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<sst xmlns="http://schemas.openxmlformats.org/spreadsheetml/2006/main" count="13321" uniqueCount="3351">
  <si>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</si>
  <si>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</si>
  <si>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</si>
  <si>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</si>
  <si>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</si>
  <si>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</si>
  <si>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</si>
  <si>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</si>
  <si>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</si>
  <si>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</si>
  <si>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</si>
  <si>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</si>
  <si>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</si>
  <si>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</si>
  <si>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</si>
  <si>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</si>
  <si>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</si>
  <si>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</si>
  <si>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</si>
  <si>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</si>
  <si>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</si>
  <si>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</si>
  <si>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</si>
  <si>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</si>
  <si>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</si>
  <si>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</si>
  <si>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</si>
  <si>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</si>
  <si>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</si>
  <si>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</si>
  <si>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</si>
  <si>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</si>
  <si>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</si>
  <si>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</si>
  <si>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</si>
  <si>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</si>
  <si>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</si>
  <si>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</si>
  <si>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</si>
  <si>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</si>
  <si>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</si>
  <si>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</si>
  <si>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</si>
  <si>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</si>
  <si>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</si>
  <si>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</si>
  <si>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</si>
  <si>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</si>
  <si>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</si>
  <si>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</si>
  <si>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</si>
  <si>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</si>
  <si>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</si>
  <si>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</si>
  <si>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</si>
  <si>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</si>
  <si>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</si>
  <si>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</si>
  <si>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</si>
  <si>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</si>
  <si>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</si>
  <si>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</si>
  <si>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</si>
  <si>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</si>
  <si>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</si>
  <si>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</si>
  <si>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</si>
  <si>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</si>
  <si>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</si>
  <si>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</si>
  <si>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</si>
  <si>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</si>
  <si>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</si>
  <si>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</si>
  <si>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</si>
  <si>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</si>
  <si>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</si>
  <si>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</si>
  <si>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</si>
  <si>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</si>
  <si>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</si>
  <si>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</si>
  <si>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</si>
  <si>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</si>
  <si>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</si>
  <si>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</si>
  <si>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</si>
  <si>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</si>
  <si>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</si>
  <si>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</si>
  <si>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</si>
  <si>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</si>
  <si>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</si>
  <si>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</si>
  <si>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</si>
  <si>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</si>
  <si>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</si>
  <si>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</si>
  <si>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</si>
  <si>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</si>
  <si>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</si>
  <si>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</si>
  <si>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</si>
  <si>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</si>
  <si>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</si>
  <si>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</si>
  <si>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</si>
  <si>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</si>
  <si>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</si>
  <si>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</si>
  <si>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</si>
  <si>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</si>
  <si>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</si>
  <si>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</si>
  <si>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</si>
  <si>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</si>
  <si>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</si>
  <si>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</si>
  <si>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</si>
  <si>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</si>
  <si>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</si>
  <si>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</si>
  <si>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</si>
  <si>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</si>
  <si>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</si>
  <si>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</si>
  <si>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</si>
  <si>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</si>
  <si>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</si>
  <si>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</si>
  <si>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</si>
  <si>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</si>
  <si>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</si>
  <si>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</si>
  <si>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</si>
  <si>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</si>
  <si>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</si>
  <si>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</si>
  <si>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</si>
  <si>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</si>
  <si>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</si>
  <si>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</si>
  <si>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</si>
  <si>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</si>
  <si>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</si>
  <si>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</si>
  <si>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</si>
  <si>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</si>
  <si>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</si>
  <si>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</si>
  <si>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</si>
  <si>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</si>
  <si>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</si>
  <si>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</si>
  <si>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</si>
  <si>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</si>
  <si>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</si>
  <si>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</si>
  <si>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</si>
  <si>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</si>
  <si>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</si>
  <si>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</si>
  <si>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</si>
  <si>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</si>
  <si>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</si>
  <si>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</si>
  <si>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</si>
  <si>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</si>
  <si>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</si>
  <si>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</si>
  <si>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</si>
  <si>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</si>
  <si>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</si>
  <si>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</si>
  <si>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</si>
  <si>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</si>
  <si>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</si>
  <si>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</si>
  <si>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</si>
  <si>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</si>
  <si>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</si>
  <si>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</si>
  <si>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</si>
  <si>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</si>
  <si>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</si>
  <si>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</si>
  <si>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</si>
  <si>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</si>
  <si>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</si>
  <si>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</si>
  <si>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</si>
  <si>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</si>
  <si>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</si>
  <si>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</si>
  <si>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</si>
  <si>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</si>
  <si>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</si>
  <si>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</si>
  <si>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</si>
  <si>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</si>
  <si>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</si>
  <si>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</si>
  <si>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</si>
  <si>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</si>
  <si>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</si>
  <si>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</si>
  <si>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</si>
  <si>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</si>
  <si>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</si>
  <si>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</si>
  <si>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</si>
  <si>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</si>
  <si>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duffyericka</t>
  </si>
  <si>
    <t>thebossatx</t>
  </si>
  <si>
    <t>jdblundell</t>
  </si>
  <si>
    <t>montrealgia</t>
  </si>
  <si>
    <t>perceptivetrav</t>
  </si>
  <si>
    <t>justlikeharmony</t>
  </si>
  <si>
    <t>afridayin</t>
  </si>
  <si>
    <t>eriquimus_prime</t>
  </si>
  <si>
    <t>lois_patton_</t>
  </si>
  <si>
    <t>id_dwayne</t>
  </si>
  <si>
    <t>startupmad</t>
  </si>
  <si>
    <t>code_likeagirl</t>
  </si>
  <si>
    <t>griffissinst</t>
  </si>
  <si>
    <t>thisisginap</t>
  </si>
  <si>
    <t>imthebanjoboy</t>
  </si>
  <si>
    <t>trianoncoffee</t>
  </si>
  <si>
    <t>dakiddpg</t>
  </si>
  <si>
    <t>solelo</t>
  </si>
  <si>
    <t>scknows</t>
  </si>
  <si>
    <t>akdfnh</t>
  </si>
  <si>
    <t>sarajbenincasa</t>
  </si>
  <si>
    <t>allenac009</t>
  </si>
  <si>
    <t>dipeshs43959595</t>
  </si>
  <si>
    <t>aimeewoodall</t>
  </si>
  <si>
    <t>jbierman87</t>
  </si>
  <si>
    <t>ashleyesqueda</t>
  </si>
  <si>
    <t>akasup</t>
  </si>
  <si>
    <t>theholophonic</t>
  </si>
  <si>
    <t>hookservicesatx</t>
  </si>
  <si>
    <t>yourbroj</t>
  </si>
  <si>
    <t>jenleduc</t>
  </si>
  <si>
    <t>atxconcert</t>
  </si>
  <si>
    <t>eyesxed</t>
  </si>
  <si>
    <t>katadhin</t>
  </si>
  <si>
    <t>mckra1g</t>
  </si>
  <si>
    <t>1_jackson_12</t>
  </si>
  <si>
    <t>acsol2</t>
  </si>
  <si>
    <t>fffffanclub</t>
  </si>
  <si>
    <t>shivsingh</t>
  </si>
  <si>
    <t>clagunas</t>
  </si>
  <si>
    <t>connexion_game</t>
  </si>
  <si>
    <t>brandon06067816</t>
  </si>
  <si>
    <t>the_ipa</t>
  </si>
  <si>
    <t>chicagobulls_us</t>
  </si>
  <si>
    <t>letfre</t>
  </si>
  <si>
    <t>thechaviva</t>
  </si>
  <si>
    <t>mmarshall_d</t>
  </si>
  <si>
    <t>csbily</t>
  </si>
  <si>
    <t>sheilas</t>
  </si>
  <si>
    <t>scimirrorbot</t>
  </si>
  <si>
    <t>get10block</t>
  </si>
  <si>
    <t>burcsahinoglu</t>
  </si>
  <si>
    <t>billboardbiz</t>
  </si>
  <si>
    <t>itsmastercheri</t>
  </si>
  <si>
    <t>ko123owens</t>
  </si>
  <si>
    <t>digiphile</t>
  </si>
  <si>
    <t>cubanalaf</t>
  </si>
  <si>
    <t>travistubbs</t>
  </si>
  <si>
    <t>wallerspace</t>
  </si>
  <si>
    <t>alexjamesfitz</t>
  </si>
  <si>
    <t>corriedavidson</t>
  </si>
  <si>
    <t>demahanna</t>
  </si>
  <si>
    <t>staceyfurt</t>
  </si>
  <si>
    <t>gavinj75</t>
  </si>
  <si>
    <t>wilranney</t>
  </si>
  <si>
    <t>anthonyquintano</t>
  </si>
  <si>
    <t>tporter2</t>
  </si>
  <si>
    <t>bethshanna</t>
  </si>
  <si>
    <t>kieley_taylor</t>
  </si>
  <si>
    <t>ezyjules</t>
  </si>
  <si>
    <t>zaneology</t>
  </si>
  <si>
    <t>eugene_lee</t>
  </si>
  <si>
    <t>nickisnpdx</t>
  </si>
  <si>
    <t>catchthebaby</t>
  </si>
  <si>
    <t>thelizarmy</t>
  </si>
  <si>
    <t>joebabaian</t>
  </si>
  <si>
    <t>markmilligandpt</t>
  </si>
  <si>
    <t>richardbagdonas</t>
  </si>
  <si>
    <t>rasushrestha</t>
  </si>
  <si>
    <t>drferdowsi</t>
  </si>
  <si>
    <t>anthonychu_do</t>
  </si>
  <si>
    <t>chrisaswartz</t>
  </si>
  <si>
    <t>mandah512</t>
  </si>
  <si>
    <t>lisadani</t>
  </si>
  <si>
    <t>lesbutantenboss</t>
  </si>
  <si>
    <t>androidgenius</t>
  </si>
  <si>
    <t>janieco1</t>
  </si>
  <si>
    <t>psyopsurvivor</t>
  </si>
  <si>
    <t>adrianho</t>
  </si>
  <si>
    <t>craigsmithtv</t>
  </si>
  <si>
    <t>khattiy74899201</t>
  </si>
  <si>
    <t>janieho16</t>
  </si>
  <si>
    <t>festxperts</t>
  </si>
  <si>
    <t>sxbrit</t>
  </si>
  <si>
    <t>dude_fm</t>
  </si>
  <si>
    <t>koshadillz</t>
  </si>
  <si>
    <t>alwagordon</t>
  </si>
  <si>
    <t>candypo</t>
  </si>
  <si>
    <t>rcmercado</t>
  </si>
  <si>
    <t>robzie_</t>
  </si>
  <si>
    <t>thesocialbeing</t>
  </si>
  <si>
    <t>gingermeglam</t>
  </si>
  <si>
    <t>sraelopez</t>
  </si>
  <si>
    <t>biogirl09</t>
  </si>
  <si>
    <t>rickbakas</t>
  </si>
  <si>
    <t>blackcardken</t>
  </si>
  <si>
    <t>wearejl</t>
  </si>
  <si>
    <t>latinas_tech</t>
  </si>
  <si>
    <t>saianel</t>
  </si>
  <si>
    <t>yeahartj55</t>
  </si>
  <si>
    <t>mackdanite</t>
  </si>
  <si>
    <t>austintanuki</t>
  </si>
  <si>
    <t>justlistedbc</t>
  </si>
  <si>
    <t>vivie_k</t>
  </si>
  <si>
    <t>carsfornocredit</t>
  </si>
  <si>
    <t>fundpire</t>
  </si>
  <si>
    <t>thomsinger</t>
  </si>
  <si>
    <t>barracudaaustin</t>
  </si>
  <si>
    <t>sxswmf</t>
  </si>
  <si>
    <t>thenuevalatina</t>
  </si>
  <si>
    <t>rickdiculous420</t>
  </si>
  <si>
    <t>sophiewarnes</t>
  </si>
  <si>
    <t>busytonighttv</t>
  </si>
  <si>
    <t>busyphilipps</t>
  </si>
  <si>
    <t>sxsw</t>
  </si>
  <si>
    <t>statesman</t>
  </si>
  <si>
    <t>odam</t>
  </si>
  <si>
    <t>lorwee</t>
  </si>
  <si>
    <t>ifyouseedesiree</t>
  </si>
  <si>
    <t>techradar</t>
  </si>
  <si>
    <t>iantruscott</t>
  </si>
  <si>
    <t>mayhemstudios</t>
  </si>
  <si>
    <t>susanborst</t>
  </si>
  <si>
    <t>tedtalks</t>
  </si>
  <si>
    <t>bustlernet</t>
  </si>
  <si>
    <t>beyondthebuilt</t>
  </si>
  <si>
    <t>austintexasgov</t>
  </si>
  <si>
    <t>astraughnomer</t>
  </si>
  <si>
    <t>nasahubble</t>
  </si>
  <si>
    <t>nas</t>
  </si>
  <si>
    <t>bhorowitz</t>
  </si>
  <si>
    <t>muckrock</t>
  </si>
  <si>
    <t>washingtoncog</t>
  </si>
  <si>
    <t>morisy</t>
  </si>
  <si>
    <t>teamwork</t>
  </si>
  <si>
    <t>irltopper</t>
  </si>
  <si>
    <t>3percentconf</t>
  </si>
  <si>
    <t>makelovenotporn</t>
  </si>
  <si>
    <t>cindygallop</t>
  </si>
  <si>
    <t>taylorlorenz</t>
  </si>
  <si>
    <t>nerdette</t>
  </si>
  <si>
    <t>tammy</t>
  </si>
  <si>
    <t>mattfaulk</t>
  </si>
  <si>
    <t>petecashmore</t>
  </si>
  <si>
    <t>katebuckjr</t>
  </si>
  <si>
    <t>mandibpro</t>
  </si>
  <si>
    <t>mikebiselli</t>
  </si>
  <si>
    <t>marammph</t>
  </si>
  <si>
    <t>arliej</t>
  </si>
  <si>
    <t>getmobilegrowth</t>
  </si>
  <si>
    <t>conversationage</t>
  </si>
  <si>
    <t>netflix</t>
  </si>
  <si>
    <t>tedr</t>
  </si>
  <si>
    <t>jhong</t>
  </si>
  <si>
    <t>spencerformiles</t>
  </si>
  <si>
    <t>milestalk</t>
  </si>
  <si>
    <t>milesandpints</t>
  </si>
  <si>
    <t>tmount</t>
  </si>
  <si>
    <t>girltalk</t>
  </si>
  <si>
    <t>spredfast</t>
  </si>
  <si>
    <t>elysium</t>
  </si>
  <si>
    <t>avecsans</t>
  </si>
  <si>
    <t>capitalone</t>
  </si>
  <si>
    <t>bangerton</t>
  </si>
  <si>
    <t>motioncitymusic</t>
  </si>
  <si>
    <t>Replies to</t>
  </si>
  <si>
    <t>Mentions</t>
  </si>
  <si>
    <t>@SophieWarnes Peak dystopia around these issues at SXSW a few years back. https://t.co/30Cf87T9zL</t>
  </si>
  <si>
    <t>@BusyPhilipps @BusyTonightTV just found out that you will be speaking at SXSW. I will be leading a panel during SXS… https://t.co/YWaWFIvjv0</t>
  </si>
  <si>
    <t>@sxsw when will registration be available for individual workshops for SXSWi?</t>
  </si>
  <si>
    <t>Some of the backchannels to this #yow_st/#yowct event are entertaining. Reminds me of the days when SXSWi talks were coming to terms with audience diversity.</t>
  </si>
  <si>
    <t>RT @SheilaS: Coming to @SXSW in a few months? Bookmark these classic Austin restaurants - https://t.co/t0kW4il7JQ  By @odam for @statesman…</t>
  </si>
  <si>
    <t>What SXSWi sessions should I add to my schedule? Yours or ones you're stoked about! :D #sxswi</t>
  </si>
  <si>
    <t>Best swag of the morning... A pair or tighty whities #SXSW #SXSWi http://t.co/egwuPgq1Rs</t>
  </si>
  <si>
    <t>RT @AFridayIn: Best swag of the morning... A pair or tighty whities #SXSW #SXSWi http://t.co/egwuPgq1Rs</t>
  </si>
  <si>
    <t>RT @Code_LikeAGirl: “SXSWi Amazon Panel: Women at the Forefront of Tech” by Sara Marler on #CodeLikeAGirl https://t.co/rHOOYImQJc</t>
  </si>
  <si>
    <t>“SXSWi Amazon Panel: Women at the Forefront of Tech” by Sara Marler on #CodeLikeAGirl https://t.co/rHOOYImQJc</t>
  </si>
  <si>
    <t>Good reco for some amazing brisket tacos, thanks @lorwee _xD83D__xDC4D__xD83C__xDFFC__xD83C__xDF2E_ #SXSWi #AustinTacoProject https://t.co/as0V7obkDZ</t>
  </si>
  <si>
    <t>RT @thisisginap: Good reco for some amazing brisket tacos, thanks @lorwee _xD83D__xDC4D__xD83C__xDFFC__xD83C__xDF2E_ #SXSWi #AustinTacoProject https://t.co/as0V7obkDZ</t>
  </si>
  <si>
    <t>Wow. It's been awhile! Does anyone else remember that crazy #sxswi back in the late 2000s? Happy to be here for the… https://t.co/bLQb47Ized</t>
  </si>
  <si>
    <t>RT @scknows: Boston Jan 9-12
NYC Jan 13-16
Atlanta Jan 27-Feb 4**
LA Feb 19-22
Austin for SXSWi March 8-12
Boston is pretty much full, Atl…</t>
  </si>
  <si>
    <t>Boston Jan 9-12
NYC Jan 13-16
Atlanta Jan 27-Feb 4**
LA Feb 19-22
Austin for SXSWi March 8-12
Boston is pretty muc… https://t.co/21NRD18qti</t>
  </si>
  <si>
    <t>I just want to disrupt the typical narrative about personal care brands! I'll see you at SXSWi before fucking my ex and after the BBDO workshop. https://t.co/wjaNzpchHa</t>
  </si>
  <si>
    <t>RT @aimeewoodall: Heading to #SxSW for the first time in a couple of years and wanna make it worth it. If you're going, shout. Would love t…</t>
  </si>
  <si>
    <t>#SXSWi</t>
  </si>
  <si>
    <t>Heading to #SxSW for the first time in a couple of years and wanna make it worth it. If you're going, shout. Would love to see you in Austin. #SxSWi</t>
  </si>
  <si>
    <t>@IfYouSeeDesiree Please do this talk at SXSWi</t>
  </si>
  <si>
    <t>T B R N. _xD83D__xDC8E__xD83C__xDFA4_
.
.
.
.
.
#africa #newsong #newmusic #concert #pop #nature #90sstyle #play #freestyle #blessed #tour #audioengineer #top #musicproduction #goodvibes #streetwear #dubai #704 #sxswi #killuminati #minklashes #willsmithquotes https://t.co/eknqgT4OpC</t>
  </si>
  <si>
    <t>21/ penyelenggaraan konferensi South by Southwest Interactive (SXSWi) pada tahun 2007. Selama acara tersebut, penggunaan Twitter meningkat dari 20.000 kicauan menjadi 60.000 kicauan per hari.[28] Menurut Steven Levy dari Newsweek, "Orang-orang Twitter dengan cerdik menempatkan</t>
  </si>
  <si>
    <t>23/ bahwa Twitter "benar-benar merajai" SXSWi. Pakar media sosial, Danah Boyd, mengatakan bahwa Twitter "menguasai" konferensi.[30] Staf Twitter menerima penghargaan Web Award, dan menyatakan: "kami ingin mengucapkan terima kasih dalam 140 karakter atau kurang. Dan kami baru saja</t>
  </si>
  <si>
    <t>Planning your #SXSW2019 event? #HookServicesATX can help!
Custom Shopping Delivery &amp;amp; Logistics. 
#SXSWi #StartupVillage #SXHealth #SXSW #music #Austin #Film https://t.co/W3CSWwPDZf</t>
  </si>
  <si>
    <t>RT @HookServicesATX: Planning your #SXSW2019 event? #HookServicesATX can help!
Custom Shopping Delivery &amp;amp; Logistics. 
#SXSWi #StartupVillag…</t>
  </si>
  <si>
    <t>RT @barracudaaustin: We’ve got a coupla days open during SXSWi and SXSW Music if you’re still looking for a spot for an official showcase o…</t>
  </si>
  <si>
    <t>@IanTruscott @techradar What do you think the best new or up and coming conference is? CES, SXSWi etc. seem so tired. https://t.co/ViGyECQgBb</t>
  </si>
  <si>
    <t>Memories! It was so fun to meet tweeps IRL at @sxsw Festival in 2012! @susanborst , @mayhemstudios &amp;amp; Damien were great company. _xD83D__xDE0E_ #tbt #ThrowbackThursday #sxsw #sxswi #geeksquad #smm https://t.co/Zs8HbrhWyY</t>
  </si>
  <si>
    <t>RT @mckra1g: Memories! It was so fun to meet tweeps IRL at @sxsw Festival in 2012! @susanborst , @mayhemstudios &amp;amp; Damien were great company…</t>
  </si>
  <si>
    <t>Can't wait for SXSW already. I'll be discussing themes from my book which comes out next month. If you're going to… https://t.co/gtqyRqxfpw</t>
  </si>
  <si>
    <t>RT @shivsingh: Can't wait for SXSW already. I'll be discussing themes from my book which comes out next month. If you're going to SXSW, fav…</t>
  </si>
  <si>
    <t>Alex St. John at SXSW: Reward those who can't be monetized for entertaining those who can #SXSWi #SXSW #SXSWgames</t>
  </si>
  <si>
    <t>Alex St. John: polish and refinement -- key aspect of success in online games #SXSWi #SXSW #alexstjohn</t>
  </si>
  <si>
    <t>RT @connexion_game: Alex St. John at SXSW: Reward those who can't be monetized for entertaining those who can #SXSWi #SXSW #SXSWgames</t>
  </si>
  <si>
    <t>RT @connexion_game: Alex St. John: polish and refinement -- key aspect of success in online games #SXSWi #SXSW #alexstjohn</t>
  </si>
  <si>
    <t>Heading out to @sxsw or staying at home and want to keep on top of all the latest from the festival? Find out how y… https://t.co/mUUmouB3Wf</t>
  </si>
  <si>
    <t>RT @The_IPA: Heading out to @sxsw or staying at home and want to keep on top of all the latest from the festival? Find out how you can joinâ€¦</t>
  </si>
  <si>
    <t>JP Rangaswami: InformaÃ§Ã£o Ã© alimento ( | TED@SXSWi) https://t.co/netvajY4YL via @TEDTalks</t>
  </si>
  <si>
    <t>Holy crap. When did @SXSW Interactive tickets get so expensive!?!? #SXSWi #sadface</t>
  </si>
  <si>
    <t>We're headed to Austin!  Excited to announce Michael Marshall's work will be featured in "Say it Loud" exhibit at @sxsw in March!
@BeyondTheBuilt @bustlernet  #SXSW #SXSWi #SXSWInteractive #StartupVillage #SXGood #branding #SAYITLOUD #blackhistorymonth
https://t.co/e3SF6AVCgD</t>
  </si>
  <si>
    <t>RT @mmarshall_d: We're headed to Austin!  Excited to announce Michael Marshall's work will be featured in "Say it Loud" exhibit at @sxsw inâ€¦</t>
  </si>
  <si>
    <t>Coming to @SXSW in a few months? Bookmark these classic Austin restaurants - https://t.co/t0kW4il7JQ  By @odam for @statesman  #sxsw #sxswi #TrueAustin</t>
  </si>
  <si>
    <t>Stopping by a @sxsw Community Meetup. Interactive is 1 of the #sxsw festivals. #SXSWi (@ George Washington Carver Museum and Cultural Center - @austintexasgov in Austin, TX) https://t.co/MIPdR6b4hv https://t.co/HGZLsnNQ4X</t>
  </si>
  <si>
    <t>.@nasahubble says:
bout today, here at @NASAspinty: #Hubble25 #SXSWi…
@astraughnomer: There where the sky on a mission in the newthreic</t>
  </si>
  <si>
    <t>We're on the #SXSW homepage today. We're top 10 finalists of cutting-edge companies to release on stage opening day… https://t.co/PqFMsxX296</t>
  </si>
  <si>
    <t>RT @Get10Block: We're on the #SXSW homepage today. We're top 10 finalists of cutting-edge companies to release on stage opening day. Congra…</t>
  </si>
  <si>
    <t>#SXSWi: Odd Couple @bhorowitz &amp;amp; @Nas Discuss Steve Soute, 'Illmatic''s 20th Anniversary, Toussaint Louverture: http://t.co/qw6m8k2GAt</t>
  </si>
  <si>
    <t>RT @billboardbiz: #SXSWi: Odd Couple @bhorowitz &amp;amp; @Nas Discuss Steve Soute, 'Illmatic''s 20th Anniversary, Toussaint Louverture: http://t.c…</t>
  </si>
  <si>
    <t>Privacy Takes Center Stage at SXSWi (Analysis) https://t.co/fw4Ufm1tTy via @billboardbiz</t>
  </si>
  <si>
    <t>RT @Ko123Owens: Privacy Takes Center Stage at SXSWi (Analysis) https://t.co/fw4Ufm1tTy via @billboardbiz</t>
  </si>
  <si>
    <t>@morisy @WashingtonCOG @MuckRock Happy birthday! I wish I'd uploaded our interview from SXSWi, when you first demo'ed @MuckRock. You've come so far. Thank you for everything you &amp;amp; the team has accomplished.</t>
  </si>
  <si>
    <t>Oh. People still go to SxSWi?</t>
  </si>
  <si>
    <t>Time off request for birthday and SXSWi approved. Off from March 2 to March 11.
Now I still gotta figure out what… https://t.co/JY9PaqJjzS</t>
  </si>
  <si>
    <t>￼ 25 days till SXSW | Book the coolest spaces for your team! Check-out https://t.co/TFlWAl4QK7 
#wallerspace #sxsw… https://t.co/kaJ64yeBeH</t>
  </si>
  <si>
    <t>RT @AnthonyQuintano: Photographer/videographer available for event work at #sxsw. I will be in Austin March 9th through 13th. https://t.co/…</t>
  </si>
  <si>
    <t>This man ⁦@irlTopper⁩ is on a roll - great to hear the ⁦@teamwork⁩ story again - long way from sxswi a few years ba… https://t.co/2Lmmn3iHov</t>
  </si>
  <si>
    <t>@cindygallop @makelovenotporn @3PercentConf I know. I saw you talk at SXSWi in 2012. I guess my point was they have a ton of resources and still do it that way.</t>
  </si>
  <si>
    <t>Photographer/videographer available for event work at #sxsw. I will be in Austin March 9th through 13th.… https://t.co/OHddouEUwe</t>
  </si>
  <si>
    <t>@tammy @nerdette @TaylorLorenz there’s just nothing else quite like the sxswi combo of professions/backgrounds. may… https://t.co/alxfnmdCON</t>
  </si>
  <si>
    <t>Heading to Austin, TX for SXSWi? I'll be hosting mentoring sessions. Here's more info: https://t.co/2x2d4Qtq2U https://t.co/eJmqbNdu6N</t>
  </si>
  <si>
    <t>@mattfaulk Ah buggery. I was on the fence, but getting those Go vibes now. I always get so much out of SXSWi. Catch… https://t.co/Ej0Zm5YbUW</t>
  </si>
  <si>
    <t>Heheheheheeheheh  your head still  looks good on my body @katebuckjr and yes @petecashmore still looks good next to… https://t.co/tXwnHGi4OY</t>
  </si>
  <si>
    <t>I'm excited to be speaking at SXSW in a few weeks.  I'll see all you Data Geeks in Austin!  #sxswi https://t.co/9gIZbXTgQl</t>
  </si>
  <si>
    <t>@richardbagdonas @TheLizArmy @MarkMilliganDPT @MaramMPH @mikebiselli @MandiBPro @JoeBabaian @CatchTheBaby… https://t.co/MWXLahNgEH</t>
  </si>
  <si>
    <t>RT @richardbagdonas: Hi @TheLizArmy - Looking forward to meeting you at #SXSWi. Good luck with your SXSWi event  https://t.co/fpPae3Mk4A ht…</t>
  </si>
  <si>
    <t>@richardbagdonas @nickisnpdx @MarkMilliganDPT @MaramMPH @mikebiselli @MandiBPro @JoeBabaian @CatchTheBaby… https://t.co/hyqJLLl2UK</t>
  </si>
  <si>
    <t>Hi @TheLizArmy - Looking forward to meeting you at #SXSWi. Good luck with your SXSWi event  https://t.co/fpPae3Mk4A https://t.co/2BzNaITzvB</t>
  </si>
  <si>
    <t>RT @TheLizArmy: PHOTO: Young adult me at #SXSW at age 19.
LINK: Adult adult me presenting on #opennotes at #SXSWi in 2019: https://t.co/mq…</t>
  </si>
  <si>
    <t>@GetMobileGrowth @arliej @getmobilegrowth Your event for SXSWi last year was one of the best! But is it just me or… https://t.co/A4OuBkDgmn</t>
  </si>
  <si>
    <t>PHOTO: Young adult me at #SXSW at age 19.
LINK: Adult adult me presenting on #opennotes at #SXSWi in 2019:… https://t.co/wOm2YuKTTA</t>
  </si>
  <si>
    <t>SXSW 2019 is around the corner and we are honored to be hosting a panel during SXSWi on global impact in the LGBTQIA+ community.
Our Second Friday Ladies Night on March 8th will be celebrating the opening... https://t.co/4xUORmmWby</t>
  </si>
  <si>
    <t>hello friends~
holla if you hear of any events happening during SXSWi. I refuse to get back on FB. 
kthx</t>
  </si>
  <si>
    <t>holy shit im going to sxswi next week</t>
  </si>
  <si>
    <t>RT @janieho16: #SXSWi! Pls connect :) http://t.co/KDipsEYJwd - #nyctech #nycsxsw #digitalnyc #SXSW Fun Facts http://t.co/wzZIgpVwW9 http://…</t>
  </si>
  <si>
    <t>RT @janieho16: Memories from #SXSW Tech parties, Idea Sharing, Networking, Learning. Tons of Free #AustinEats, bbq, drinks. #sxsw2017 #sxsw…</t>
  </si>
  <si>
    <t>RT @koshadillz: SXSW 2019: Kosha Dillz #sxsw  https://t.co/HKkBWr5bdu via @sxsw.  IF YOU ARE Doing shows for SXSW or #sxswi or #sxswfilm ma…</t>
  </si>
  <si>
    <t>For some reason this is my most famous quote - I finally tracked down the source, thanks @ConversationAge… https://t.co/mSyl3LldsD</t>
  </si>
  <si>
    <t>Met INO-V8 at #SXSWi - actually quite a nice guy. He told me to say #patentsmatter https://t.co/HRqaydyyRN</t>
  </si>
  <si>
    <t>RT @craigsmithTV: Met INO-V8 at #SXSWi - actually quite a nice guy. He told me to say #patentsmatter https://t.co/HRqaydyyRN</t>
  </si>
  <si>
    <t>#SXSWi! Pls connect :) http://t.co/KDipsEYJwd - #nyctech #nycsxsw #digitalnyc #SXSW Fun Facts http://t.co/wzZIgpVwW9 http://t.co/ICGbPJtDcM</t>
  </si>
  <si>
    <t>Memories from #SXSW Tech parties, Idea Sharing, Networking, Learning. Tons of Free #AustinEats, bbq, drinks. #sxsw2017 #sxswi - S/O NYC Tech https://t.co/FUmpzHTj08</t>
  </si>
  <si>
    <t>RT @thenuevalatina: @SXSW Guide #1: Twitter, RSVPs, and Hashtags #SXSW #SXSW2019 #SXSWi #SXTips #SXNoms #SXDrinks #YouTuber #LatinaYouTuber…</t>
  </si>
  <si>
    <t>RT @thenuevalatina: 'The Highwaymen' House Presented by @netflix RSVP HERE ----&amp;gt; https://t.co/zycHAODRZT #SXSW #SXSW2019 #SXSWi</t>
  </si>
  <si>
    <t>SXSW 2019: Kosha Dillz #sxsw  https://t.co/HKkBWr5bdu via @sxsw.  IF YOU ARE Doing shows for SXSW or #sxswi or #sxswfilm make sure you RSVP to my joints!!</t>
  </si>
  <si>
    <t>Can’t wait!  See y’all there! _xD83D__xDE0E__xD83E__xDD13__xD83E__xDD20_ #SXSW #SXSWi https://t.co/ZPQuo3NWGi</t>
  </si>
  <si>
    <t>One more reason to visit the #DellExperience at #SXSWi #SXSW... See you there! _xD83E__xDD13__xD83D__xDE0E__xD83E__xDD20_</t>
  </si>
  <si>
    <t>Who do I get to see? Who can I make introductions to? I have a badge this year so I’m hoping to see everyone possib… https://t.co/3wbWr5aeHZ</t>
  </si>
  <si>
    <t>What's happening with 'The Being'? Check out our newsletter #SXSWi https://t.co/m4BH7EJ1DP</t>
  </si>
  <si>
    <t>RT @thenuevalatina: LATINA _xD83D__xDC4F__xD83C__xDFFD_ REPRESENTATION _xD83D__xDC4F__xD83C__xDFFD_ IS _xD83D__xDC4F__xD83C__xDFFD_ HERE! Can’t wait! _xD83E__xDD38__xD83C__xDFFD_‍♀️
RSVP HERE ——-&amp;gt; https://t.co/enCc8Y1fcf
#SXSW #SXSW2019 #SXS…</t>
  </si>
  <si>
    <t>RT @thenuevalatina: MORE LATINA POWER AT #SXSW! #SXSW2019 #SXSWi https://t.co/b1fb6JZO0h</t>
  </si>
  <si>
    <t>@jhong @tedr Last week I came across a SXSWi Battledecks session with Ted as one of the presenters. That was about 10 yrs ago.</t>
  </si>
  <si>
    <t>Hi Molly. Just came across this video of Battle Decks back at SXSWi in 2008. I was in the audience when Ted did his… https://t.co/Vg7j2VWgFL</t>
  </si>
  <si>
    <t>In exactly one week our team will be on the ground at SXSWi. Come see us! https://t.co/AZd3pVfnej</t>
  </si>
  <si>
    <t>@tmount @MILESandPINTS @MilesTalk @spencerformiles I think the key is being a little flexible in regards to locatio… https://t.co/JA7oQ7BzZ2</t>
  </si>
  <si>
    <t>Gearing up for #SXSW2019 Join us for quick eats, lunch meetings &amp;amp; happy hour! (5th &amp;amp; Congress) #DowntownAustin #Tanukiaustin #SXSW19 #SXSWEDU #SXSWi https://t.co/qEN2u5v9Cl</t>
  </si>
  <si>
    <t>The streets are alive with the sound of #SXSW! Get your noms on at #TanukiAustin! #SXSW19 #SXSW2019 #SXSWi #SXSWEDU #SXSWNoms https://t.co/eUkuRESjtE</t>
  </si>
  <si>
    <t>Top story: @thomsinger: 'Gonna be at SXSW? Come to my session on March 14th at 12:30z. We will talk about finding mentors and cross generational business networking.  #sxsw #sxswi #SXSW2019 #SXSW19 ' https://t.co/J1fOEzgNWg, see more https://t.co/PXYB5fk3wV</t>
  </si>
  <si>
    <t>Top story: @thomsinger: 'Gonna be at SXSW? Come to my session on March 14th at 12:30z. We will talk about finding mentors and cross generational business networking.  #sxsw #sxswi #SXSW2019 #SXSW19 ' https://t.co/u1x9pMoxNC, see more https://t.co/QLZX2FKIB8</t>
  </si>
  <si>
    <t>Top story: @thomsinger: 'Gonna be at SXSW? Come to my session on March 14th at 12:30z. We will talk about finding mentors and cross generational business networking.  #sxsw #sxswi #SXSW2019 #SXSW19 ' https://t.co/7vIVrVpxxu, see more https://t.co/DMKidkjV7V</t>
  </si>
  <si>
    <t>RT @CarsForNoCredit: Top story: @thomsinger: 'Gonna be at SXSW? Come to my session on March 14th at 12:30z. We will talk about finding ment…</t>
  </si>
  <si>
    <t>RT @thomsinger: Gonna be at SXSW? Come to my session on March 14th at 12:30z. We will talk about finding mentors and cross generational bus…</t>
  </si>
  <si>
    <t>Gonna be at SXSW? Come to my session on March 14th at 12:30z. We will talk about finding mentors and cross generational business networking.  #sxsw #sxswi #SXSW2019 #SXSW19 https://t.co/BYxZ4J9IKm</t>
  </si>
  <si>
    <t>We’ve got a coupla days open during SXSWi and SXSW Music if you’re still looking for a spot for an official showcas… https://t.co/vjJqct4daG</t>
  </si>
  <si>
    <t>@bangerton @CapitalOne @AvecSans Running into you outside @elysium and going to the @spredfast @girltalk SXSWi Closing Party!</t>
  </si>
  <si>
    <t>RT @thenuevalatina: LONGEEEEST _xD83D__xDE2B__xD83D__xDE2B__xD83D__xDE2B_ #SXSW #SXSW2019 #SXSWi https://t.co/AGSLrk3N9Z</t>
  </si>
  <si>
    <t>@SXSW Guide #1: Twitter, RSVPs, and Hashtags #SXSW #SXSW2019 #SXSWi #SXTips #SXNoms #SXDrinks #YouTuber #LatinaYouTuber https://t.co/VKCh6bDuGi https://t.co/SofILlGQRx</t>
  </si>
  <si>
    <t>@SXSW Guide #1: Twitter, RSVPs, and Hashtags #SXSW #SXSW2019 #SXSWi #SXTips #SXNoms #SXDrinks #YouTuber… https://t.co/LnO85Z1ilG</t>
  </si>
  <si>
    <t>The Highwaymen' House Presented by @netflix RSVP HERE ----&amp;gt; https://t.co/zycHAODRZT #SXSW #SXSW2019 #SXSWi</t>
  </si>
  <si>
    <t>Was walking down the street when I heard something that sounded like @MotionCityMusic so I walked in to a little bar on 7th Street and there they were playing to a crowd of about 25 people. Best random #SXSW of my life. #sxsw2019 #sxswi https://t.co/wHuV7MdR6l</t>
  </si>
  <si>
    <t>LONGEEEEST _xD83D__xDE2B__xD83D__xDE2B__xD83D__xDE2B_ #SXSW #SXSW2019 #SXSWi https://t.co/AGSLrk3N9Z</t>
  </si>
  <si>
    <t>I'm baaaaaaack _xD83D__xDE09_ Did y'all miss me? #SXSW #SXSWi #SXSWNoms</t>
  </si>
  <si>
    <t>#WaybackWednesday to not thaaaat long ago to #SXSW2016 and #SXSi2016. _xD83D__xDC40_Excited to be back y’all! _xD83E__xDD38__xD83C__xDFFD_‍♀️_xD83E__xDD38__xD83C__xDFFD_‍♀️_xD83E__xDD38__xD83C__xDFFD_‍♀️
•
Guuuuueeeeess what?!?! _xD83D__xDC4F__xD83C__xDFFD_ Your girl is heading back to #SXSW and #SXSWi… https://t.co/FyG8MblgAL</t>
  </si>
  <si>
    <t>Guuuuueeeeess what?!?! _xD83D__xDC4F__xD83C__xDFFD_ Your girl is heading back to #SXSW and #SXSWi this year! _xD83D__xDC78__xD83C__xDFFD_ Will you be there? _xD83D__xDCF2_ Let’s co… https://t.co/jm3rArny67</t>
  </si>
  <si>
    <t>One of my favorite events during #SXSW Interactive! #SXSW2019 #SXSWi https://t.co/shKCRUhgTq</t>
  </si>
  <si>
    <t>So...I have a dilemma....I got a #SXSW Press Credential this year for an Interactive Badge. I have the option to upgrade to the Platinum badge for $325. Should I upgrade? #SXSW2019 #SXSWi</t>
  </si>
  <si>
    <t>I registered for MashBash 2019. Check it out here https://t.co/esHNKrpFGX #SXSW #SXSW2019 #SXSWi</t>
  </si>
  <si>
    <t>LATINA _xD83D__xDC4F__xD83C__xDFFD_ REPRESENTATION _xD83D__xDC4F__xD83C__xDFFD_ IS _xD83D__xDC4F__xD83C__xDFFD_ HERE! Can’t wait! _xD83E__xDD38__xD83C__xDFFD_‍♀️
RSVP HERE ——-&amp;gt; https://t.co/enCc8Y1fcf
#SXSW #SXSW2019… https://t.co/J10xWw9kjo</t>
  </si>
  <si>
    <t>MORE LATINA POWER AT #SXSW! #SXSW2019 #SXSWi</t>
  </si>
  <si>
    <t>CAN'T WAIT! #SXSW #SXSW0219 #SXSWi</t>
  </si>
  <si>
    <t>https://www.wired.com/2012/03/the-damning-backstory-behind-homeless-hotspots-at-sxswi/</t>
  </si>
  <si>
    <t>https://twitter.com/i/web/status/1070762018645401601</t>
  </si>
  <si>
    <t>https://apps.statesman.com/austin360/eats/lists/80/classic-austin-restaurants/</t>
  </si>
  <si>
    <t>https://medium.com/m/global-identity?redirectUrl=https://code.likeagirl.io/sxswi-amazon-panel-women-at-the-forefront-of-tech-3f5602fbec41%3Futm_content%3Dbuffer19479%26utm_medium%3Dsocial%26utm_source%3Dtwitter.com%26utm_campaign%3Dbuffer</t>
  </si>
  <si>
    <t>https://twitter.com/i/web/status/1079076464551780352</t>
  </si>
  <si>
    <t>https://twitter.com/i/web/status/1080502388308541441</t>
  </si>
  <si>
    <t>https://twitter.com/thecultureofme/status/1084279246170845186</t>
  </si>
  <si>
    <t>https://scontent.cdninstagram.com/vp/e62fe996e6d08b42abd1c8208a59f0bc/5C45B9B6/t50.2886-16/50558709_311927839529235_3485704879769046847_n.mp4?_nc_ht=scontent.cdninstagram.com</t>
  </si>
  <si>
    <t>https://twitter.com/i/web/status/1091086435300470784</t>
  </si>
  <si>
    <t>https://twitter.com/i/web/status/1091346723962871808</t>
  </si>
  <si>
    <t>https://www.ted.com/talks/jp_rangaswami_information_is_food?utm_source=twitter.com&amp;utm_medium=social&amp;utm_campaign=tedspread</t>
  </si>
  <si>
    <t>https://michaelmarshalldesign.com/mmd_at_sxsw/</t>
  </si>
  <si>
    <t>https://www.swarmapp.com/c/a2I2LSDPwgD</t>
  </si>
  <si>
    <t>https://twitter.com/i/web/status/1093989194618134528</t>
  </si>
  <si>
    <t>http://blbrd.co/1ke5VLm</t>
  </si>
  <si>
    <t>https://www.billboard.com/biz/articles/news/digital-and-mobile/5930402/privacy-takes-center-stage-at-sxswi-analysis</t>
  </si>
  <si>
    <t>https://twitter.com/i/web/status/1095397199725379588</t>
  </si>
  <si>
    <t>https://www.wallerspace.com/ https://twitter.com/i/web/status/1095411915860443136</t>
  </si>
  <si>
    <t>https://twitter.com/i/web/status/1095984085246361600</t>
  </si>
  <si>
    <t>https://twitter.com/i/web/status/1095434986503565312</t>
  </si>
  <si>
    <t>https://twitter.com/i/web/status/1097897188917686272</t>
  </si>
  <si>
    <t>https://schedule.sxsw.com/2019/events/PP102116</t>
  </si>
  <si>
    <t>https://twitter.com/i/web/status/1097969465361399809</t>
  </si>
  <si>
    <t>https://twitter.com/i/web/status/1098359332243210240</t>
  </si>
  <si>
    <t>https://twitter.com/i/web/status/1098651710749208576</t>
  </si>
  <si>
    <t>https://schedule.sxsw.com/2019/events/PP83234</t>
  </si>
  <si>
    <t>https://twitter.com/i/web/status/1098785631646302209</t>
  </si>
  <si>
    <t>https://twitter.com/i/web/status/1099231064738983936</t>
  </si>
  <si>
    <t>https://twitter.com/i/web/status/1099086601185943552</t>
  </si>
  <si>
    <t>https://www.facebook.com/lesbutante.andtheboss/posts/2252929564945564</t>
  </si>
  <si>
    <t>https://janieho.wordpress.com/ http://sxsw.com/sites/default/files/attachments/SXSW2015-Marketing-Deck.pdf</t>
  </si>
  <si>
    <t>https://schedule.sxsw.com/2019/events/MS46027</t>
  </si>
  <si>
    <t>https://twitter.com/i/web/status/1100421876046794752</t>
  </si>
  <si>
    <t>http://www.the-highwaymen.com/</t>
  </si>
  <si>
    <t>https://twitter.com/dell/status/1098240865410129920</t>
  </si>
  <si>
    <t>https://twitter.com/i/web/status/1101103151350976512</t>
  </si>
  <si>
    <t>http://web-extract.constantcontact.com/v1/social_annotation?permalink_uri=2ElnMAE&amp;image_url=https%3A%2F%2Ffiles.constantcontact.com%2Fa81901c6101%2F04f4c1c4-4d46-42e9-b138-bdcee89ee72b.png</t>
  </si>
  <si>
    <t>https://holasxsw.splashthat.com/</t>
  </si>
  <si>
    <t>https://twitter.com/latinas_tech/status/1101312485884219392</t>
  </si>
  <si>
    <t>https://twitter.com/i/web/status/1096940756776902656</t>
  </si>
  <si>
    <t>https://schedule.sxsw.com/2019/events/PP88883</t>
  </si>
  <si>
    <t>https://twitter.com/i/web/status/1101670342106308608</t>
  </si>
  <si>
    <t>http://tweetedtimes.com/#!/milesj/cfo</t>
  </si>
  <si>
    <t>https://twitter.com/i/web/status/1087460250742079490</t>
  </si>
  <si>
    <t>https://twitter.com/SXSWMF/status/1102624978032308224</t>
  </si>
  <si>
    <t>http://www.thenuevalatina.com/sxsw-guide-1/</t>
  </si>
  <si>
    <t>https://twitter.com/i/web/status/1100420358388310016</t>
  </si>
  <si>
    <t>https://twitter.com/101x/status/1102631701388447744</t>
  </si>
  <si>
    <t>https://www.instagram.com/p/BtATaG_l0uL/?utm_source=ig_twitter_share&amp;igshid=c74zk6h32mhh</t>
  </si>
  <si>
    <t>https://twitter.com/i/web/status/1089983758776844290</t>
  </si>
  <si>
    <t>https://twitter.com/rsvpster/status/1097593361035345930</t>
  </si>
  <si>
    <t>http://mashable.com/MashBash/?share=true</t>
  </si>
  <si>
    <t>https://holasxsw.splashthat.com/ https://twitter.com/i/web/status/1101298599005245440</t>
  </si>
  <si>
    <t>wired.com</t>
  </si>
  <si>
    <t>twitter.com</t>
  </si>
  <si>
    <t>statesman.com</t>
  </si>
  <si>
    <t>medium.com</t>
  </si>
  <si>
    <t>cdninstagram.com</t>
  </si>
  <si>
    <t>ted.com</t>
  </si>
  <si>
    <t>michaelmarshalldesign.com</t>
  </si>
  <si>
    <t>swarmapp.com</t>
  </si>
  <si>
    <t>blbrd.co</t>
  </si>
  <si>
    <t>billboard.com</t>
  </si>
  <si>
    <t>wallerspace.com twitter.com</t>
  </si>
  <si>
    <t>sxsw.com</t>
  </si>
  <si>
    <t>facebook.com</t>
  </si>
  <si>
    <t>wordpress.com sxsw.com</t>
  </si>
  <si>
    <t>the-highwaymen.com</t>
  </si>
  <si>
    <t>constantcontact.com</t>
  </si>
  <si>
    <t>splashthat.com</t>
  </si>
  <si>
    <t>tweetedtimes.com</t>
  </si>
  <si>
    <t>thenuevalatina.com</t>
  </si>
  <si>
    <t>instagram.com</t>
  </si>
  <si>
    <t>mashable.com</t>
  </si>
  <si>
    <t>splashthat.com twitter.com</t>
  </si>
  <si>
    <t>yow_st yowct</t>
  </si>
  <si>
    <t>sxswi</t>
  </si>
  <si>
    <t>sxsw sxswi</t>
  </si>
  <si>
    <t>codelikeagirl</t>
  </si>
  <si>
    <t>sxswi austintacoproject</t>
  </si>
  <si>
    <t>africa newsong newmusic concert pop nature 90sstyle play freestyle blessed tour audioengineer top musicproduction goodvibes streetwear dubai sxswi killuminati minklashes willsmithquotes</t>
  </si>
  <si>
    <t>sxsw2019 hookservicesatx sxswi startupvillage sxhealth sxsw music austin film</t>
  </si>
  <si>
    <t>sxsw2019 hookservicesatx sxswi</t>
  </si>
  <si>
    <t>tbt throwbackthursday sxsw sxswi geeksquad smm</t>
  </si>
  <si>
    <t>sxswi sxsw sxswgames</t>
  </si>
  <si>
    <t>sxswi sxsw alexstjohn</t>
  </si>
  <si>
    <t>sxswi sadface</t>
  </si>
  <si>
    <t>sxsw sxswi sxswinteractive startupvillage sxgood branding sayitloud blackhistorymonth</t>
  </si>
  <si>
    <t>sxsw sxswi trueaustin</t>
  </si>
  <si>
    <t>hubble25 sxswi</t>
  </si>
  <si>
    <t>wallerspace sxsw</t>
  </si>
  <si>
    <t>sxsw opennotes sxswi</t>
  </si>
  <si>
    <t>sxswi nyctech nycsxsw digitalnyc sxsw</t>
  </si>
  <si>
    <t>sxsw austineats sxsw2017</t>
  </si>
  <si>
    <t>sxsw sxswi sxswfilm</t>
  </si>
  <si>
    <t>sxswi patentsmatter</t>
  </si>
  <si>
    <t>sxsw austineats sxsw2017 sxswi</t>
  </si>
  <si>
    <t>sxsw sxsw2019 sxswi sxtips sxnoms sxdrinks youtuber latinayoutuber</t>
  </si>
  <si>
    <t>sxsw sxsw2019 sxswi</t>
  </si>
  <si>
    <t>dellexperience sxswi sxsw</t>
  </si>
  <si>
    <t>sxsw sxsw2019</t>
  </si>
  <si>
    <t>sxsw2019 downtownaustin tanukiaustin sxsw19 sxswedu sxswi</t>
  </si>
  <si>
    <t>sxsw tanukiaustin sxsw19 sxsw2019 sxswi sxswedu sxswnoms</t>
  </si>
  <si>
    <t>sxsw sxswi sxsw2019 sxsw19</t>
  </si>
  <si>
    <t>sxsw sxsw2019 sxswi sxtips sxnoms sxdrinks youtuber</t>
  </si>
  <si>
    <t>sxsw sxswi sxswnoms</t>
  </si>
  <si>
    <t>waybackwednesday sxsw2016 sxsi2016 sxsw sxswi</t>
  </si>
  <si>
    <t>sxsw sxsw0219 sxswi</t>
  </si>
  <si>
    <t>https://pbs.twimg.com/media/BE2qxUSCQAAMkqv.jpg</t>
  </si>
  <si>
    <t>https://pbs.twimg.com/media/CdX0N_JUsAAEShB.jpg</t>
  </si>
  <si>
    <t>https://pbs.twimg.com/media/DxcufHxU0AAXNz8.jpg</t>
  </si>
  <si>
    <t>https://pbs.twimg.com/tweet_video_thumb/Dxrq9HCX4AAsx9l.jpg</t>
  </si>
  <si>
    <t>https://pbs.twimg.com/media/DxrvMg2VAAA979f.jpg</t>
  </si>
  <si>
    <t>https://pbs.twimg.com/media/Dyw96XgX4AEgISG.jpg</t>
  </si>
  <si>
    <t>https://pbs.twimg.com/media/DzyiJQlW0AE4pT7.jpg</t>
  </si>
  <si>
    <t>https://pbs.twimg.com/media/Dz5pnWeW0AEJL75.jpg</t>
  </si>
  <si>
    <t>https://pbs.twimg.com/media/Dz8uhe1WsAEnTlt.jpg</t>
  </si>
  <si>
    <t>https://pbs.twimg.com/media/CdrwNWWUEAAejGB.jpg</t>
  </si>
  <si>
    <t>https://pbs.twimg.com/media/B_1ZHB7UgAAYS8z.jpg</t>
  </si>
  <si>
    <t>https://pbs.twimg.com/media/C6v9NR2VwAAPacb.jpg</t>
  </si>
  <si>
    <t>https://pbs.twimg.com/media/D0rc3azXQAE1y6z.jpg</t>
  </si>
  <si>
    <t>https://pbs.twimg.com/media/D0sbQU5W0AESzuv.jpg</t>
  </si>
  <si>
    <t>https://pbs.twimg.com/media/D0s_LT0WwAUDfIq.jpg</t>
  </si>
  <si>
    <t>https://pbs.twimg.com/media/D0T2igFWkAAXQvb.jpg</t>
  </si>
  <si>
    <t>http://pbs.twimg.com/profile_images/1895064496/265829_10150208891611239_12206836238_7256837_8157312_o_1__normal.JPG</t>
  </si>
  <si>
    <t>http://pbs.twimg.com/profile_images/874099684872249344/5rX5-ycm_normal.jpg</t>
  </si>
  <si>
    <t>http://pbs.twimg.com/profile_images/897911108702412800/maRDdtIB_normal.jpg</t>
  </si>
  <si>
    <t>http://pbs.twimg.com/profile_images/681158977573511168/TtSbCvLn_normal.jpg</t>
  </si>
  <si>
    <t>http://pbs.twimg.com/profile_images/378800000571106311/323feaf0990fef70e7e60e7d7b0e00cf_normal.jpeg</t>
  </si>
  <si>
    <t>http://pbs.twimg.com/profile_images/555486095295512576/V4DEnYO8_normal.jpeg</t>
  </si>
  <si>
    <t>http://pbs.twimg.com/profile_images/561620985485344768/Pc8lfPYJ_normal.jpeg</t>
  </si>
  <si>
    <t>http://pbs.twimg.com/profile_images/1047117340343767040/xwYRBtgI_normal.jpg</t>
  </si>
  <si>
    <t>http://pbs.twimg.com/profile_images/378800000582118041/9a243b8938ffb5b8da3e773b935198dd_normal.jpeg</t>
  </si>
  <si>
    <t>http://pbs.twimg.com/profile_images/888912687765241856/qoFGxWDP_normal.jpg</t>
  </si>
  <si>
    <t>http://pbs.twimg.com/profile_images/876827090003406848/zBOJk1BS_normal.jpg</t>
  </si>
  <si>
    <t>http://pbs.twimg.com/profile_images/961483559885131778/xYTlco1y_normal.jpg</t>
  </si>
  <si>
    <t>http://pbs.twimg.com/profile_images/951172556601503746/azEPpJHT_normal.jpg</t>
  </si>
  <si>
    <t>http://pbs.twimg.com/profile_images/961820613730910208/ZHmNU1Lw_normal.jpg</t>
  </si>
  <si>
    <t>http://pbs.twimg.com/profile_images/1003652892153167874/q3fjiiHb_normal.jpg</t>
  </si>
  <si>
    <t>http://pbs.twimg.com/profile_images/1092896866843459584/54pabQ_t_normal.jpg</t>
  </si>
  <si>
    <t>http://pbs.twimg.com/profile_images/569257561497407488/nAPMt06b_normal.png</t>
  </si>
  <si>
    <t>http://pbs.twimg.com/profile_images/1078805143594852352/oPZWD0-I_normal.jpg</t>
  </si>
  <si>
    <t>http://pbs.twimg.com/profile_images/993473682998743046/5pVcLq0k_normal.jpg</t>
  </si>
  <si>
    <t>http://abs.twimg.com/sticky/default_profile_images/default_profile_normal.png</t>
  </si>
  <si>
    <t>http://pbs.twimg.com/profile_images/1047317536071720960/AfVnYtIb_normal.jpg</t>
  </si>
  <si>
    <t>http://pbs.twimg.com/profile_images/821725961657913344/kMkCepSf_normal.jpg</t>
  </si>
  <si>
    <t>http://pbs.twimg.com/profile_images/1064380565573427200/2fvFfYwl_normal.jpg</t>
  </si>
  <si>
    <t>http://pbs.twimg.com/profile_images/749460339893362689/x9-B5eCc_normal.jpg</t>
  </si>
  <si>
    <t>http://pbs.twimg.com/profile_images/1086574276008804352/-hfyvUeQ_normal.jpg</t>
  </si>
  <si>
    <t>http://pbs.twimg.com/profile_images/951643936283549697/al7IZ95x_normal.jpg</t>
  </si>
  <si>
    <t>http://pbs.twimg.com/profile_images/123080801/7809_normal.jpg</t>
  </si>
  <si>
    <t>http://pbs.twimg.com/profile_images/885658544246214656/9LPv-5nI_normal.jpg</t>
  </si>
  <si>
    <t>http://pbs.twimg.com/profile_images/1100078144361517059/DBtQyr-B_normal.jpg</t>
  </si>
  <si>
    <t>http://pbs.twimg.com/profile_images/897773391632977920/Ck3D8NqM_normal.jpg</t>
  </si>
  <si>
    <t>http://pbs.twimg.com/profile_images/992566696136278017/HTh2fF_8_normal.jpg</t>
  </si>
  <si>
    <t>http://pbs.twimg.com/profile_images/1086460187697864705/tC3FoNd__normal.jpg</t>
  </si>
  <si>
    <t>http://pbs.twimg.com/profile_images/1016686205382025222/CuH0Gzf8_normal.jpg</t>
  </si>
  <si>
    <t>http://pbs.twimg.com/profile_images/1062955157795758081/YqgdL1Ve_normal.jpg</t>
  </si>
  <si>
    <t>http://pbs.twimg.com/profile_images/1246271094/globedieimage_normal</t>
  </si>
  <si>
    <t>http://pbs.twimg.com/profile_images/1091521876940095488/CKIp5BLM_normal.jpg</t>
  </si>
  <si>
    <t>http://pbs.twimg.com/profile_images/1072161954414936066/Z0aBaWyp_normal.jpg</t>
  </si>
  <si>
    <t>http://pbs.twimg.com/profile_images/1226217754/images1_normal.jpg</t>
  </si>
  <si>
    <t>http://pbs.twimg.com/profile_images/458274724074647552/HUjaBXwy_normal.jpeg</t>
  </si>
  <si>
    <t>http://pbs.twimg.com/profile_images/1091394280021577728/LD4u3aO2_normal.jpg</t>
  </si>
  <si>
    <t>http://pbs.twimg.com/profile_images/963791806453485569/ytzsV7nW_normal.jpg</t>
  </si>
  <si>
    <t>http://pbs.twimg.com/profile_images/867704865778266112/IpPTPJ9q_normal.jpg</t>
  </si>
  <si>
    <t>http://pbs.twimg.com/profile_images/1062710888766029825/v7dsG1PJ_normal.jpg</t>
  </si>
  <si>
    <t>http://pbs.twimg.com/profile_images/876247663548694528/_qTX0KAo_normal.jpg</t>
  </si>
  <si>
    <t>http://pbs.twimg.com/profile_images/1096450734046900224/D1Q5pg3G_normal.png</t>
  </si>
  <si>
    <t>http://pbs.twimg.com/profile_images/1778260267/image1327422881_normal.png</t>
  </si>
  <si>
    <t>http://pbs.twimg.com/profile_images/591267196950679552/bncIh2Lj_normal.jpg</t>
  </si>
  <si>
    <t>http://pbs.twimg.com/profile_images/757626090953117696/_h6VYJP1_normal.jpg</t>
  </si>
  <si>
    <t>http://pbs.twimg.com/profile_images/1076306605946400768/GWL-HF53_normal.jpg</t>
  </si>
  <si>
    <t>http://pbs.twimg.com/profile_images/1085718047183327232/ls87VZt6_normal.jpg</t>
  </si>
  <si>
    <t>http://pbs.twimg.com/profile_images/1041438510559846400/Wne0QQ3s_normal.jpg</t>
  </si>
  <si>
    <t>http://pbs.twimg.com/profile_images/817590293264551938/hWQxh1IC_normal.jpg</t>
  </si>
  <si>
    <t>http://pbs.twimg.com/profile_images/1027712886431522816/DNcquI5y_normal.jpg</t>
  </si>
  <si>
    <t>http://pbs.twimg.com/profile_images/1002353175846719489/0smmIJu5_normal.jpg</t>
  </si>
  <si>
    <t>http://pbs.twimg.com/profile_images/717173678572707840/Mrd9Bcs3_normal.jpg</t>
  </si>
  <si>
    <t>http://pbs.twimg.com/profile_images/1058918985209602049/JzIOmBkm_normal.jpg</t>
  </si>
  <si>
    <t>http://pbs.twimg.com/profile_images/702869458486951937/ALKYOd1m_normal.jpg</t>
  </si>
  <si>
    <t>http://pbs.twimg.com/profile_images/886430888837304321/jjrwMMGB_normal.jpg</t>
  </si>
  <si>
    <t>http://pbs.twimg.com/profile_images/1099522845703495680/oh2vkm8p_normal.png</t>
  </si>
  <si>
    <t>http://pbs.twimg.com/profile_images/1087783241061416961/2bnJ03pY_normal.jpg</t>
  </si>
  <si>
    <t>http://pbs.twimg.com/profile_images/478313401823682560/IIVWz0cP_normal.jpeg</t>
  </si>
  <si>
    <t>http://pbs.twimg.com/profile_images/995851018859524096/YLJtFvW6_normal.jpg</t>
  </si>
  <si>
    <t>http://pbs.twimg.com/profile_images/467395345979150336/8KtiT57M_normal.jpeg</t>
  </si>
  <si>
    <t>http://pbs.twimg.com/profile_images/752590397268856832/euyiMLY8_normal.jpg</t>
  </si>
  <si>
    <t>http://pbs.twimg.com/profile_images/3106906476/6b9bf91df77278e92437adfd239554c3_normal.jpeg</t>
  </si>
  <si>
    <t>http://pbs.twimg.com/profile_images/1025892244807507968/lAIYSsbT_normal.jpg</t>
  </si>
  <si>
    <t>http://pbs.twimg.com/profile_images/458805438826287105/Cl85QgxW_normal.png</t>
  </si>
  <si>
    <t>http://pbs.twimg.com/profile_images/926274798644183040/lYW5RzxH_normal.jpg</t>
  </si>
  <si>
    <t>http://pbs.twimg.com/profile_images/1066062913931304960/ohhapcJ__normal.jpg</t>
  </si>
  <si>
    <t>http://pbs.twimg.com/profile_images/712379480489238532/lZXwKeRO_normal.jpg</t>
  </si>
  <si>
    <t>http://pbs.twimg.com/profile_images/938529933982236672/ej4jMsX__normal.jpg</t>
  </si>
  <si>
    <t>http://pbs.twimg.com/profile_images/1090760025189089280/EGI_jhrs_normal.jpg</t>
  </si>
  <si>
    <t>http://pbs.twimg.com/profile_images/1099231774079627265/ZAcKTtAP_normal.jpg</t>
  </si>
  <si>
    <t>http://pbs.twimg.com/profile_images/854572905/Lisa_photo_normal.jpg</t>
  </si>
  <si>
    <t>http://pbs.twimg.com/profile_images/1018059198125535237/6OQSyvXm_normal.jpg</t>
  </si>
  <si>
    <t>http://pbs.twimg.com/profile_images/1058794597189586944/nxIof_3c_normal.jpg</t>
  </si>
  <si>
    <t>http://pbs.twimg.com/profile_images/688884153656434688/zqFK1zjR_normal.jpg</t>
  </si>
  <si>
    <t>http://pbs.twimg.com/profile_images/1097617640313499653/1SZxdJvW_normal.png</t>
  </si>
  <si>
    <t>http://pbs.twimg.com/profile_images/1009187098727997440/iHR_mkXc_normal.jpg</t>
  </si>
  <si>
    <t>http://pbs.twimg.com/profile_images/1029836097881178113/MvwH4De4_normal.jpg</t>
  </si>
  <si>
    <t>http://pbs.twimg.com/profile_images/952670362755477504/DKr1S7W8_normal.jpg</t>
  </si>
  <si>
    <t>http://pbs.twimg.com/profile_images/840650402777464832/kCoXECYF_normal.jpg</t>
  </si>
  <si>
    <t>http://pbs.twimg.com/profile_images/896404062358261760/LmTq48zE_normal.jpg</t>
  </si>
  <si>
    <t>http://pbs.twimg.com/profile_images/1101642801564012544/dibozj5W_normal.png</t>
  </si>
  <si>
    <t>http://pbs.twimg.com/profile_images/1091375434216833024/hXQBofJK_normal.jpg</t>
  </si>
  <si>
    <t>http://pbs.twimg.com/profile_images/969406096136863744/H1h4gEEa_normal.jpg</t>
  </si>
  <si>
    <t>http://pbs.twimg.com/profile_images/852565647120846848/QZBQ3kDN_normal.jpg</t>
  </si>
  <si>
    <t>http://pbs.twimg.com/profile_images/1014574029661986816/Ifzdrxcm_normal.jpg</t>
  </si>
  <si>
    <t>http://pbs.twimg.com/profile_images/1073629771660173315/3u5gY6-__normal.jpg</t>
  </si>
  <si>
    <t>http://pbs.twimg.com/profile_images/977159110792761345/YALJuGCU_normal.jpg</t>
  </si>
  <si>
    <t>http://pbs.twimg.com/profile_images/1059266047155539969/d13lkCDl_normal.jpg</t>
  </si>
  <si>
    <t>http://pbs.twimg.com/profile_images/745012991/22468_1182243397905_1282804837_30443648_4137110_n_normal.jpg</t>
  </si>
  <si>
    <t>http://pbs.twimg.com/profile_images/894777783464804352/cO6P8zKW_normal.jpg</t>
  </si>
  <si>
    <t>http://pbs.twimg.com/profile_images/1100646613373124615/PfqCJw2b_normal.jpg</t>
  </si>
  <si>
    <t>http://pbs.twimg.com/profile_images/853334710176456705/G3v0LbtH_normal.jpg</t>
  </si>
  <si>
    <t>http://pbs.twimg.com/profile_images/911987217056243712/DULQFFd1_normal.jpg</t>
  </si>
  <si>
    <t>http://pbs.twimg.com/profile_images/1078143924882026497/Z5pYN2GL_normal.jpg</t>
  </si>
  <si>
    <t>http://pbs.twimg.com/profile_images/710655526250545152/2k6xyEDa_normal.jpg</t>
  </si>
  <si>
    <t>http://pbs.twimg.com/profile_images/846435075281633284/-H52sSyK_normal.jpg</t>
  </si>
  <si>
    <t>http://pbs.twimg.com/profile_images/1035251014528643072/h-EWivoT_normal.jpg</t>
  </si>
  <si>
    <t>http://pbs.twimg.com/profile_images/1086010652383035392/nmzWN3-M_normal.jpg</t>
  </si>
  <si>
    <t>http://pbs.twimg.com/profile_images/1080163366553841664/Xv-CoS4v_normal.jpg</t>
  </si>
  <si>
    <t>http://pbs.twimg.com/profile_images/983741156184899584/tPtuunlQ_normal.jpg</t>
  </si>
  <si>
    <t>http://pbs.twimg.com/profile_images/1088298834101321728/GP2eCz-8_normal.jpg</t>
  </si>
  <si>
    <t>http://pbs.twimg.com/profile_images/1073372467027210240/y_dXzOdw_normal.jpg</t>
  </si>
  <si>
    <t>https://twitter.com/#!/duffyericka/status/1069519787041202177</t>
  </si>
  <si>
    <t>https://twitter.com/#!/thebossatx/status/1070762018645401601</t>
  </si>
  <si>
    <t>https://twitter.com/#!/jdblundell/status/1070890333788102656</t>
  </si>
  <si>
    <t>https://twitter.com/#!/montrealgia/status/1072652663278460928</t>
  </si>
  <si>
    <t>https://twitter.com/#!/perceptivetrav/status/1073299606858027008</t>
  </si>
  <si>
    <t>https://twitter.com/#!/justlikeharmony/status/1073814963452608512</t>
  </si>
  <si>
    <t>https://twitter.com/#!/afridayin/status/310091713588903936</t>
  </si>
  <si>
    <t>https://twitter.com/#!/eriquimus_prime/status/1074078340120805381</t>
  </si>
  <si>
    <t>https://twitter.com/#!/lois_patton_/status/1074081778992861186</t>
  </si>
  <si>
    <t>https://twitter.com/#!/id_dwayne/status/1074324044768571392</t>
  </si>
  <si>
    <t>https://twitter.com/#!/startupmad/status/1074697632616980481</t>
  </si>
  <si>
    <t>https://twitter.com/#!/code_likeagirl/status/1074077924406497280</t>
  </si>
  <si>
    <t>https://twitter.com/#!/griffissinst/status/1074711615088529408</t>
  </si>
  <si>
    <t>https://twitter.com/#!/thisisginap/status/708741047212331008</t>
  </si>
  <si>
    <t>https://twitter.com/#!/imthebanjoboy/status/1078071139614769152</t>
  </si>
  <si>
    <t>https://twitter.com/#!/imthebanjoboy/status/1078071212239134720</t>
  </si>
  <si>
    <t>https://twitter.com/#!/trianoncoffee/status/1079076464551780352</t>
  </si>
  <si>
    <t>https://twitter.com/#!/dakiddpg/status/1080502734493757440</t>
  </si>
  <si>
    <t>https://twitter.com/#!/solelo/status/1080511140570918913</t>
  </si>
  <si>
    <t>https://twitter.com/#!/scknows/status/1080502388308541441</t>
  </si>
  <si>
    <t>https://twitter.com/#!/akdfnh/status/1080563640187658243</t>
  </si>
  <si>
    <t>https://twitter.com/#!/sarajbenincasa/status/1084279444682862592</t>
  </si>
  <si>
    <t>https://twitter.com/#!/allenac009/status/1085925529923043329</t>
  </si>
  <si>
    <t>https://twitter.com/#!/dipeshs43959595/status/1085970235621081089</t>
  </si>
  <si>
    <t>https://twitter.com/#!/aimeewoodall/status/1085924159652282368</t>
  </si>
  <si>
    <t>https://twitter.com/#!/jbierman87/status/1086023106261643265</t>
  </si>
  <si>
    <t>https://twitter.com/#!/ashleyesqueda/status/1086701053804929024</t>
  </si>
  <si>
    <t>https://twitter.com/#!/akasup/status/1086706615552757760</t>
  </si>
  <si>
    <t>https://twitter.com/#!/theholophonic/status/1086992605596905473</t>
  </si>
  <si>
    <t>https://twitter.com/#!/theholophonic/status/1086992615629701122</t>
  </si>
  <si>
    <t>https://twitter.com/#!/hookservicesatx/status/1087389354471944193</t>
  </si>
  <si>
    <t>https://twitter.com/#!/yourbroj/status/1087391881833656321</t>
  </si>
  <si>
    <t>https://twitter.com/#!/jenleduc/status/1087461012310241281</t>
  </si>
  <si>
    <t>https://twitter.com/#!/atxconcert/status/1087472054331428864</t>
  </si>
  <si>
    <t>https://twitter.com/#!/eyesxed/status/1087600689306632192</t>
  </si>
  <si>
    <t>https://twitter.com/#!/katadhin/status/1088440638767620096</t>
  </si>
  <si>
    <t>https://twitter.com/#!/mckra1g/status/1088445265223340032</t>
  </si>
  <si>
    <t>https://twitter.com/#!/1_jackson_12/status/1088807207469223937</t>
  </si>
  <si>
    <t>https://twitter.com/#!/acsol2/status/1088899912480313345</t>
  </si>
  <si>
    <t>https://twitter.com/#!/fffffanclub/status/1088943429281828864</t>
  </si>
  <si>
    <t>https://twitter.com/#!/shivsingh/status/1091086435300470784</t>
  </si>
  <si>
    <t>https://twitter.com/#!/clagunas/status/1091410068694659072</t>
  </si>
  <si>
    <t>https://twitter.com/#!/connexion_game/status/47405673310470145</t>
  </si>
  <si>
    <t>https://twitter.com/#!/connexion_game/status/47397755701825536</t>
  </si>
  <si>
    <t>https://twitter.com/#!/brandon06067816/status/1091546677050134528</t>
  </si>
  <si>
    <t>https://twitter.com/#!/brandon06067816/status/1091546711288209409</t>
  </si>
  <si>
    <t>https://twitter.com/#!/the_ipa/status/1091346723962871808</t>
  </si>
  <si>
    <t>https://twitter.com/#!/chicagobulls_us/status/1091641110592659458</t>
  </si>
  <si>
    <t>https://twitter.com/#!/letfre/status/1092071236061093888</t>
  </si>
  <si>
    <t>https://twitter.com/#!/thechaviva/status/1092459583770001409</t>
  </si>
  <si>
    <t>https://twitter.com/#!/mmarshall_d/status/1092461435374977024</t>
  </si>
  <si>
    <t>https://twitter.com/#!/csbily/status/1092462539802374145</t>
  </si>
  <si>
    <t>https://twitter.com/#!/sheilas/status/1072910880596205571</t>
  </si>
  <si>
    <t>https://twitter.com/#!/sheilas/status/1093316883821006849</t>
  </si>
  <si>
    <t>https://twitter.com/#!/scimirrorbot/status/1093645588296417280</t>
  </si>
  <si>
    <t>https://twitter.com/#!/get10block/status/1093989194618134528</t>
  </si>
  <si>
    <t>https://twitter.com/#!/burcsahinoglu/status/1094125470084358145</t>
  </si>
  <si>
    <t>https://twitter.com/#!/billboardbiz/status/443374558058651648</t>
  </si>
  <si>
    <t>https://twitter.com/#!/itsmastercheri/status/1094620308655562752</t>
  </si>
  <si>
    <t>https://twitter.com/#!/ko123owens/status/1093611312050065408</t>
  </si>
  <si>
    <t>https://twitter.com/#!/ko123owens/status/1094740615827460096</t>
  </si>
  <si>
    <t>https://twitter.com/#!/digiphile/status/1095025395324338176</t>
  </si>
  <si>
    <t>https://twitter.com/#!/cubanalaf/status/1095131593151270913</t>
  </si>
  <si>
    <t>https://twitter.com/#!/travistubbs/status/1095397199725379588</t>
  </si>
  <si>
    <t>https://twitter.com/#!/wallerspace/status/1095411915860443136</t>
  </si>
  <si>
    <t>https://twitter.com/#!/alexjamesfitz/status/1095435101901594625</t>
  </si>
  <si>
    <t>https://twitter.com/#!/corriedavidson/status/1095435118364319745</t>
  </si>
  <si>
    <t>https://twitter.com/#!/demahanna/status/1095435541494054912</t>
  </si>
  <si>
    <t>https://twitter.com/#!/staceyfurt/status/1095435648897552385</t>
  </si>
  <si>
    <t>https://twitter.com/#!/gavinj75/status/1095984085246361600</t>
  </si>
  <si>
    <t>https://twitter.com/#!/wilranney/status/1096061961022910465</t>
  </si>
  <si>
    <t>https://twitter.com/#!/anthonyquintano/status/1095434986503565312</t>
  </si>
  <si>
    <t>https://twitter.com/#!/tporter2/status/1096109493455409154</t>
  </si>
  <si>
    <t>https://twitter.com/#!/bethshanna/status/1097897188917686272</t>
  </si>
  <si>
    <t>https://twitter.com/#!/kieley_taylor/status/1097930705357729792</t>
  </si>
  <si>
    <t>https://twitter.com/#!/ezyjules/status/1097969465361399809</t>
  </si>
  <si>
    <t>https://twitter.com/#!/zaneology/status/1098359332243210240</t>
  </si>
  <si>
    <t>https://twitter.com/#!/eugene_lee/status/1098431493985259520</t>
  </si>
  <si>
    <t>https://twitter.com/#!/nickisnpdx/status/1098651710749208576</t>
  </si>
  <si>
    <t>https://twitter.com/#!/catchthebaby/status/1098653359160999937</t>
  </si>
  <si>
    <t>https://twitter.com/#!/thelizarmy/status/1098785631646302209</t>
  </si>
  <si>
    <t>https://twitter.com/#!/joebabaian/status/1098657451560321030</t>
  </si>
  <si>
    <t>https://twitter.com/#!/markmilligandpt/status/1098653059952140290</t>
  </si>
  <si>
    <t>https://twitter.com/#!/nickisnpdx/status/1098651561981427712</t>
  </si>
  <si>
    <t>https://twitter.com/#!/richardbagdonas/status/1098648255477571589</t>
  </si>
  <si>
    <t>https://twitter.com/#!/thelizarmy/status/1098649925246607360</t>
  </si>
  <si>
    <t>https://twitter.com/#!/rasushrestha/status/1099092107405508608</t>
  </si>
  <si>
    <t>https://twitter.com/#!/drferdowsi/status/1099094242570522625</t>
  </si>
  <si>
    <t>https://twitter.com/#!/anthonychu_do/status/1099096297032671234</t>
  </si>
  <si>
    <t>https://twitter.com/#!/chrisaswartz/status/1099119446973648896</t>
  </si>
  <si>
    <t>https://twitter.com/#!/mandah512/status/1099231064738983936</t>
  </si>
  <si>
    <t>https://twitter.com/#!/thelizarmy/status/1099086601185943552</t>
  </si>
  <si>
    <t>https://twitter.com/#!/lisadani/status/1099421663777697794</t>
  </si>
  <si>
    <t>https://twitter.com/#!/lesbutantenboss/status/1099752470622785536</t>
  </si>
  <si>
    <t>https://twitter.com/#!/androidgenius/status/1098286633110126593</t>
  </si>
  <si>
    <t>https://twitter.com/#!/androidgenius/status/1100164466048675840</t>
  </si>
  <si>
    <t>https://twitter.com/#!/janieco1/status/1100182620418256896</t>
  </si>
  <si>
    <t>https://twitter.com/#!/janieco1/status/1100182680661123073</t>
  </si>
  <si>
    <t>https://twitter.com/#!/psyopsurvivor/status/1100339578249056257</t>
  </si>
  <si>
    <t>https://twitter.com/#!/adrianho/status/1100421876046794752</t>
  </si>
  <si>
    <t>https://twitter.com/#!/craigsmithtv/status/710144008647913472</t>
  </si>
  <si>
    <t>https://twitter.com/#!/khattiy74899201/status/1100424776294649857</t>
  </si>
  <si>
    <t>https://twitter.com/#!/janieho16/status/575714306161053696</t>
  </si>
  <si>
    <t>https://twitter.com/#!/janieho16/status/841045877351411712</t>
  </si>
  <si>
    <t>https://twitter.com/#!/janieho16/status/1100188780655509506</t>
  </si>
  <si>
    <t>https://twitter.com/#!/janieho16/status/1100433919877488641</t>
  </si>
  <si>
    <t>https://twitter.com/#!/festxperts/status/1100440248251629568</t>
  </si>
  <si>
    <t>https://twitter.com/#!/sxbrit/status/1100440728763801607</t>
  </si>
  <si>
    <t>https://twitter.com/#!/dude_fm/status/1100546507571372032</t>
  </si>
  <si>
    <t>https://twitter.com/#!/koshadillz/status/1100337066347380736</t>
  </si>
  <si>
    <t>https://twitter.com/#!/alwagordon/status/1100556435635621888</t>
  </si>
  <si>
    <t>https://twitter.com/#!/candypo/status/1100622100979744768</t>
  </si>
  <si>
    <t>https://twitter.com/#!/rcmercado/status/1098283499637878784</t>
  </si>
  <si>
    <t>https://twitter.com/#!/rcmercado/status/1100918572170260480</t>
  </si>
  <si>
    <t>https://twitter.com/#!/robzie_/status/1101103151350976512</t>
  </si>
  <si>
    <t>https://twitter.com/#!/thesocialbeing/status/1101104871128866816</t>
  </si>
  <si>
    <t>https://twitter.com/#!/gingermeglam/status/1101317272071798784</t>
  </si>
  <si>
    <t>https://twitter.com/#!/sraelopez/status/1101323407340253184</t>
  </si>
  <si>
    <t>https://twitter.com/#!/biogirl09/status/1101324274369990656</t>
  </si>
  <si>
    <t>https://twitter.com/#!/rickbakas/status/1101365211494211585</t>
  </si>
  <si>
    <t>https://twitter.com/#!/rickbakas/status/1096940756776902656</t>
  </si>
  <si>
    <t>https://twitter.com/#!/blackcardken/status/1101376294527401984</t>
  </si>
  <si>
    <t>https://twitter.com/#!/wearejl/status/1101575548214657030</t>
  </si>
  <si>
    <t>https://twitter.com/#!/latinas_tech/status/1101616595724570624</t>
  </si>
  <si>
    <t>https://twitter.com/#!/saianel/status/1101670342106308608</t>
  </si>
  <si>
    <t>https://twitter.com/#!/yeahartj55/status/1101671314069377025</t>
  </si>
  <si>
    <t>https://twitter.com/#!/mackdanite/status/1101671402795499521</t>
  </si>
  <si>
    <t>https://twitter.com/#!/austintanuki/status/1101936330437771264</t>
  </si>
  <si>
    <t>https://twitter.com/#!/austintanuki/status/1102004508006203393</t>
  </si>
  <si>
    <t>https://twitter.com/#!/justlistedbc/status/1102097299558273026</t>
  </si>
  <si>
    <t>https://twitter.com/#!/vivie_k/status/1102097301986836480</t>
  </si>
  <si>
    <t>https://twitter.com/#!/carsfornocredit/status/1102097303039561728</t>
  </si>
  <si>
    <t>https://twitter.com/#!/fundpire/status/1102098890302472193</t>
  </si>
  <si>
    <t>https://twitter.com/#!/fundpire/status/1102094061597388805</t>
  </si>
  <si>
    <t>https://twitter.com/#!/thomsinger/status/1102044000511582208</t>
  </si>
  <si>
    <t>https://twitter.com/#!/thomsinger/status/1102339405728108545</t>
  </si>
  <si>
    <t>https://twitter.com/#!/barracudaaustin/status/1087460250742079490</t>
  </si>
  <si>
    <t>https://twitter.com/#!/barracudaaustin/status/1088897575242076160</t>
  </si>
  <si>
    <t>https://twitter.com/#!/sxswmf/status/1087474949521113090</t>
  </si>
  <si>
    <t>https://twitter.com/#!/sxswmf/status/1101120087686295552</t>
  </si>
  <si>
    <t>https://twitter.com/#!/sxswmf/status/1100361618708418560</t>
  </si>
  <si>
    <t>https://twitter.com/#!/sxswmf/status/1100439482694844418</t>
  </si>
  <si>
    <t>https://twitter.com/#!/sxswmf/status/1101324219537854464</t>
  </si>
  <si>
    <t>https://twitter.com/#!/sxswmf/status/1102626857567047680</t>
  </si>
  <si>
    <t>https://twitter.com/#!/thenuevalatina/status/1100275283314335746</t>
  </si>
  <si>
    <t>https://twitter.com/#!/thenuevalatina/status/1100420358388310016</t>
  </si>
  <si>
    <t>https://twitter.com/#!/thenuevalatina/status/1100439421739036673</t>
  </si>
  <si>
    <t>https://twitter.com/#!/thenuevalatina/status/1102632900682489857</t>
  </si>
  <si>
    <t>https://twitter.com/#!/thenuevalatina/status/1102626813602381829</t>
  </si>
  <si>
    <t>https://twitter.com/#!/thenuevalatina/status/1088298382345543680</t>
  </si>
  <si>
    <t>https://twitter.com/#!/thenuevalatina/status/1088300043516424192</t>
  </si>
  <si>
    <t>https://twitter.com/#!/thenuevalatina/status/1089983758776844290</t>
  </si>
  <si>
    <t>https://twitter.com/#!/thenuevalatina/status/1097593633371553795</t>
  </si>
  <si>
    <t>https://twitter.com/#!/thenuevalatina/status/1100440454364127232</t>
  </si>
  <si>
    <t>https://twitter.com/#!/thenuevalatina/status/1100442838947561473</t>
  </si>
  <si>
    <t>https://twitter.com/#!/thenuevalatina/status/1101298599005245440</t>
  </si>
  <si>
    <t>https://twitter.com/#!/thenuevalatina/status/1101319471778746368</t>
  </si>
  <si>
    <t>https://twitter.com/#!/thenuevalatina/status/1101593764991324160</t>
  </si>
  <si>
    <t>https://twitter.com/#!/rickdiculous420/status/1102638548329607169</t>
  </si>
  <si>
    <t>1069519787041202177</t>
  </si>
  <si>
    <t>1070762018645401601</t>
  </si>
  <si>
    <t>1070890333788102656</t>
  </si>
  <si>
    <t>1072652663278460928</t>
  </si>
  <si>
    <t>1073299606858027008</t>
  </si>
  <si>
    <t>1073814963452608512</t>
  </si>
  <si>
    <t>310091713588903936</t>
  </si>
  <si>
    <t>1074078340120805381</t>
  </si>
  <si>
    <t>1074081778992861186</t>
  </si>
  <si>
    <t>1074324044768571392</t>
  </si>
  <si>
    <t>1074697632616980481</t>
  </si>
  <si>
    <t>1074077924406497280</t>
  </si>
  <si>
    <t>1074711615088529408</t>
  </si>
  <si>
    <t>708741047212331008</t>
  </si>
  <si>
    <t>1078071139614769152</t>
  </si>
  <si>
    <t>1078071212239134720</t>
  </si>
  <si>
    <t>1079076464551780352</t>
  </si>
  <si>
    <t>1080502734493757440</t>
  </si>
  <si>
    <t>1080511140570918913</t>
  </si>
  <si>
    <t>1080502388308541441</t>
  </si>
  <si>
    <t>1080563640187658243</t>
  </si>
  <si>
    <t>1084279444682862592</t>
  </si>
  <si>
    <t>1085925529923043329</t>
  </si>
  <si>
    <t>1085970235621081089</t>
  </si>
  <si>
    <t>1085924159652282368</t>
  </si>
  <si>
    <t>1086023106261643265</t>
  </si>
  <si>
    <t>1086701053804929024</t>
  </si>
  <si>
    <t>1086706615552757760</t>
  </si>
  <si>
    <t>1086992605596905473</t>
  </si>
  <si>
    <t>1086992615629701122</t>
  </si>
  <si>
    <t>1087389354471944193</t>
  </si>
  <si>
    <t>1087391881833656321</t>
  </si>
  <si>
    <t>1087461012310241281</t>
  </si>
  <si>
    <t>1087472054331428864</t>
  </si>
  <si>
    <t>1087600689306632192</t>
  </si>
  <si>
    <t>1088440638767620096</t>
  </si>
  <si>
    <t>1088445265223340032</t>
  </si>
  <si>
    <t>1088807207469223937</t>
  </si>
  <si>
    <t>1088899912480313345</t>
  </si>
  <si>
    <t>1088943429281828864</t>
  </si>
  <si>
    <t>1091086435300470784</t>
  </si>
  <si>
    <t>1091410068694659072</t>
  </si>
  <si>
    <t>47405673310470145</t>
  </si>
  <si>
    <t>47397755701825536</t>
  </si>
  <si>
    <t>1091546677050134528</t>
  </si>
  <si>
    <t>1091546711288209409</t>
  </si>
  <si>
    <t>1091346723962871808</t>
  </si>
  <si>
    <t>1091641110592659458</t>
  </si>
  <si>
    <t>1092071236061093888</t>
  </si>
  <si>
    <t>1092459583770001409</t>
  </si>
  <si>
    <t>1092461435374977024</t>
  </si>
  <si>
    <t>1092462539802374145</t>
  </si>
  <si>
    <t>1072910880596205571</t>
  </si>
  <si>
    <t>1093316883821006849</t>
  </si>
  <si>
    <t>1093645588296417280</t>
  </si>
  <si>
    <t>1093989194618134528</t>
  </si>
  <si>
    <t>1094125470084358145</t>
  </si>
  <si>
    <t>443374558058651648</t>
  </si>
  <si>
    <t>1094620308655562752</t>
  </si>
  <si>
    <t>1093611312050065408</t>
  </si>
  <si>
    <t>1094740615827460096</t>
  </si>
  <si>
    <t>1095025395324338176</t>
  </si>
  <si>
    <t>1095131593151270913</t>
  </si>
  <si>
    <t>1095397199725379588</t>
  </si>
  <si>
    <t>1095411915860443136</t>
  </si>
  <si>
    <t>1095435101901594625</t>
  </si>
  <si>
    <t>1095435118364319745</t>
  </si>
  <si>
    <t>1095435541494054912</t>
  </si>
  <si>
    <t>1095435648897552385</t>
  </si>
  <si>
    <t>1095984085246361600</t>
  </si>
  <si>
    <t>1096061961022910465</t>
  </si>
  <si>
    <t>1095434986503565312</t>
  </si>
  <si>
    <t>1096109493455409154</t>
  </si>
  <si>
    <t>1097897188917686272</t>
  </si>
  <si>
    <t>1097930705357729792</t>
  </si>
  <si>
    <t>1097969465361399809</t>
  </si>
  <si>
    <t>1098359332243210240</t>
  </si>
  <si>
    <t>1098431493985259520</t>
  </si>
  <si>
    <t>1098651710749208576</t>
  </si>
  <si>
    <t>1098653359160999937</t>
  </si>
  <si>
    <t>1098785631646302209</t>
  </si>
  <si>
    <t>1098657451560321030</t>
  </si>
  <si>
    <t>1098653059952140290</t>
  </si>
  <si>
    <t>1098651561981427712</t>
  </si>
  <si>
    <t>1098648255477571589</t>
  </si>
  <si>
    <t>1098649925246607360</t>
  </si>
  <si>
    <t>1099092107405508608</t>
  </si>
  <si>
    <t>1099094242570522625</t>
  </si>
  <si>
    <t>1099096297032671234</t>
  </si>
  <si>
    <t>1099119446973648896</t>
  </si>
  <si>
    <t>1099231064738983936</t>
  </si>
  <si>
    <t>1099086601185943552</t>
  </si>
  <si>
    <t>1099421663777697794</t>
  </si>
  <si>
    <t>1099752470622785536</t>
  </si>
  <si>
    <t>1098286633110126593</t>
  </si>
  <si>
    <t>1100164466048675840</t>
  </si>
  <si>
    <t>1100182620418256896</t>
  </si>
  <si>
    <t>1100182680661123073</t>
  </si>
  <si>
    <t>1100339578249056257</t>
  </si>
  <si>
    <t>1100421876046794752</t>
  </si>
  <si>
    <t>710144008647913472</t>
  </si>
  <si>
    <t>1100424776294649857</t>
  </si>
  <si>
    <t>575714306161053696</t>
  </si>
  <si>
    <t>841045877351411712</t>
  </si>
  <si>
    <t>1100188780655509506</t>
  </si>
  <si>
    <t>1100433919877488641</t>
  </si>
  <si>
    <t>1100440248251629568</t>
  </si>
  <si>
    <t>1100440728763801607</t>
  </si>
  <si>
    <t>1100546507571372032</t>
  </si>
  <si>
    <t>1100337066347380736</t>
  </si>
  <si>
    <t>1100556435635621888</t>
  </si>
  <si>
    <t>1100622100979744768</t>
  </si>
  <si>
    <t>1098283499637878784</t>
  </si>
  <si>
    <t>1100918572170260480</t>
  </si>
  <si>
    <t>1101103151350976512</t>
  </si>
  <si>
    <t>1101104871128866816</t>
  </si>
  <si>
    <t>1101317272071798784</t>
  </si>
  <si>
    <t>1101323407340253184</t>
  </si>
  <si>
    <t>1101324274369990656</t>
  </si>
  <si>
    <t>1101365211494211585</t>
  </si>
  <si>
    <t>1096940756776902656</t>
  </si>
  <si>
    <t>1101376294527401984</t>
  </si>
  <si>
    <t>1101575548214657030</t>
  </si>
  <si>
    <t>1101616595724570624</t>
  </si>
  <si>
    <t>1101670342106308608</t>
  </si>
  <si>
    <t>1101671314069377025</t>
  </si>
  <si>
    <t>1101671402795499521</t>
  </si>
  <si>
    <t>1101936330437771264</t>
  </si>
  <si>
    <t>1102004508006203393</t>
  </si>
  <si>
    <t>1102097299558273026</t>
  </si>
  <si>
    <t>1102097301986836480</t>
  </si>
  <si>
    <t>1102097303039561728</t>
  </si>
  <si>
    <t>1102098890302472193</t>
  </si>
  <si>
    <t>1102094061597388805</t>
  </si>
  <si>
    <t>1102044000511582208</t>
  </si>
  <si>
    <t>1102339405728108545</t>
  </si>
  <si>
    <t>1087460250742079490</t>
  </si>
  <si>
    <t>1088897575242076160</t>
  </si>
  <si>
    <t>1087474949521113090</t>
  </si>
  <si>
    <t>1101120087686295552</t>
  </si>
  <si>
    <t>1100361618708418560</t>
  </si>
  <si>
    <t>1100439482694844418</t>
  </si>
  <si>
    <t>1101324219537854464</t>
  </si>
  <si>
    <t>1102626857567047680</t>
  </si>
  <si>
    <t>1100275283314335746</t>
  </si>
  <si>
    <t>1100420358388310016</t>
  </si>
  <si>
    <t>1100439421739036673</t>
  </si>
  <si>
    <t>1102632900682489857</t>
  </si>
  <si>
    <t>1102626813602381829</t>
  </si>
  <si>
    <t>1088298382345543680</t>
  </si>
  <si>
    <t>1088300043516424192</t>
  </si>
  <si>
    <t>1089983758776844290</t>
  </si>
  <si>
    <t>1097593633371553795</t>
  </si>
  <si>
    <t>1100440454364127232</t>
  </si>
  <si>
    <t>1100442838947561473</t>
  </si>
  <si>
    <t>1101298599005245440</t>
  </si>
  <si>
    <t>1101319471778746368</t>
  </si>
  <si>
    <t>1101593764991324160</t>
  </si>
  <si>
    <t>1102638548329607169</t>
  </si>
  <si>
    <t>1069517008797163520</t>
  </si>
  <si>
    <t>1086699014110830598</t>
  </si>
  <si>
    <t>1086992600450531328</t>
  </si>
  <si>
    <t>1086992610630090753</t>
  </si>
  <si>
    <t>1088440099795333120</t>
  </si>
  <si>
    <t>1095004271270133761</t>
  </si>
  <si>
    <t>1096061320120754176</t>
  </si>
  <si>
    <t>1097896786407145474</t>
  </si>
  <si>
    <t>1097967815783415808</t>
  </si>
  <si>
    <t>1081264432129368064</t>
  </si>
  <si>
    <t>1101194310362386432</t>
  </si>
  <si>
    <t>1101669535936065538</t>
  </si>
  <si>
    <t>1101118258307104769</t>
  </si>
  <si>
    <t>504474006</t>
  </si>
  <si>
    <t>20344826</t>
  </si>
  <si>
    <t>784304</t>
  </si>
  <si>
    <t/>
  </si>
  <si>
    <t>23268174</t>
  </si>
  <si>
    <t>1320763141</t>
  </si>
  <si>
    <t>19291219</t>
  </si>
  <si>
    <t>6181532</t>
  </si>
  <si>
    <t>8622212</t>
  </si>
  <si>
    <t>12276932</t>
  </si>
  <si>
    <t>260482994</t>
  </si>
  <si>
    <t>124239776</t>
  </si>
  <si>
    <t>3662513124</t>
  </si>
  <si>
    <t>1058971</t>
  </si>
  <si>
    <t>20254855</t>
  </si>
  <si>
    <t>80741255</t>
  </si>
  <si>
    <t>en</t>
  </si>
  <si>
    <t>und</t>
  </si>
  <si>
    <t>in</t>
  </si>
  <si>
    <t>pt</t>
  </si>
  <si>
    <t>1084279246170845186</t>
  </si>
  <si>
    <t>708871647051124736</t>
  </si>
  <si>
    <t>1099958981412507648</t>
  </si>
  <si>
    <t>1098240865410129920</t>
  </si>
  <si>
    <t>1100896421665034240</t>
  </si>
  <si>
    <t>1101312485884219392</t>
  </si>
  <si>
    <t>1102624978032308224</t>
  </si>
  <si>
    <t>1102631701388447744</t>
  </si>
  <si>
    <t>1097593361035345930</t>
  </si>
  <si>
    <t>1101589212145639431</t>
  </si>
  <si>
    <t>Twitter for iPhone</t>
  </si>
  <si>
    <t>Twitter Web Client</t>
  </si>
  <si>
    <t>LinkedIn</t>
  </si>
  <si>
    <t>Twitter for iPad</t>
  </si>
  <si>
    <t>Hootsuite Inc.</t>
  </si>
  <si>
    <t>Buffer</t>
  </si>
  <si>
    <t>Twitter for Android</t>
  </si>
  <si>
    <t>IFTTT</t>
  </si>
  <si>
    <t>Tall Tweets</t>
  </si>
  <si>
    <t>Twitter Web App</t>
  </si>
  <si>
    <t>Cloohawk</t>
  </si>
  <si>
    <t>Foursquare</t>
  </si>
  <si>
    <t>SciMirrorBot</t>
  </si>
  <si>
    <t>SocialFlow</t>
  </si>
  <si>
    <t>TweetDeck</t>
  </si>
  <si>
    <t>LaterMedia</t>
  </si>
  <si>
    <t>Echofon</t>
  </si>
  <si>
    <t>Facebook</t>
  </si>
  <si>
    <t>The Tweeted Times</t>
  </si>
  <si>
    <t>WordPress.com</t>
  </si>
  <si>
    <t>Instagram</t>
  </si>
  <si>
    <t>Retweet</t>
  </si>
  <si>
    <t>-106.645646,25.837092 
-106.645646,36.500695 
-93.508131,36.500695 
-93.508131,25.837092</t>
  </si>
  <si>
    <t>-76.353876,44.961937 
-75.246407,44.961937 
-75.246407,45.5356446 
-76.353876,45.5356446</t>
  </si>
  <si>
    <t>-78.818343,35.7158045 
-78.497331,35.7158045 
-78.497331,35.9721579 
-78.818343,35.9721579</t>
  </si>
  <si>
    <t>-96.977527,32.620678 
-96.977527,33.019039 
-96.545980,33.019039 
-96.545980,32.620678</t>
  </si>
  <si>
    <t>-97.755394,30.4684424 
-97.59007,30.4684424 
-97.59007,30.5702392 
-97.755394,30.5702392</t>
  </si>
  <si>
    <t>-97.928935,30.127892 
-97.928935,30.518799 
-97.580513,30.518799 
-97.580513,30.127892</t>
  </si>
  <si>
    <t>-97.928935,30.127892 
-97.5805133,30.127892 
-97.5805133,30.5187994 
-97.928935,30.5187994</t>
  </si>
  <si>
    <t>United States</t>
  </si>
  <si>
    <t>Canada</t>
  </si>
  <si>
    <t>US</t>
  </si>
  <si>
    <t>CA</t>
  </si>
  <si>
    <t>Texas, USA</t>
  </si>
  <si>
    <t>Ottawa, Ontario</t>
  </si>
  <si>
    <t>Raleigh, NC</t>
  </si>
  <si>
    <t>Dallas, TX</t>
  </si>
  <si>
    <t>Round Rock, TX</t>
  </si>
  <si>
    <t>Austin, TX</t>
  </si>
  <si>
    <t>e0060cda70f5f341</t>
  </si>
  <si>
    <t>38d5974e82ed1a6c</t>
  </si>
  <si>
    <t>161d2f18e3a0445a</t>
  </si>
  <si>
    <t>18810aa5b43e76c7</t>
  </si>
  <si>
    <t>00c44eeb126d2fcd</t>
  </si>
  <si>
    <t>c3f37afa9efcf94b</t>
  </si>
  <si>
    <t>Texas</t>
  </si>
  <si>
    <t>Ottawa</t>
  </si>
  <si>
    <t>Raleigh</t>
  </si>
  <si>
    <t>Dallas</t>
  </si>
  <si>
    <t>Round Rock</t>
  </si>
  <si>
    <t>Austin</t>
  </si>
  <si>
    <t>admin</t>
  </si>
  <si>
    <t>city</t>
  </si>
  <si>
    <t>https://api.twitter.com/1.1/geo/id/e0060cda70f5f341.json</t>
  </si>
  <si>
    <t>https://api.twitter.com/1.1/geo/id/38d5974e82ed1a6c.json</t>
  </si>
  <si>
    <t>https://api.twitter.com/1.1/geo/id/161d2f18e3a0445a.json</t>
  </si>
  <si>
    <t>https://api.twitter.com/1.1/geo/id/18810aa5b43e76c7.json</t>
  </si>
  <si>
    <t>https://api.twitter.com/1.1/geo/id/00c44eeb126d2fcd.json</t>
  </si>
  <si>
    <t>https://api.twitter.com/1.1/geo/id/c3f37afa9efcf94b.json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</si>
  <si>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</si>
  <si>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</si>
  <si>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</si>
  <si>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</si>
  <si>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</si>
  <si>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</si>
  <si>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</si>
  <si>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</si>
  <si>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</si>
  <si>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</si>
  <si>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</si>
  <si>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</si>
  <si>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</si>
  <si>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</si>
  <si>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</si>
  <si>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</si>
  <si>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</si>
  <si>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</si>
  <si>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</si>
  <si>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</si>
  <si>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</si>
  <si>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Ericka Duffy</t>
  </si>
  <si>
    <t>Soph @ _xD83D__xDDFD_</t>
  </si>
  <si>
    <t>The Boss</t>
  </si>
  <si>
    <t>Busy Tonight</t>
  </si>
  <si>
    <t>Busy Philipps</t>
  </si>
  <si>
    <t>Jonathan D. Blundell</t>
  </si>
  <si>
    <t>SXSW</t>
  </si>
  <si>
    <t>Montrealgia</t>
  </si>
  <si>
    <t>Perceptive Travel</t>
  </si>
  <si>
    <t>Austin Statesman</t>
  </si>
  <si>
    <t>Matthew Odam</t>
  </si>
  <si>
    <t>Sheila Scarborough</t>
  </si>
  <si>
    <t>Harmony Leanna Eichsteadt</t>
  </si>
  <si>
    <t>AFridayIn</t>
  </si>
  <si>
    <t>Eric Gillikin</t>
  </si>
  <si>
    <t>Lois Patton</t>
  </si>
  <si>
    <t>Code Like A Girl</t>
  </si>
  <si>
    <t>Dwayne Hart</t>
  </si>
  <si>
    <t>Student Startup Madness</t>
  </si>
  <si>
    <t>Griffiss Institute</t>
  </si>
  <si>
    <t>Gina P</t>
  </si>
  <si>
    <t>Lori</t>
  </si>
  <si>
    <t>Dewaine Wakeman</t>
  </si>
  <si>
    <t>Trianon Coffee</t>
  </si>
  <si>
    <t>P.G.</t>
  </si>
  <si>
    <t>Grant Tucker</t>
  </si>
  <si>
    <t>JP</t>
  </si>
  <si>
    <t>AKiddFromNewHaven</t>
  </si>
  <si>
    <t>Sara Benincasa</t>
  </si>
  <si>
    <t>Allen AC</t>
  </si>
  <si>
    <t>Aimee Woodall</t>
  </si>
  <si>
    <t>Dipesh Sah</t>
  </si>
  <si>
    <t>Jessica Craft</t>
  </si>
  <si>
    <t>_xD83D__xDC7E_.ashley._xD83C__xDF99_</t>
  </si>
  <si>
    <t>Desiree Echevarria</t>
  </si>
  <si>
    <t>AKASUP</t>
  </si>
  <si>
    <t>jfb. Number Six,</t>
  </si>
  <si>
    <t>Hook Services</t>
  </si>
  <si>
    <t>Jeremy Brown</t>
  </si>
  <si>
    <t>Jennifer Leduc</t>
  </si>
  <si>
    <t>Barracuda</t>
  </si>
  <si>
    <t>Yvie</t>
  </si>
  <si>
    <t>John Andrews</t>
  </si>
  <si>
    <t>TechRadar</t>
  </si>
  <si>
    <t>Ian Truscott</t>
  </si>
  <si>
    <t>Molly Cantrell-Kraig</t>
  </si>
  <si>
    <t>Calvin Lee</t>
  </si>
  <si>
    <t>jackson</t>
  </si>
  <si>
    <t>susan borst</t>
  </si>
  <si>
    <t>abby</t>
  </si>
  <si>
    <t>F͛a͛n͛c͛l͛u͛b͛</t>
  </si>
  <si>
    <t>Shiv Singh</t>
  </si>
  <si>
    <t>Claudia Lagunas</t>
  </si>
  <si>
    <t>connexion</t>
  </si>
  <si>
    <t>Brandon Thomas</t>
  </si>
  <si>
    <t>The IPA</t>
  </si>
  <si>
    <t>Chicago Bulls</t>
  </si>
  <si>
    <t>Leticia</t>
  </si>
  <si>
    <t>TED Talks</t>
  </si>
  <si>
    <t>Chaviva G-B</t>
  </si>
  <si>
    <t>Michael Marshall Design</t>
  </si>
  <si>
    <t>bustler</t>
  </si>
  <si>
    <t>Beyond The Built Environment</t>
  </si>
  <si>
    <t>Chrys Sbily</t>
  </si>
  <si>
    <t>Austin Texas</t>
  </si>
  <si>
    <t>Amber Straughn</t>
  </si>
  <si>
    <t>Hubble</t>
  </si>
  <si>
    <t>10 Block (fka Second Screen)</t>
  </si>
  <si>
    <t>Nasir Jones</t>
  </si>
  <si>
    <t>JeanLuc</t>
  </si>
  <si>
    <t>Ben Horowitz</t>
  </si>
  <si>
    <t>Kathy Owens</t>
  </si>
  <si>
    <t>Alex Howard</t>
  </si>
  <si>
    <t>MuckRock</t>
  </si>
  <si>
    <t>WashingtonCOG</t>
  </si>
  <si>
    <t>Michael Morisy</t>
  </si>
  <si>
    <t>Lauren Fernández Meihls</t>
  </si>
  <si>
    <t>Travis Tubbs</t>
  </si>
  <si>
    <t>Wallerspace</t>
  </si>
  <si>
    <t>Alex Fitzpatrick</t>
  </si>
  <si>
    <t>Anthony Quintano</t>
  </si>
  <si>
    <t>Corrie Davidson</t>
  </si>
  <si>
    <t>Dema Hanna</t>
  </si>
  <si>
    <t>Stacey Furtado</t>
  </si>
  <si>
    <t>Gavin o'flaherty</t>
  </si>
  <si>
    <t>Teamwork․com</t>
  </si>
  <si>
    <t>Peter Coppinger</t>
  </si>
  <si>
    <t>Wil Ranney</t>
  </si>
  <si>
    <t>The 3% Conference</t>
  </si>
  <si>
    <t>MakeLoveNotPorn</t>
  </si>
  <si>
    <t>Cindy Gallop</t>
  </si>
  <si>
    <t>Terry Porter</t>
  </si>
  <si>
    <t>Beth Carpenter</t>
  </si>
  <si>
    <t>Taylor Lorenz</t>
  </si>
  <si>
    <t>Tanya 수정 Tarr - see you at #SXSW</t>
  </si>
  <si>
    <t>Tammy Gordon</t>
  </si>
  <si>
    <t>Kieley Taylor</t>
  </si>
  <si>
    <t>Jules Ehrhardt</t>
  </si>
  <si>
    <t>Matt Faulk</t>
  </si>
  <si>
    <t>Zane Aveton</t>
  </si>
  <si>
    <t>Pete Cashmore</t>
  </si>
  <si>
    <t>Kate Buck Jr.</t>
  </si>
  <si>
    <t>Eugene Lee</t>
  </si>
  <si>
    <t>Nick Adkins</t>
  </si>
  <si>
    <t>Ruth Ann Crystal, MD</t>
  </si>
  <si>
    <t>Liz Salmi</t>
  </si>
  <si>
    <t>Richard Bagdonas</t>
  </si>
  <si>
    <t>Joe Babaian</t>
  </si>
  <si>
    <t>Mandi Bishop</t>
  </si>
  <si>
    <t>Mike Biselli</t>
  </si>
  <si>
    <t>Maram Museitif</t>
  </si>
  <si>
    <t>Mark Milligan</t>
  </si>
  <si>
    <t>Rasu Shrestha MD MBA</t>
  </si>
  <si>
    <t>conciergedoc</t>
  </si>
  <si>
    <t>Anthony Chu</t>
  </si>
  <si>
    <t>Christopher Swartz</t>
  </si>
  <si>
    <t>Amanda Hernandez</t>
  </si>
  <si>
    <t>Arlie Sisson</t>
  </si>
  <si>
    <t>TMGA</t>
  </si>
  <si>
    <t>Lisa Danielpour</t>
  </si>
  <si>
    <t>Lesbutante&amp;theBoss</t>
  </si>
  <si>
    <t>can droids dream? yes</t>
  </si>
  <si>
    <t>Janie Co. digital strat, analyst, photog ♡</t>
  </si>
  <si>
    <t>Janie Ho | NYC gal ♡</t>
  </si>
  <si>
    <t>Psy-OpSurvivor</t>
  </si>
  <si>
    <t>OY VEY SXSW kosha dillz</t>
  </si>
  <si>
    <t>Valeria Maltoni _xD83C__xDF10_</t>
  </si>
  <si>
    <t>DigitalTransformation</t>
  </si>
  <si>
    <t>Khattiya Boonmat</t>
  </si>
  <si>
    <t>Fest Xperts</t>
  </si>
  <si>
    <t>Anali Martinez Gonzalez</t>
  </si>
  <si>
    <t>SXBritt</t>
  </si>
  <si>
    <t>Netflix US</t>
  </si>
  <si>
    <t>Dude.FM</t>
  </si>
  <si>
    <t>AlwaSXSW2019</t>
  </si>
  <si>
    <t>Candy Olivares</t>
  </si>
  <si>
    <t>Rod Mercado</t>
  </si>
  <si>
    <t>Rob Zaleski</t>
  </si>
  <si>
    <t>The Social Being</t>
  </si>
  <si>
    <t>Ginger Me Glam</t>
  </si>
  <si>
    <t>Samantha Rae Lopez</t>
  </si>
  <si>
    <t>Mallory Tompsett</t>
  </si>
  <si>
    <t>Rick Bakas</t>
  </si>
  <si>
    <t>Leftist Mob _xD83D__xDC9B_</t>
  </si>
  <si>
    <t>james hong</t>
  </si>
  <si>
    <t>♊️TRILL _xD83D__xDCB3_ _xD83C__xDDE8__xD83C__xDDF1_(2TRILL)</t>
  </si>
  <si>
    <t>Johannes Leonardo</t>
  </si>
  <si>
    <t>Latinas in Tech</t>
  </si>
  <si>
    <t>Saianel</t>
  </si>
  <si>
    <t>Spencer Howard</t>
  </si>
  <si>
    <t>Dave @ MilesTalk ✈️</t>
  </si>
  <si>
    <t>Miles &amp; Pints</t>
  </si>
  <si>
    <t>Trevor</t>
  </si>
  <si>
    <t>Shhhh</t>
  </si>
  <si>
    <t>Anton Mackey</t>
  </si>
  <si>
    <t>Tanuki Austin</t>
  </si>
  <si>
    <t>Just Listed</t>
  </si>
  <si>
    <t>Thom Singer, CSP</t>
  </si>
  <si>
    <t>Vivie Keene</t>
  </si>
  <si>
    <t>Devon Garcia</t>
  </si>
  <si>
    <t>Fundpire</t>
  </si>
  <si>
    <t>SXSWer James</t>
  </si>
  <si>
    <t>Gregg Gillis</t>
  </si>
  <si>
    <t>Spredfast™</t>
  </si>
  <si>
    <t>Elysium</t>
  </si>
  <si>
    <t>Avec Sans</t>
  </si>
  <si>
    <t>Capital One</t>
  </si>
  <si>
    <t>Ellos me llaman "BangDeyHo"</t>
  </si>
  <si>
    <t>MotionCitySoundtrack</t>
  </si>
  <si>
    <t>Rick-Stylez</t>
  </si>
  <si>
    <t>@cross_brew Scent. Taste. Coffee. Tea. Spirits. Perfume. Flowers. Beer. Chocolate. Popcorn. Cosmetics. Cafes. Bars. Team player. http://mothershipscotland.com</t>
  </si>
  <si>
    <t>Data Journalist at the Stats Palace. Sends Fair Warning newsletter (https://t.co/0REeVVlfhP) every Sunday. Loves cats, maps; hates pandas.</t>
  </si>
  <si>
    <t>Co-Founder @LesbutantenBoss™ @sartorialrebel™. Menswear Fashionista. Event Producer. Army Vet. Entrepreneur. RompHim™️Brand Ambassador - “michelleromps” 15% off</t>
  </si>
  <si>
    <t>Dreams really do come true. You and @BusyPhilipps are hanging out Monday - Thursday at 11|10c on @EEntertainment. For tickets: busytonight.tickets@nbcuni.com!</t>
  </si>
  <si>
    <t>oh, good lord.</t>
  </si>
  <si>
    <t>I'm a husband and father. I do web design, digital publishing and more. I'm just hoping to live a simple life and follow Jesus.</t>
  </si>
  <si>
    <t>SXSW Conference &amp; Festivals | March 8-17, 2019</t>
  </si>
  <si>
    <t>Former Montrealer. (aka @Enkerli &amp; @iethnographer)</t>
  </si>
  <si>
    <t>The best travel stories from book authors on the move, plus a blog featuring five writers in multiple countries. Perceptive writing and offbeat locations.</t>
  </si>
  <si>
    <t>Austin news, entertainment and more brought to you by the Austin American-Statesman web desk.</t>
  </si>
  <si>
    <t>Restaurant critic &amp; travel writer @Statesman @Austin360. Austin-born, Houston-raised. Email modam@statesman.com IG: @matthewodam</t>
  </si>
  <si>
    <t>Speaker &amp; writer. Love tourism, travel, &amp; social media. @TourismCurrents &amp; @PerceptiveTrav Blog co-founder. Also politics, b/c I'm a citizen &amp; a Navy veteran.</t>
  </si>
  <si>
    <t>Chief Community Officer @ Worth The Journey. Semi-professional bed time story reader. Low key obsessed with tacos. Community FTW.</t>
  </si>
  <si>
    <t>Explore the world w/@GlobalPost project #AFridayIn. This week GP's @lebesant in the Greek islands.</t>
  </si>
  <si>
    <t>A friend to most. Iron woobie. Retweets and links are not endorsements. I’m a street rat, I’ll improvise. _xD83C__xDDFA__xD83C__xDDF8__xD83C__xDFF3_️‍_xD83C__xDF08__xD83E__xDDDE_‍♂️❤️Email: EGillikinpurple@gmail.com</t>
  </si>
  <si>
    <t>Love my state and my country, but both need fixing.</t>
  </si>
  <si>
    <t>Our goal is to change the perceptions of #WomenInTech by #amplifying their voices. Tweets by CLAG team.   https://t.co/aSy8AOJGqI</t>
  </si>
  <si>
    <t>Pronouns: he/him</t>
  </si>
  <si>
    <t>National tournament-style competition for college digital startups, finals at #SXSW. 2018 #SSM national champion is @GeopipeInc from @BrownUniversity!</t>
  </si>
  <si>
    <t>The GI's goal is to foster #research leading to new solutions in #information #sciences and spinning out new #business opportunities, locally and nationally.</t>
  </si>
  <si>
    <t>Lead Social Media Analyst @FaradayFuture. Proud geek. Bad case of wanderlust. Cat mom of 5. Has a thing for budgets &amp; saving $. Tweets are my own.</t>
  </si>
  <si>
    <t>Wicked-awesome. copywriter and cupcake eater extraordinaire. making you laugh is my greatest accomplishment.</t>
  </si>
  <si>
    <t>#Bluegrass #musician #Quotes Lover #Entertainer #Banjo instructor, #SocialMedia Enthusiast. Follower of good &amp; those that are good. #MoreQuotes #MoreBluegrass</t>
  </si>
  <si>
    <t>Trianon Coffee, an Austin original, has more than 30 different flavors of coffee in a friendly venue where you can sit back &amp; relax. #austincoffee</t>
  </si>
  <si>
    <t>I just create | CEO of @AKDFNH | Instagram, Facebook, Snapchat : @Dakiddpg</t>
  </si>
  <si>
    <t>Photo + Video · PCH
Instagram / Snapchat : SCKNOWS</t>
  </si>
  <si>
    <t>T&amp;T to NY to SD. Just out here trying to function, run @prspctsd. Dad. Vet. Alum. Data Analyst. Looking through Google Glass to see what's next.</t>
  </si>
  <si>
    <t>Its about where you going not where you from, before we get where we going we letting you know where we from</t>
  </si>
  <si>
    <t>I have a podcast @whereyafrompod and I write books and scripts and I do comedy. https://t.co/WHUcbrgW4w</t>
  </si>
  <si>
    <t>Near Northside Neighborhood in Houston, TX. Arts &amp; Culture Design &amp; Architecture Lifestyle. #NorthsideVillage #Northside #NearNorthside #FifthWard</t>
  </si>
  <si>
    <t>Listen more than you talk. Do more than you don’t. // Founder &amp; President @shearcreativity</t>
  </si>
  <si>
    <t>Appearance</t>
  </si>
  <si>
    <t>Middle Name Elaine | Director of Operations @ShearCreativity | Lover of #CaryGrant movies</t>
  </si>
  <si>
    <t>Fabulous Weirdo. Creator/Host of #StreamEconomy. I am my own parody account. Oprah-approved glasses. You need a jetpack to get on my level. Booking: @GeorgeRuiz</t>
  </si>
  <si>
    <t>Writer. Retired middle school basketball player.</t>
  </si>
  <si>
    <t>Bot active</t>
  </si>
  <si>
    <t>Your Customized Shopping &amp; #Delivery service specializing in #corporate shopping from any area stores. We keep it #Personal, #Prompt, #Local!</t>
  </si>
  <si>
    <t>Dad, Actor, Producer with @streetcornerart. 
Owner of Hook Services @HookServicesATX  
Dallas Cowboys fan. Music lover.</t>
  </si>
  <si>
    <t>Austin TX music fan, @CapMetroATX bus rider</t>
  </si>
  <si>
    <t>#Atx music venue, downtown Red River Cultural District. Full bar. Header image by @spanishoakphoto. All ages, too! events@heavenorhotburrito.com</t>
  </si>
  <si>
    <t>Spreading our love for music one concert at a time.</t>
  </si>
  <si>
    <t>Mary Catherine's Dad, Mary Shannon's Husband, @photofyapp CEO, Duke Fan, Sailor, Chef/Economist Wannabe, @collectivebias founder, @Walmart Elevenmoms creator</t>
  </si>
  <si>
    <t>Tech news, reviews and how-to guides - the best tech buying advice on the web. 
Newsletter: https://t.co/fXne6zryA7
Follow our writers: https://t.co/cOO3HwIyCx</t>
  </si>
  <si>
    <t>Creating ART in B2B Marketing (Awareness, Revenue &amp; Trust) for clients at @appropingo // Editor @rockstarcmo // Speaker, writer, advisor, you know the type. :-)</t>
  </si>
  <si>
    <t>Giver. Seeker. Builder. Geek. Dreamer. Scribbler. Kindness Advocate. _xD83E__xDDE1_ Work in progress.</t>
  </si>
  <si>
    <t>Award-winning designer and brand strategist. Twitter addict livin' n breathin' SocialMedia. Featured in Forbes, Wired, Huff Post and Mashable. Nicest guy in LA.</t>
  </si>
  <si>
    <t>VP @IAB Mobile Marketing Center of Excellence - Let's talk mobile, local, content, UX.  1/2 Icelandic, but love Swedish Fish. .#newcanaan #goducks</t>
  </si>
  <si>
    <t>a little indie/dreampop trio</t>
  </si>
  <si>
    <t>Marketer, Advisor, Speaker, URI #BoardMember. Former Visa SVP &amp; PepsiCo Exec. Co-author of Savvy-Navigating Fake Companies, Leaders &amp; News in the Post-Trust Era</t>
  </si>
  <si>
    <t>Works @ Visa Inc. Startups evangelist, world traveler. Happy Person. Drama free.Views are my own.</t>
  </si>
  <si>
    <t>Social gaming. Connexion is based on the classic board game Risk, where a player tries to dominate the map through social networking, strategy, and luck.</t>
  </si>
  <si>
    <t>Promoting the value of advertising, media &amp; marketing communication agencies since 1917.</t>
  </si>
  <si>
    <t>The best Chicago Bulls Fans Website. Chicago Bulls News, Chicago Bulls Video, Chicago Bulls Clothes, Chicago Bulls Accessories and Chicago Bulls Tickets.</t>
  </si>
  <si>
    <t>TED is a nonprofit devoted to spreading ideas. Sign up for TED Recommends and get the perfect TED Talks, selected just for you: https://t.co/YCWAuV711r</t>
  </si>
  <si>
    <t>Content _xD83D__xDCDD_, Judaism ✡️, and mum to three _xD83E__xDD2A_. Inbound marketing copywriter and editor. ACES member. Coffee drinker. ☕️ Also known as The Kvetching Editor.</t>
  </si>
  <si>
    <t>We’re a DC-based architecture and design firm, going beyond the expected to inspire greater engagement and impact everywhere we come together.</t>
  </si>
  <si>
    <t>Bustler is a hustler of architecture competitions, events &amp; news on competition results.</t>
  </si>
  <si>
    <t>Engages community through architecture to advocate equitable, reflectively diverse environments.</t>
  </si>
  <si>
    <t>Creative Director, Writer, Strategist, #Entrepreneur, believer in #DesignforGood.  Help #nonprofits &amp; causes grow with powerful #branding</t>
  </si>
  <si>
    <t>Municipal government for the City of Austin, Texas. . . .Do not use for open records requests – instead go to http://t.co/IuyDSoBT6F .</t>
  </si>
  <si>
    <t>Every week I learn one of my friend's tweeting styles. Then I spend a week tweeting at them in their own style. If I'm following you, you'll see me soon!</t>
  </si>
  <si>
    <t>Arkansas native &amp; @NASA astrophysicist. Climate change is real. Pilot, yogini, homebrewer, Great Dane mom, @PearlJam fan, Razorback _xD83C__xDFC8_ fan, #FirstGen Tweets mine</t>
  </si>
  <si>
    <t>The official Twitter account for the NASA Hubble Space Telescope, managed and operated by NASA's Goddard Space Flight Center.</t>
  </si>
  <si>
    <t>A better way to stream movies &amp; TV on mobile. Watch in 10-minute blocks when, where &amp; how you want. See you at #SXSW!</t>
  </si>
  <si>
    <t>I own the shutdown - init(0)</t>
  </si>
  <si>
    <t>@billboard's business news site. https://t.co/h3jGyyQpyd | @billboardcharts @billboarddance @billboardlatin @billboardhiphop @billboardpride</t>
  </si>
  <si>
    <t>#NASIR album out now!  https://nas.lnk.to/Nasir</t>
  </si>
  <si>
    <t>Author of Ben's Blog (http://t.co/I8TLUV7FBI) and HarperBusiness book, THE HARD THING ABOUT HARD THINGS http://t.co/XzH5oPkOvy</t>
  </si>
  <si>
    <t>Dad, husband, writer, citizen, chef, cyclist, skeptical optimist, cereal dilettante. Advocating: @ePluribusUnum Editing: https://t.co/Mhd6SqLC5N _xD83D__xDCF2_: 4108489808</t>
  </si>
  <si>
    <t>MuckRock is the easy way to request, analyze &amp; share public records, making government more transparent and democracies more informed. info@muckrock.com</t>
  </si>
  <si>
    <t>The Washington Coalition for Open Government is a broad-based, nonpartisan, nonprofit advocate for the people’s right to know what their government is doing.</t>
  </si>
  <si>
    <t>Founder and chief executive @MuckRock, helping run @FOIAMachine @DocumentCloud QuackBot @oTranscribe. Board @NFOIC @asapACCESSPRO @CornellSun.</t>
  </si>
  <si>
    <t>brand social is my day job. _xD83C__xDDE8__xD83C__xDDFA__xD83C__xDF35_granddaughter of a Cuban revolutionary. obsessed with sports + gym. type A virgo. love a good gif.</t>
  </si>
  <si>
    <t>Spouting words (that might make sentences) on the Internet since 19XX.</t>
  </si>
  <si>
    <t>Luxury • Lifestyle • Living - Austin, TX</t>
  </si>
  <si>
    <t>Senior Editor @TIME. Fan of cameras, late-night diners and the New York Rangers. alex.fitzpatrick@time.com</t>
  </si>
  <si>
    <t>Photojournalist, Social Media Manager | Available For Hire | Photo/Video needs at #SXSW message me | Prev: @CivilBeat NBC News, Today Show, @Recode, CNBC</t>
  </si>
  <si>
    <t>Digital media, marketing, community, events, journalism, #CMGR etc. I work at @Google, but opinions are my own. #BulletinFromGoogle   // Alt @corrietweets</t>
  </si>
  <si>
    <t>Producer/Consultant | TV, digital, social media | #popculture | #lifestyle | artist at heart | @ProducersGuild member | Hallmark movies junkie</t>
  </si>
  <si>
    <t>Senior Global Social Media Manager @Monster. Formerly @NYAJoes @Crowdly. Proud @UDalumni. Instagram &amp; Snapchat: StaceyFurt _xD83D__xDC81__xD83C__xDFFB_‍♀️ _xD83C__xDFF3_️‍_xD83C__xDF08_</t>
  </si>
  <si>
    <t>Lawyer, Proud Limerick-man, Sports Nut, Tech Follower, Dad to 4 Boys, views are my own #LuimneachAbu</t>
  </si>
  <si>
    <t>Behind the world's most productive teams you'll find @teamwork. Business Management Made Easy. https://t.co/ds5CZc1LLm #heretohelp #getstuffdone</t>
  </si>
  <si>
    <t>Founder &amp; CEO of Teamwork (https://t.co/h3uSc6EdsB).  ♥ Technology &amp; Travel. Convinced we’re all floating in the void, playing an alt. reality sim.</t>
  </si>
  <si>
    <t>Digital Ministry Expert, United Methodist Deacon, CEO of Aboundant, WordPress web designer, Father/husband, and unfortunately, a Lions fan.</t>
  </si>
  <si>
    <t>Women influence 80% of consumer spending yet, until we came along, were only 3% of Creative Directors. Events + agency certification + social community = CHANGE</t>
  </si>
  <si>
    <t>World’s 1st user-generated, human-curated #socialsex video sharing platform ❤️ Pro-sex. Pro-porn. Pro-knowing the difference.</t>
  </si>
  <si>
    <t>I like to blow shit up. I am the Michael Bay of business.</t>
  </si>
  <si>
    <t>Photographer/Internet Addict/Flipboard Fan/Texan https://t.co/RJKQNaidne #NostalgiaChat Sunday 6pm CT</t>
  </si>
  <si>
    <t>Texan. Grad @mojonews and formerly @AARP. Everything is a design problem. @ me to humanize your social marketing. Leave out the buzzwords.</t>
  </si>
  <si>
    <t>Staff writer @TheAtlantic. I write about internet culture. *** Please follow me on Instagram! *** http://instagram.com/taylorlorenz</t>
  </si>
  <si>
    <t>Forbes contributor on negotiation, equal pay &amp; leaders building a better, inclusive world. We are smarter together. Be kind.</t>
  </si>
  <si>
    <t>food, wine, art, travel, tech, politics, books &amp; my dog, Ike • IG: tammygordon • President, Verified Strategy • #NativeFloridian #GoNoles #TeamTampa</t>
  </si>
  <si>
    <t>Tips and tricks for getting the most out of travel, work, and life.</t>
  </si>
  <si>
    <t>First Human @fctryio / former owner @ustwo / founder @pledgepl. Design / tech / startup / crypto / life.  https://t.co/7HJDqJO069 | https://t.co/74bfy0YmFO</t>
  </si>
  <si>
    <t>I'm the CEO &amp; ECD @BasicAgency tweeting about #branding, #strategy #design, #leadership, and my #life.</t>
  </si>
  <si>
    <t>2x #ShortyAward Winner • Media+Live Event Personality • Strategic #Influencer Content #Auto #Geek #Lifestyle #Fashion • @PepsiCo's Most Connected Person @ #SXSW</t>
  </si>
  <si>
    <t>CEO and Founder of http://Mashable.com.  Professional account is @mashable</t>
  </si>
  <si>
    <t>Social Media Manager &amp; Fly Girl. Lover of coffee, shoes &amp; football. Choreographer. *STREAMING LIVE from my brain to your browser.</t>
  </si>
  <si>
    <t>Intellectually curious and passionate about media (@CMI_Compas), technology (geek), advertising (marketing) and martial arts.  All posts are my own thoughts.</t>
  </si>
  <si>
    <t>Kilt-wearing pink furry bike riding healthcare MBA. _xD83C__xDF0D__xD83D__xDC96__xD83D__xDE0A_ Love More. Fear Less. #TEDxSanFrancisco #pinksocks ✨</t>
  </si>
  <si>
    <t>Ob/Gyn Doctor, Innovator, Teacher, Filmmaker, Baker, Francophile. Love to learn. Stanford Clinical Faculty.  My tweets are not medical advice.</t>
  </si>
  <si>
    <t>Senior Strategist @MyOpenNotes. Patient-researcher. Living w/astrocytoma. Board member for @NBTStweets. Bringing punk rock to healthcare. Tweets=my own #BTSM</t>
  </si>
  <si>
    <t>Disruptor, entrepreneur, philanthropist, husband, &amp; dad. Integration expert for healthcare/hospitality/logistics. #HL7 expert. #VC writer.  #pinksocks</t>
  </si>
  <si>
    <t>Co-Publisher #hcldr | #Education #PtExp #Leadership #Compassion | @ #HIMSS19 | https://t.co/OQuWXdy1jf</t>
  </si>
  <si>
    <t>Now #healthcare research @ Gartner! ❤️#HealthITChicks #HITsm #HCLDR #SDOH &amp; #analytics. Views mine, not employer’s.</t>
  </si>
  <si>
    <t>Community Builder | International Speaker | President: @catalystHTI | Board: @mgma | Board: @telespine | Board: @burstiq | Tribe: #pinksocks</t>
  </si>
  <si>
    <t>Improving health is my mission. #CoffeeLover #EmpathyPrincess #صحة #Empathy #healthcare #publichealth _xD83E__xDD93__xD83D__xDC96_</t>
  </si>
  <si>
    <t>Husband, Dad, Food lover, PT. CEO/Founder @Anywhere_Health, @RevolutionHumanPT @RevHumanHealth #telehealth #pinksocks #IMovedToday</t>
  </si>
  <si>
    <t>Physician, informatician, pragmatic futurist. Chief #Strategy Officer, @AtriumHealth. In pursuit of value-based intelligent healthcare. #AtriumHealthProud</t>
  </si>
  <si>
    <t>physician / founding doc https://t.co/9Z0Pd2RqYm / cofounder @medicast (acq @psjh) / @techstars alum / mentor @healthbox / @montgomerybell alum</t>
  </si>
  <si>
    <t>Primary Care Sports Medicine, Family Medicine. healthcare technology, medical, music nerd.</t>
  </si>
  <si>
    <t>A noble spirit embiggens the smallest man</t>
  </si>
  <si>
    <t>Music devotee, animal lover, digital sales enablement mgr, startup wannabe.</t>
  </si>
  <si>
    <t>if it doesn't challenge you it doesn't change you. Imported from Detroit. Leading the kick ass product team @condenast &amp; @CondeNastCoLab</t>
  </si>
  <si>
    <t>The Mobile Growth Agency creates and executes comprehensive strategies to acquire, engage, and retain mobile app users.</t>
  </si>
  <si>
    <t>#HealthTech #PHR #HIT Patient Family Advocate, Speaker, Consultant. Social Media, Marketing Strategy to Reach Your Goals. Gooseling #Parenting Blog</t>
  </si>
  <si>
    <t>Social Events for Womxn. Monthly ladies night every 2nd Friday at Sellers Underground - 9p-2a. LGBTQIA+ _xD83C__xDFF3_️‍_xD83C__xDF08_ Event Producers Daly &amp; West.</t>
  </si>
  <si>
    <t>hell is empty and all the devils are here
~design~css~music~gaming~</t>
  </si>
  <si>
    <t>Digital Strat, Speaker | Adj Professor, FIT | Fmr LinkedIn • http://bit.ly/janieho •@NYMag @BW GQ | Mktr | ♥Data | @janieho16 | → IG • http://bit.ly/janieig</t>
  </si>
  <si>
    <t>Growth at NY Daily News | Fmr LinkedIn – http://t.co/8lVweDKPmh, GQ, NY Mag | ♡ IG https://t.co/kTNfo9h7PX | Photog http://t.co/e0zTvxBRJc ♥@janieco1 Spkr | _xD83D__xDE42_</t>
  </si>
  <si>
    <t>Spending the BritishCrown/Vatican's gold wisely, like I have to. There is a thing called "Cosmic Law" so that crazy Mulligan's droppin' 'em all over the place.</t>
  </si>
  <si>
    <t>I rap and I drink americano and eat pickles - passionate about discovery, recovery, and more.</t>
  </si>
  <si>
    <t>Founding partner and CEO Zeus Jones.</t>
  </si>
  <si>
    <t>Perennial, made in Italy. Publisher https://t.co/oegCydB1Wn Author, Conversation Agent. Strategist ❤️➕ impact</t>
  </si>
  <si>
    <t>Publicis Sapient, Marketing Director</t>
  </si>
  <si>
    <t>Formerly @freeshitguide. The ultimate interactive guide to free food, drinks, &amp; more! #SXSW2018 #SXSWtips #SXnoms #sxdrinks WE ARE NOT AFFILIATED WITH #SXSW.</t>
  </si>
  <si>
    <t>29. Founder/Editor of The Nueva Latina _xD83D__xDC81__xD83C__xDFFD_. #SXSW Press 2019. _xD83D__xDE4C__xD83C__xDFFD_ Civil Engineer _xD83D__xDC77__xD83C__xDFFD_‍♀️. Taken _xD83D__xDC8D_. Texan. Latina. Texas Ex _xD83E__xDD18__xD83C__xDFFD_. Life, Travel, Music, Y Mas.</t>
  </si>
  <si>
    <t>Do you like free things? Me too! Follow for all the latest unofficial SXSW party news &amp; free _xD83C__xDF79__xD83C__xDF78__xD83C__xDF7A_#SXdrinks #SXSWRSVP</t>
  </si>
  <si>
    <t>What did we do to deserve Gerard Way? _xD83D__xDC97_</t>
  </si>
  <si>
    <t>Yup, we dig Featuring Independent Artists, Bands, Conscious Hip Hop, DJ's, EDM, MC's &amp; Musicians, via MUSIC VIDEOS &amp; SOUNDCLOUD. #GoodVibes _xD83D__xDE4F_ dudes@Dude.FM</t>
  </si>
  <si>
    <t>16 Summers since my last confession. Download "Motown." on iTunes at https://itun.es/us/e9vlkb</t>
  </si>
  <si>
    <t>#ArmyWife Latina, BoyMom _xD83D__xDC66__xD83C__xDFFB__xD83D__xDC66__xD83C__xDFFB_, Content Creator, Texan &amp; Disney lover. When I have time I watch tv. _xD83D__xDE0F_ #tvjunkie #milspouse</t>
  </si>
  <si>
    <t>Channel  and Medium Business Lead for ISG Global Campaigns #IWork4Dell. Food truck enthusiast and sports fan. I means what I say and I says what I mean.</t>
  </si>
  <si>
    <t>I ❤ people, coffee, gnomes, and post-it notes! I write content at @ShippingEasy. Interview #marketingweirdos at @keepmktgweird podcast. Lifelong #Browns fan.</t>
  </si>
  <si>
    <t>Award-winning Digital Marketing Agency | Branding | WordPress | Socia Media Strategy | Graphics | Events |  | Workshops | #TheSocialBeing #SATX #SanAntonio</t>
  </si>
  <si>
    <t>Style &amp; Beauty Blogger | Official @johnnycupcakes Cake Dealer | Miami Babe</t>
  </si>
  <si>
    <t>Social Media Strategist @ Spredfast</t>
  </si>
  <si>
    <t>From the Starbucks Capitol of the World to the Home of the Alamo, here's hoping for a great future!</t>
  </si>
  <si>
    <t>Husband » Dad » Former NIKE brand guy | Designer of Oregon Ducks + Denver Broncos branding » bringing design and innovation to the cannabis industry.</t>
  </si>
  <si>
    <t>Profit-from-purpose. Operator. Advisor. Investor. Wrestling with metastatic Stage4 cancer (ccRCC). Prev: COO @talamobile; Founder&amp;CEO @dogster/@catster. #MMJ</t>
  </si>
  <si>
    <t>Cofounder of HOTorNOT. Angel Investor. Hubby and Dad..</t>
  </si>
  <si>
    <t>I might not have the best day,month,or year but Yet I will rejoice in the Lord,I will joy in the God of my salvation. RIP JML JR 1955-2018 Ana got my ❤️</t>
  </si>
  <si>
    <t>New York based creative agency.     The consumer is the medium. #WeAreJL</t>
  </si>
  <si>
    <t>Non-profit dedicated to empowering Latinas working in tech | Silicon Valley | 3,000+ women strong | representing 15+ countries | 40+ top tech companies</t>
  </si>
  <si>
    <t>I should quit my job and became a full-time traveling stripper, but I'm fat &amp; can't dance</t>
  </si>
  <si>
    <t>I find biz/first class award space and send emails about how to book it. Find my writing at @godsavethepoint.</t>
  </si>
  <si>
    <t>Frequent Flyer Mile and Hotel Point #consultant. Author (MilesTalk Book: https://goo.gl/iws8r9) &amp; speaker. Follow to learn my techniques. Also, @thedavegrossman</t>
  </si>
  <si>
    <t>Travel. Beer. Photography. Exploring the world, one pint at a time. Formerly @JeffTheWanderer</t>
  </si>
  <si>
    <t>Author of http://www.taggingmiles.com , reseller, and avid traveler. Consider using my Marriott Referral link: https://www.referyourchasecard.com/213/0S2G03I7TZ</t>
  </si>
  <si>
    <t>New Profile, New Look, Mo Free Shit...</t>
  </si>
  <si>
    <t>House of the Rising Tanuki-san NEW ATX EATS Asian/Deep South Mashup | Collab of @chef_leichliter &amp; @chef_adam_in_aspen_atx | Happy Hour 4-6pm weekdays!</t>
  </si>
  <si>
    <t>We are BC's official Flat Fee MLS® Listing company. Fed up with Realtors? For Sale by Owner? Our $599 Sellers Package has everything you need!</t>
  </si>
  <si>
    <t>“Student of Life” - Build Influence / Unlock Potential / Drive Performance. https://t.co/BkEtKpvZH9</t>
  </si>
  <si>
    <t>Financial Modeller, long distance walker and change addict.</t>
  </si>
  <si>
    <t>CarLoanForNoCredit Offers Low Interest Auto Loans For People With Any Credit History. Buy Dream Car With The Best Auto Loans Program With Simple Process.</t>
  </si>
  <si>
    <t>*Launching at #SXSW* Matching the best ideas with the best investment. Queries: hello@fundpire.com</t>
  </si>
  <si>
    <t>SXSW 2019 Music Discovery, News, Contests... Here to help.  #SXSWTips, Music, and Music  @MusicFelon Email:james@musicfelon.com -  @SXSW fan account</t>
  </si>
  <si>
    <t>Girl Talk</t>
  </si>
  <si>
    <t>@Spredfast + @LithiumTech: The #1 digital customer engagement platform for global enterprises. Branded communities, social media marketing, and customer care.</t>
  </si>
  <si>
    <t>Matt Damon and Jodie Foster star in #Elysium. Available now on Digital http://t.co/6mc2HaFB6H &amp; Blu-ray Combo Pack/DVD http://t.co/oTdlfyN4Ne</t>
  </si>
  <si>
    <t>Jack St James &amp; Alice Fox http://www.avecsans.com/shop UK agent: rob@electricharmonymusic.com US: troy@atomicmusicgroup.com</t>
  </si>
  <si>
    <t>At Capital One we're on a mission for our customers—bringing them great products, rewards and service.
https://t.co/PpYMyWRUsd</t>
  </si>
  <si>
    <t>Not pregnant, just eatin' good. SXSW, music, food, photography.  I shoot/write for @musicFelon http://musicfelon.com .     The future is female.</t>
  </si>
  <si>
    <t>Official Motion City Soundtrack Twitter account. Follow us individually: @matthewstaylor, @jessemackj, @joshuacain, @jcpmcs, @atClaudioRivera</t>
  </si>
  <si>
    <t>United Kingdom</t>
  </si>
  <si>
    <t>Hollywood</t>
  </si>
  <si>
    <t>Forney, TX</t>
  </si>
  <si>
    <t>USA, Hungary, Mexico, &amp; more</t>
  </si>
  <si>
    <t>Austin, Texas</t>
  </si>
  <si>
    <t>Round Rock, Texas</t>
  </si>
  <si>
    <t>Seattle, WA</t>
  </si>
  <si>
    <t>Worldwide</t>
  </si>
  <si>
    <t>Hartford, Connecticut</t>
  </si>
  <si>
    <t>Waterloo, ON, Canada</t>
  </si>
  <si>
    <t>St. John's, NL Canada</t>
  </si>
  <si>
    <t>Rome, NY</t>
  </si>
  <si>
    <t>Long Beach, CA</t>
  </si>
  <si>
    <t>New Haven(NewHallville),CT</t>
  </si>
  <si>
    <t>Houston, Texas</t>
  </si>
  <si>
    <t>ÜT: 33.200827,-117.248927</t>
  </si>
  <si>
    <t>akiddfromnewhaven@gmail.com</t>
  </si>
  <si>
    <t>Los Angeles, CA</t>
  </si>
  <si>
    <t>Houston, TX</t>
  </si>
  <si>
    <t>Hollywood, CA</t>
  </si>
  <si>
    <t>Norf</t>
  </si>
  <si>
    <t>611 E. 7th St. Austin, TX</t>
  </si>
  <si>
    <t>UK, US, AU</t>
  </si>
  <si>
    <t>London, England</t>
  </si>
  <si>
    <t>Chicago, IL</t>
  </si>
  <si>
    <t>Los Angeles</t>
  </si>
  <si>
    <t>New York, NY</t>
  </si>
  <si>
    <t>iPhone: 42.599689,-77.142052</t>
  </si>
  <si>
    <t>San Francisco, CA</t>
  </si>
  <si>
    <t>London, UK</t>
  </si>
  <si>
    <t>Chicago</t>
  </si>
  <si>
    <t>Denver, CO</t>
  </si>
  <si>
    <t>Washington, DC</t>
  </si>
  <si>
    <t>Maryland, USA</t>
  </si>
  <si>
    <t>The Prime Meridian</t>
  </si>
  <si>
    <t>Lukin's</t>
  </si>
  <si>
    <t>Goddard Space Flight Center</t>
  </si>
  <si>
    <t>Venice, California</t>
  </si>
  <si>
    <t>iPhone: 41.092078,29.031524</t>
  </si>
  <si>
    <t>New York</t>
  </si>
  <si>
    <t>NYC</t>
  </si>
  <si>
    <t>Menlo Park, CA</t>
  </si>
  <si>
    <t>Coast to Coast</t>
  </si>
  <si>
    <t>Washington State</t>
  </si>
  <si>
    <t>Undisclosed Bunker, Cambridge</t>
  </si>
  <si>
    <t>HOU _xD83E__xDD18__xD83C__xDFFB_</t>
  </si>
  <si>
    <t>Westminster, CO</t>
  </si>
  <si>
    <t>Manhattan, NY</t>
  </si>
  <si>
    <t>New York City</t>
  </si>
  <si>
    <t>Dorchester, MA</t>
  </si>
  <si>
    <t>Ireland</t>
  </si>
  <si>
    <t>iPhone: 55.240326,-6.512154</t>
  </si>
  <si>
    <t>Waverly, IA</t>
  </si>
  <si>
    <t>Palo Alto, CA</t>
  </si>
  <si>
    <t>Brooklyn, NY</t>
  </si>
  <si>
    <t>New York / London</t>
  </si>
  <si>
    <t>San Diego, California</t>
  </si>
  <si>
    <t>#SmashBros ONLINE</t>
  </si>
  <si>
    <t>San Francisco</t>
  </si>
  <si>
    <t>Fairfield, CT/New York, NY</t>
  </si>
  <si>
    <t>Portland, OR</t>
  </si>
  <si>
    <t>Silicon Valley, California</t>
  </si>
  <si>
    <t>Sacramento, CA</t>
  </si>
  <si>
    <t>Sugar Land, Texas</t>
  </si>
  <si>
    <t>Jacksonville, FL</t>
  </si>
  <si>
    <t>Denver</t>
  </si>
  <si>
    <t>Charlotte, NC</t>
  </si>
  <si>
    <t>Glocal // SoFL</t>
  </si>
  <si>
    <t>Kyle and Austin, TX</t>
  </si>
  <si>
    <t>New York, New York</t>
  </si>
  <si>
    <t>Cleveland</t>
  </si>
  <si>
    <t>NY/ ♡ bit.ly/janietestimonials</t>
  </si>
  <si>
    <t>NYC / ♡ bit.ly/janiecontact</t>
  </si>
  <si>
    <t>Cosmos</t>
  </si>
  <si>
    <t>K O R E A T O W N x N J x                        I S R A E L</t>
  </si>
  <si>
    <t>Minneapolis, MN</t>
  </si>
  <si>
    <t>NYC/PHL/Modena (Italy)</t>
  </si>
  <si>
    <t>London</t>
  </si>
  <si>
    <t>กรุงเทพมหานคร, ประเทศไทย</t>
  </si>
  <si>
    <t>California, USA</t>
  </si>
  <si>
    <t>Minnesota, USA</t>
  </si>
  <si>
    <t>Real Thieves Never Steal</t>
  </si>
  <si>
    <t>DeRidder, LA</t>
  </si>
  <si>
    <t>ÜT: 29.520455,-98.510403</t>
  </si>
  <si>
    <t>San Antonio, TX</t>
  </si>
  <si>
    <t>Sonoma, CA</t>
  </si>
  <si>
    <t>SF</t>
  </si>
  <si>
    <t xml:space="preserve">From the bottom of the map </t>
  </si>
  <si>
    <t>NYC / LA</t>
  </si>
  <si>
    <t>Falls Church, VA</t>
  </si>
  <si>
    <t>Washington, DC area</t>
  </si>
  <si>
    <t>Downtown, Austin</t>
  </si>
  <si>
    <t>British Columbia, Canada</t>
  </si>
  <si>
    <t>Mobile</t>
  </si>
  <si>
    <t>New York, USA</t>
  </si>
  <si>
    <t>McLean, Virginia</t>
  </si>
  <si>
    <t>( ＾◡＾)っ✂╰⋃╯ Traveling.  But mostly Austin</t>
  </si>
  <si>
    <t>USA</t>
  </si>
  <si>
    <t>http://www.erickaduffy.com</t>
  </si>
  <si>
    <t>https://t.co/wGrN182jM7</t>
  </si>
  <si>
    <t>https://t.co/MC8K8Yu3Vo</t>
  </si>
  <si>
    <t>http://www.jdblundell.com</t>
  </si>
  <si>
    <t>http://sxsw.com</t>
  </si>
  <si>
    <t>http://montrealgia.net</t>
  </si>
  <si>
    <t>http://t.co/j8j3pp4NcO</t>
  </si>
  <si>
    <t>http://statesman.com</t>
  </si>
  <si>
    <t>https://t.co/BFu4PnJU7t</t>
  </si>
  <si>
    <t>http://t.co/Nek8a55cSu</t>
  </si>
  <si>
    <t>http://www.worththejourney.com</t>
  </si>
  <si>
    <t>http://t.co/fdolwUOWsR</t>
  </si>
  <si>
    <t>https://ericgillikin.wordpress.com/blog/</t>
  </si>
  <si>
    <t>https://t.co/eYHdphpLKt</t>
  </si>
  <si>
    <t>http://www.studentstartupmadness.com</t>
  </si>
  <si>
    <t>http://t.co/Bk8eB34tYV</t>
  </si>
  <si>
    <t>http://linkedin.com/in/gpautazzo</t>
  </si>
  <si>
    <t>http://t.co/87DVf0oQLX</t>
  </si>
  <si>
    <t>http://t.co/lojWUoJ6Vd</t>
  </si>
  <si>
    <t>http://akiddfromnewhaven.com/</t>
  </si>
  <si>
    <t>https://t.co/i7SROcaPdr</t>
  </si>
  <si>
    <t>https://t.co/BgwAUDx4D3</t>
  </si>
  <si>
    <t>http://Akiddfromnewhaven.com</t>
  </si>
  <si>
    <t>https://t.co/jBzNQ9WTt1</t>
  </si>
  <si>
    <t>https://t.co/eSR9XFFvfp</t>
  </si>
  <si>
    <t>https://t.co/oXNlhUAnYy</t>
  </si>
  <si>
    <t>https://t.co/xhVTCYDMru</t>
  </si>
  <si>
    <t>https://t.co/P2Nxn99NwV</t>
  </si>
  <si>
    <t>https://t.co/pE08xJxzKX</t>
  </si>
  <si>
    <t>https://t.co/KY7mCog4C4</t>
  </si>
  <si>
    <t>http://atxconcert.com/sxsw</t>
  </si>
  <si>
    <t>https://www.rebelmouse.com/Katadhin/</t>
  </si>
  <si>
    <t>https://t.co/bjLoW5yMKX</t>
  </si>
  <si>
    <t>https://t.co/5vYtZGRK33</t>
  </si>
  <si>
    <t>https://www.instagram.com/mckra1g/</t>
  </si>
  <si>
    <t>https://t.co/SyeWw6Kj4B</t>
  </si>
  <si>
    <t>https://t.co/b1G1xDw7AI</t>
  </si>
  <si>
    <t>http://www.nytimes.com/2016/11/25/opinion/sunday/the-thin-gene.html</t>
  </si>
  <si>
    <t>http://fffffanclub.bandcamp.com</t>
  </si>
  <si>
    <t>http://savvymatters.com</t>
  </si>
  <si>
    <t>https://t.co/3ELoEO7woB</t>
  </si>
  <si>
    <t>http://t.co/0stEvNFfmI</t>
  </si>
  <si>
    <t>https://t.co/RyAlX3xRvo</t>
  </si>
  <si>
    <t>http://ChicagoBulls.NBA-Teams.com</t>
  </si>
  <si>
    <t>http://t.co/7qVI5vqFrr</t>
  </si>
  <si>
    <t>http://chaviva.rocks</t>
  </si>
  <si>
    <t>http://michaelmarshalldesign.com</t>
  </si>
  <si>
    <t>http://bustler.net</t>
  </si>
  <si>
    <t>https://www.beyondthebuilt.com/</t>
  </si>
  <si>
    <t>https://t.co/gIxABg94IP</t>
  </si>
  <si>
    <t>http://t.co/g79UxEfm1F</t>
  </si>
  <si>
    <t>http://amberstraughn.com</t>
  </si>
  <si>
    <t>http://t.co/3Jna7uw815</t>
  </si>
  <si>
    <t>https://t.co/kDKOOt2ArS</t>
  </si>
  <si>
    <t>http://about.me/burcsahinoglu</t>
  </si>
  <si>
    <t>https://t.co/oLsTqaaZLp</t>
  </si>
  <si>
    <t>http://bhorowitz.com</t>
  </si>
  <si>
    <t>https://t.co/QWOxhaw2kk</t>
  </si>
  <si>
    <t>https://muckrock.com</t>
  </si>
  <si>
    <t>http://t.co/r293imgwPT</t>
  </si>
  <si>
    <t>https://t.co/peoL9sFr1R</t>
  </si>
  <si>
    <t>https://t.co/iAh2UMpUwo</t>
  </si>
  <si>
    <t>http://travistubbs.net</t>
  </si>
  <si>
    <t>http://www.wallerspace.com</t>
  </si>
  <si>
    <t>http://alexjamesfitz.com</t>
  </si>
  <si>
    <t>https://linktr.ee/anthonyquintano</t>
  </si>
  <si>
    <t>http://corriedavidson.com/</t>
  </si>
  <si>
    <t>https://www.linkedin.com/in/demahanna/</t>
  </si>
  <si>
    <t>https://t.co/pZVkV2SZD0</t>
  </si>
  <si>
    <t>http://www.eversheds.com/global/en/who/people/index.page?person=en/oflaherty-gavin</t>
  </si>
  <si>
    <t>https://t.co/N01BYIIG5g</t>
  </si>
  <si>
    <t>https://t.co/tGxoAeuc0N</t>
  </si>
  <si>
    <t>https://t.co/VTDPSbnPcw</t>
  </si>
  <si>
    <t>http://3PercentConf.com</t>
  </si>
  <si>
    <t>http://makelovenotporn.com</t>
  </si>
  <si>
    <t>https://t.co/kR9hc5kniS</t>
  </si>
  <si>
    <t>https://t.co/9Bf2m0RJPI</t>
  </si>
  <si>
    <t>http://www.instagram.com/taylorlorenz</t>
  </si>
  <si>
    <t>https://www.forbes.com/sites/tanyatarr/</t>
  </si>
  <si>
    <t>http://www.verifiedstrategy.com</t>
  </si>
  <si>
    <t>http://www.fktry.com</t>
  </si>
  <si>
    <t>https://t.co/1hHei9aGVx</t>
  </si>
  <si>
    <t>http://youtube.com/zaneologytv</t>
  </si>
  <si>
    <t>http://mashable.com</t>
  </si>
  <si>
    <t>https://t.co/0u3np0NSOQ</t>
  </si>
  <si>
    <t>https://t.co/mE9UyglWIT</t>
  </si>
  <si>
    <t>http://www.CatchTheBaby.com</t>
  </si>
  <si>
    <t>https://t.co/9fWXM4dTSo</t>
  </si>
  <si>
    <t>https://www.linkedin.com/in/richardbagdonas/</t>
  </si>
  <si>
    <t>https://t.co/uHn8kLL2j2</t>
  </si>
  <si>
    <t>https://t.co/7SHxvjJvGO</t>
  </si>
  <si>
    <t>https://t.co/5IJO21faiw</t>
  </si>
  <si>
    <t>https://t.co/XYUPjnb2OC</t>
  </si>
  <si>
    <t>http://t.co/YOotoMfdnt</t>
  </si>
  <si>
    <t>https://t.co/mfCLkJ4K7f</t>
  </si>
  <si>
    <t>https://t.co/X0noR2wDhw</t>
  </si>
  <si>
    <t>http://t.co/qR8CwtBg5q</t>
  </si>
  <si>
    <t>http://www.lesbutanteandtheboss.com</t>
  </si>
  <si>
    <t>https://linktr.ee/janiekho</t>
  </si>
  <si>
    <t>http://Bit.ly/janiedeck</t>
  </si>
  <si>
    <t>http://lordjosephus.tumblr.com</t>
  </si>
  <si>
    <t>http://bit.ly/othersidekosha</t>
  </si>
  <si>
    <t>http://zeusjones.com</t>
  </si>
  <si>
    <t>http://t.co/IfqbVRdwqK</t>
  </si>
  <si>
    <t>https://t.co/4gxu5b58mb</t>
  </si>
  <si>
    <t>https://t.co/XyRHaH4XyX</t>
  </si>
  <si>
    <t>http://netflix.com</t>
  </si>
  <si>
    <t>http://www.Dude.FM</t>
  </si>
  <si>
    <t>http://youtube.com/88overeverything</t>
  </si>
  <si>
    <t>http://candypo.com/about-me/</t>
  </si>
  <si>
    <t>https://t.co/gr2A6PT2ay</t>
  </si>
  <si>
    <t>https://keepmarketingweird.com</t>
  </si>
  <si>
    <t>http://TheSocialBeing.com</t>
  </si>
  <si>
    <t>http://linktr.ee/gingermeglam</t>
  </si>
  <si>
    <t>https://t.co/o1PIgxg2Ra</t>
  </si>
  <si>
    <t>https://t.co/K7E2Zi9FBm</t>
  </si>
  <si>
    <t>https://t.co/QGqaGesOl6</t>
  </si>
  <si>
    <t>https://www.audiomack.com/artist/godjknowledge</t>
  </si>
  <si>
    <t>https://t.co/AYbCZte6SX</t>
  </si>
  <si>
    <t>http://www.latinasintech.org</t>
  </si>
  <si>
    <t>https://t.co/UMMp4FdTnN</t>
  </si>
  <si>
    <t>http://MilesTalk.com</t>
  </si>
  <si>
    <t>http://saverocity.com/taggingmiles</t>
  </si>
  <si>
    <t>https://t.co/KgqNs4Dwa1</t>
  </si>
  <si>
    <t>http://t.co/wdhCPweFgw</t>
  </si>
  <si>
    <t>https://t.co/ivAMPcJFzy</t>
  </si>
  <si>
    <t>https://t.co/lKZP7BEBVr</t>
  </si>
  <si>
    <t>https://t.co/DfjIMQE7Qe</t>
  </si>
  <si>
    <t>https://t.co/pxUKKAxiYD</t>
  </si>
  <si>
    <t>https://t.co/1VF1qGmFKl</t>
  </si>
  <si>
    <t>http://www.spredfast.com</t>
  </si>
  <si>
    <t>http://t.co/G9WMccl99J</t>
  </si>
  <si>
    <t>http://avecsans.com</t>
  </si>
  <si>
    <t>http://t.co/F6gAqIA3Wo</t>
  </si>
  <si>
    <t>http://shows.justaho.com</t>
  </si>
  <si>
    <t>http://t.co/hc45SaYREG</t>
  </si>
  <si>
    <t>Pacific Time (US &amp; Canada)</t>
  </si>
  <si>
    <t>Eastern Time (US &amp; Canada)</t>
  </si>
  <si>
    <t>Central Time (US &amp; Canada)</t>
  </si>
  <si>
    <t>Quito</t>
  </si>
  <si>
    <t>https://pbs.twimg.com/profile_banners/523763379/1403442585</t>
  </si>
  <si>
    <t>https://pbs.twimg.com/profile_banners/504474006/1540334478</t>
  </si>
  <si>
    <t>https://pbs.twimg.com/profile_banners/3597909914/1530588846</t>
  </si>
  <si>
    <t>https://pbs.twimg.com/profile_banners/842479629701079040/1546622846</t>
  </si>
  <si>
    <t>https://pbs.twimg.com/profile_banners/10656692/1398254555</t>
  </si>
  <si>
    <t>https://pbs.twimg.com/profile_banners/784304/1529942158</t>
  </si>
  <si>
    <t>https://pbs.twimg.com/profile_banners/1949124488/1459892564</t>
  </si>
  <si>
    <t>https://pbs.twimg.com/profile_banners/5692542/1538804539</t>
  </si>
  <si>
    <t>https://pbs.twimg.com/profile_banners/16335296/1495202410</t>
  </si>
  <si>
    <t>https://pbs.twimg.com/profile_banners/9096972/1448399723</t>
  </si>
  <si>
    <t>https://pbs.twimg.com/profile_banners/22551486/1422225699</t>
  </si>
  <si>
    <t>https://pbs.twimg.com/profile_banners/962422206/1354293592</t>
  </si>
  <si>
    <t>https://pbs.twimg.com/profile_banners/2916428957/1517993614</t>
  </si>
  <si>
    <t>https://pbs.twimg.com/profile_banners/3008315830/1445696699</t>
  </si>
  <si>
    <t>https://pbs.twimg.com/profile_banners/156124269/1496456438</t>
  </si>
  <si>
    <t>https://pbs.twimg.com/profile_banners/3332694892/1541430781</t>
  </si>
  <si>
    <t>https://pbs.twimg.com/profile_banners/23104178/1398289093</t>
  </si>
  <si>
    <t>https://pbs.twimg.com/profile_banners/14329309/1359657231</t>
  </si>
  <si>
    <t>https://pbs.twimg.com/profile_banners/345822153/1525743940</t>
  </si>
  <si>
    <t>https://pbs.twimg.com/profile_banners/100300200/1466453478</t>
  </si>
  <si>
    <t>https://pbs.twimg.com/profile_banners/39524601/1430054807</t>
  </si>
  <si>
    <t>https://pbs.twimg.com/profile_banners/20347457/1509024843</t>
  </si>
  <si>
    <t>https://pbs.twimg.com/profile_banners/20576585/1479664515</t>
  </si>
  <si>
    <t>https://pbs.twimg.com/profile_banners/2860894246/1425834091</t>
  </si>
  <si>
    <t>https://pbs.twimg.com/profile_banners/15194242/1543567707</t>
  </si>
  <si>
    <t>https://pbs.twimg.com/profile_banners/990778545084489728/1539574601</t>
  </si>
  <si>
    <t>https://pbs.twimg.com/profile_banners/55922019/1483998668</t>
  </si>
  <si>
    <t>https://pbs.twimg.com/profile_banners/129911948/1543895563</t>
  </si>
  <si>
    <t>https://pbs.twimg.com/profile_banners/23268174/1430151160</t>
  </si>
  <si>
    <t>https://pbs.twimg.com/profile_banners/842139238720233472/1548089356</t>
  </si>
  <si>
    <t>https://pbs.twimg.com/profile_banners/257653491/1457929059</t>
  </si>
  <si>
    <t>https://pbs.twimg.com/profile_banners/4625132508/1546365977</t>
  </si>
  <si>
    <t>https://pbs.twimg.com/profile_banners/1067567108/1519664800</t>
  </si>
  <si>
    <t>https://pbs.twimg.com/profile_banners/14842636/1514678991</t>
  </si>
  <si>
    <t>https://pbs.twimg.com/profile_banners/15560223/1494935027</t>
  </si>
  <si>
    <t>https://pbs.twimg.com/profile_banners/19291219/1538222832</t>
  </si>
  <si>
    <t>https://pbs.twimg.com/profile_banners/28429455/1469681480</t>
  </si>
  <si>
    <t>https://pbs.twimg.com/profile_banners/14652452/1506237814</t>
  </si>
  <si>
    <t>https://pbs.twimg.com/profile_banners/15369897/1491783754</t>
  </si>
  <si>
    <t>https://pbs.twimg.com/profile_banners/415092988/1495856902</t>
  </si>
  <si>
    <t>https://pbs.twimg.com/profile_banners/9831152/1544640011</t>
  </si>
  <si>
    <t>https://pbs.twimg.com/profile_banners/15372762/1434425869</t>
  </si>
  <si>
    <t>https://pbs.twimg.com/profile_banners/15220712/1544093435</t>
  </si>
  <si>
    <t>https://pbs.twimg.com/profile_banners/243132834/1406373255</t>
  </si>
  <si>
    <t>https://pbs.twimg.com/profile_banners/46943554/1407440884</t>
  </si>
  <si>
    <t>https://pbs.twimg.com/profile_banners/15492359/1546974055</t>
  </si>
  <si>
    <t>https://pbs.twimg.com/profile_banners/452605355/1543431043</t>
  </si>
  <si>
    <t>https://pbs.twimg.com/profile_banners/933070566789189632/1516380572</t>
  </si>
  <si>
    <t>https://pbs.twimg.com/profile_banners/27516174/1477942858</t>
  </si>
  <si>
    <t>https://pbs.twimg.com/profile_banners/108633810/1496800644</t>
  </si>
  <si>
    <t>https://pbs.twimg.com/profile_banners/40994985/1432044833</t>
  </si>
  <si>
    <t>https://pbs.twimg.com/profile_banners/876120339192971264/1497748880</t>
  </si>
  <si>
    <t>https://pbs.twimg.com/profile_banners/294176651/1451850507</t>
  </si>
  <si>
    <t>https://pbs.twimg.com/profile_banners/14091091/1526307892</t>
  </si>
  <si>
    <t>https://pbs.twimg.com/profile_banners/968885501842284545/1550250456</t>
  </si>
  <si>
    <t>https://pbs.twimg.com/profile_banners/24894496/1429804137</t>
  </si>
  <si>
    <t>https://pbs.twimg.com/profile_banners/96829836/1529121822</t>
  </si>
  <si>
    <t>https://pbs.twimg.com/profile_banners/965309895636602881/1523466004</t>
  </si>
  <si>
    <t>https://pbs.twimg.com/profile_banners/1175221/1548477180</t>
  </si>
  <si>
    <t>https://pbs.twimg.com/profile_banners/124531391/1451425421</t>
  </si>
  <si>
    <t>https://pbs.twimg.com/profile_banners/1260583621/1402007337</t>
  </si>
  <si>
    <t>https://pbs.twimg.com/profile_banners/6181532/1424567511</t>
  </si>
  <si>
    <t>https://pbs.twimg.com/profile_banners/15377897/1551038009</t>
  </si>
  <si>
    <t>https://pbs.twimg.com/profile_banners/2458913689/1454454952</t>
  </si>
  <si>
    <t>https://pbs.twimg.com/profile_banners/817579894293073920/1483764021</t>
  </si>
  <si>
    <t>https://pbs.twimg.com/profile_banners/24622734/1517664499</t>
  </si>
  <si>
    <t>https://pbs.twimg.com/profile_banners/8241232/1550981580</t>
  </si>
  <si>
    <t>https://pbs.twimg.com/profile_banners/90703340/1515517167</t>
  </si>
  <si>
    <t>https://pbs.twimg.com/profile_banners/70869216/1549165238</t>
  </si>
  <si>
    <t>https://pbs.twimg.com/profile_banners/17234109/1547001179</t>
  </si>
  <si>
    <t>https://pbs.twimg.com/profile_banners/594150294/1465573575</t>
  </si>
  <si>
    <t>https://pbs.twimg.com/profile_banners/15839287/1537963630</t>
  </si>
  <si>
    <t>https://pbs.twimg.com/profile_banners/14992955/1397558522</t>
  </si>
  <si>
    <t>https://pbs.twimg.com/profile_banners/22044959/1474560376</t>
  </si>
  <si>
    <t>https://pbs.twimg.com/profile_banners/178851214/1550692400</t>
  </si>
  <si>
    <t>https://pbs.twimg.com/profile_banners/22762072/1538415975</t>
  </si>
  <si>
    <t>https://pbs.twimg.com/profile_banners/8622212/1520062359</t>
  </si>
  <si>
    <t>https://pbs.twimg.com/profile_banners/11862162/1542026980</t>
  </si>
  <si>
    <t>https://pbs.twimg.com/profile_banners/12276932/1414593254</t>
  </si>
  <si>
    <t>https://pbs.twimg.com/profile_banners/208725869/1536423037</t>
  </si>
  <si>
    <t>https://pbs.twimg.com/profile_banners/7858302/1515700429</t>
  </si>
  <si>
    <t>https://pbs.twimg.com/profile_banners/16021608/1548023025</t>
  </si>
  <si>
    <t>https://pbs.twimg.com/profile_banners/863825590574608384/1494789745</t>
  </si>
  <si>
    <t>https://pbs.twimg.com/profile_banners/21835439/1532031275</t>
  </si>
  <si>
    <t>https://pbs.twimg.com/profile_banners/260482994/1410500524</t>
  </si>
  <si>
    <t>https://pbs.twimg.com/profile_banners/16802731/1402476162</t>
  </si>
  <si>
    <t>https://pbs.twimg.com/profile_banners/10955762/1404585057</t>
  </si>
  <si>
    <t>https://pbs.twimg.com/profile_banners/14871283/1417717148</t>
  </si>
  <si>
    <t>https://pbs.twimg.com/profile_banners/14346362/1457972160</t>
  </si>
  <si>
    <t>https://pbs.twimg.com/profile_banners/2402548327/1507252854</t>
  </si>
  <si>
    <t>https://pbs.twimg.com/profile_banners/61118465/1355434705</t>
  </si>
  <si>
    <t>https://pbs.twimg.com/profile_banners/32542150/1533426802</t>
  </si>
  <si>
    <t>https://pbs.twimg.com/profile_banners/124239776/1455644638</t>
  </si>
  <si>
    <t>https://pbs.twimg.com/profile_banners/787737762/1549230179</t>
  </si>
  <si>
    <t>https://pbs.twimg.com/profile_banners/705287821/1513430594</t>
  </si>
  <si>
    <t>https://pbs.twimg.com/profile_banners/2170406906/1443461501</t>
  </si>
  <si>
    <t>https://pbs.twimg.com/profile_banners/564234315/1550184202</t>
  </si>
  <si>
    <t>https://pbs.twimg.com/profile_banners/201488333/1529120759</t>
  </si>
  <si>
    <t>https://pbs.twimg.com/profile_banners/415507521/1542975543</t>
  </si>
  <si>
    <t>https://pbs.twimg.com/profile_banners/471143047/1514509237</t>
  </si>
  <si>
    <t>https://pbs.twimg.com/profile_banners/1090758458268364800/1548892741</t>
  </si>
  <si>
    <t>https://pbs.twimg.com/profile_banners/126295779/1420700491</t>
  </si>
  <si>
    <t>https://pbs.twimg.com/profile_banners/16206420/1507038765</t>
  </si>
  <si>
    <t>https://pbs.twimg.com/profile_banners/3662513124/1525789761</t>
  </si>
  <si>
    <t>https://pbs.twimg.com/profile_banners/16976199/1525055813</t>
  </si>
  <si>
    <t>https://pbs.twimg.com/profile_banners/2151526375/1546628969</t>
  </si>
  <si>
    <t>https://pbs.twimg.com/profile_banners/74601539/1510802318</t>
  </si>
  <si>
    <t>https://pbs.twimg.com/profile_banners/3371242636/1544156135</t>
  </si>
  <si>
    <t>https://pbs.twimg.com/profile_banners/61673590/1547653904</t>
  </si>
  <si>
    <t>https://pbs.twimg.com/profile_banners/152208943/1550527375</t>
  </si>
  <si>
    <t>https://pbs.twimg.com/profile_banners/15736099/1551487059</t>
  </si>
  <si>
    <t>https://pbs.twimg.com/profile_banners/14270852/1350072800</t>
  </si>
  <si>
    <t>https://pbs.twimg.com/profile_banners/9366702/1511800352</t>
  </si>
  <si>
    <t>https://pbs.twimg.com/profile_banners/14395058/1550668051</t>
  </si>
  <si>
    <t>https://pbs.twimg.com/profile_banners/1035422540166967296/1551330236</t>
  </si>
  <si>
    <t>https://pbs.twimg.com/profile_banners/717737881452711936/1519074849</t>
  </si>
  <si>
    <t>https://pbs.twimg.com/profile_banners/29572464/1533681713</t>
  </si>
  <si>
    <t>https://pbs.twimg.com/profile_banners/825488793750872064/1519749630</t>
  </si>
  <si>
    <t>https://pbs.twimg.com/profile_banners/16573941/1551068155</t>
  </si>
  <si>
    <t>https://pbs.twimg.com/profile_banners/3290382772/1547129388</t>
  </si>
  <si>
    <t>https://pbs.twimg.com/profile_banners/143130327/1529450929</t>
  </si>
  <si>
    <t>https://pbs.twimg.com/profile_banners/42956112/1462645185</t>
  </si>
  <si>
    <t>https://pbs.twimg.com/profile_banners/348963612/1452916678</t>
  </si>
  <si>
    <t>https://pbs.twimg.com/profile_banners/32651109/1447282758</t>
  </si>
  <si>
    <t>https://pbs.twimg.com/profile_banners/23106123/1544808580</t>
  </si>
  <si>
    <t>https://pbs.twimg.com/profile_banners/2872386171/1436464752</t>
  </si>
  <si>
    <t>https://pbs.twimg.com/profile_banners/119545679/1457671084</t>
  </si>
  <si>
    <t>https://pbs.twimg.com/profile_banners/21106016/1510352882</t>
  </si>
  <si>
    <t>https://pbs.twimg.com/profile_banners/14056454/1503623387</t>
  </si>
  <si>
    <t>https://pbs.twimg.com/profile_banners/997/1402785224</t>
  </si>
  <si>
    <t>https://pbs.twimg.com/profile_banners/1058971/1402983595</t>
  </si>
  <si>
    <t>https://pbs.twimg.com/profile_banners/306002254/1550771376</t>
  </si>
  <si>
    <t>https://pbs.twimg.com/profile_banners/2215584872/1386101047</t>
  </si>
  <si>
    <t>https://pbs.twimg.com/profile_banners/905797916996009984/1518019463</t>
  </si>
  <si>
    <t>https://pbs.twimg.com/profile_banners/122505444/1480847148</t>
  </si>
  <si>
    <t>https://pbs.twimg.com/profile_banners/3548016617/1511585095</t>
  </si>
  <si>
    <t>https://pbs.twimg.com/profile_banners/712161980744863746/1496441611</t>
  </si>
  <si>
    <t>https://pbs.twimg.com/profile_banners/209219123/1551249144</t>
  </si>
  <si>
    <t>https://pbs.twimg.com/profile_banners/20254855/1479939551</t>
  </si>
  <si>
    <t>https://pbs.twimg.com/profile_banners/562156916/1420812408</t>
  </si>
  <si>
    <t>https://pbs.twimg.com/profile_banners/1099053674117107712/1551209880</t>
  </si>
  <si>
    <t>https://pbs.twimg.com/profile_banners/5916122/1515012075</t>
  </si>
  <si>
    <t>https://pbs.twimg.com/profile_banners/707517156678868992/1458027217</t>
  </si>
  <si>
    <t>https://pbs.twimg.com/profile_banners/996855962677010434/1535658073</t>
  </si>
  <si>
    <t>https://pbs.twimg.com/profile_banners/14147217/1551188796</t>
  </si>
  <si>
    <t>https://pbs.twimg.com/profile_banners/15823875/1539973031</t>
  </si>
  <si>
    <t>https://pbs.twimg.com/profile_banners/987390229/1380734755</t>
  </si>
  <si>
    <t>https://pbs.twimg.com/profile_banners/553506223/1512658555</t>
  </si>
  <si>
    <t>https://pbs.twimg.com/profile_banners/364477412/1537286060</t>
  </si>
  <si>
    <t>https://pbs.twimg.com/profile_banners/80741255/1421516309</t>
  </si>
  <si>
    <t>https://pbs.twimg.com/profile_banners/43144245/1415906503</t>
  </si>
  <si>
    <t>https://pbs.twimg.com/profile_banners/457337024/1547756492</t>
  </si>
  <si>
    <t>id</t>
  </si>
  <si>
    <t>th</t>
  </si>
  <si>
    <t>en-gb</t>
  </si>
  <si>
    <t>http://abs.twimg.com/images/themes/theme1/bg.png</t>
  </si>
  <si>
    <t>http://abs.twimg.com/images/themes/theme8/bg.gif</t>
  </si>
  <si>
    <t>http://abs.twimg.com/images/themes/theme4/bg.gif</t>
  </si>
  <si>
    <t>http://abs.twimg.com/images/themes/theme9/bg.gif</t>
  </si>
  <si>
    <t>http://abs.twimg.com/images/themes/theme18/bg.gif</t>
  </si>
  <si>
    <t>http://abs.twimg.com/images/themes/theme5/bg.gif</t>
  </si>
  <si>
    <t>http://abs.twimg.com/images/themes/theme14/bg.gif</t>
  </si>
  <si>
    <t>http://abs.twimg.com/images/themes/theme3/bg.gif</t>
  </si>
  <si>
    <t>http://abs.twimg.com/images/themes/theme6/bg.gif</t>
  </si>
  <si>
    <t>http://abs.twimg.com/images/themes/theme15/bg.png</t>
  </si>
  <si>
    <t>http://abs.twimg.com/images/themes/theme2/bg.gif</t>
  </si>
  <si>
    <t>http://abs.twimg.com/images/themes/theme13/bg.gif</t>
  </si>
  <si>
    <t>http://abs.twimg.com/images/themes/theme16/bg.gif</t>
  </si>
  <si>
    <t>http://pbs.twimg.com/profile_background_images/591287246193446913/sF1XSOIE.jpg</t>
  </si>
  <si>
    <t>http://abs.twimg.com/images/themes/theme7/bg.gif</t>
  </si>
  <si>
    <t>http://abs.twimg.com/images/themes/theme12/bg.gif</t>
  </si>
  <si>
    <t>http://abs.twimg.com/images/themes/theme11/bg.gif</t>
  </si>
  <si>
    <t>http://pbs.twimg.com/profile_background_images/378800000080084632/62b5de7f0934c6ebe5497d566c8aee2a.png</t>
  </si>
  <si>
    <t>http://abs.twimg.com/images/themes/theme17/bg.gif</t>
  </si>
  <si>
    <t>http://pbs.twimg.com/profile_background_images/477874871976738817/jwujUglk.jpeg</t>
  </si>
  <si>
    <t>http://pbs.twimg.com/profile_background_images/449330946127298561/dkjHsbLi.jpeg</t>
  </si>
  <si>
    <t>http://a0.twimg.com/profile_background_images/378800000086699364/d51d6d0271583674a09e5049a24a72a1.jpeg</t>
  </si>
  <si>
    <t>http://pbs.twimg.com/profile_background_images/822705332/b40b2f7981aa0839b21772a26236a437.jpeg</t>
  </si>
  <si>
    <t>http://pbs.twimg.com/profile_images/1100552517832896512/QTA9wzQw_normal.png</t>
  </si>
  <si>
    <t>http://pbs.twimg.com/profile_images/1053487868667027457/K7mi8ReQ_normal.jpg</t>
  </si>
  <si>
    <t>http://pbs.twimg.com/profile_images/836456768720928768/9uRCEl2t_normal.jpg</t>
  </si>
  <si>
    <t>http://pbs.twimg.com/profile_images/1011278771930841088/OZlYvQ6c_normal.jpg</t>
  </si>
  <si>
    <t>http://pbs.twimg.com/profile_images/434344911039504385/jm5x8G4F_normal.jpeg</t>
  </si>
  <si>
    <t>http://pbs.twimg.com/profile_images/968927323998314497/M5XWiGT8_normal.jpg</t>
  </si>
  <si>
    <t>http://pbs.twimg.com/profile_images/3185081201/4ee9e64dc314e0a2e9b6d308bf08a27b_normal.png</t>
  </si>
  <si>
    <t>http://pbs.twimg.com/profile_images/978914002834219008/adWT68lF_normal.jpg</t>
  </si>
  <si>
    <t>http://pbs.twimg.com/profile_images/438578035780890624/wdUTNbw0_normal.jpeg</t>
  </si>
  <si>
    <t>http://pbs.twimg.com/profile_images/690401221396582402/DNNZVeyV_normal.jpg</t>
  </si>
  <si>
    <t>http://pbs.twimg.com/profile_images/790745912079323137/g1jwhpiF_normal.jpg</t>
  </si>
  <si>
    <t>http://pbs.twimg.com/profile_images/950945691420966912/aHVvtFng_normal.jpg</t>
  </si>
  <si>
    <t>http://pbs.twimg.com/profile_images/847397361898803202/YkbZ2QCU_normal.jpg</t>
  </si>
  <si>
    <t>http://pbs.twimg.com/profile_images/875421451653873664/P21KAcnr_normal.jpg</t>
  </si>
  <si>
    <t>http://pbs.twimg.com/profile_images/1070632061663363073/MqPr5FZq_normal.jpg</t>
  </si>
  <si>
    <t>http://pbs.twimg.com/profile_images/1063611542967508992/AKb_1MAH_normal.jpg</t>
  </si>
  <si>
    <t>http://pbs.twimg.com/profile_images/2960334393/efb8938d64ecdb2666e96e49f43d5845_normal.jpeg</t>
  </si>
  <si>
    <t>http://pbs.twimg.com/profile_images/698305765690441728/i7HLX8zz_normal.png</t>
  </si>
  <si>
    <t>http://pbs.twimg.com/profile_images/877631054525472768/Xp5FAPD5_normal.jpg</t>
  </si>
  <si>
    <t>http://pbs.twimg.com/profile_images/504032342881497090/ASdyN4wB_normal.png</t>
  </si>
  <si>
    <t>http://pbs.twimg.com/profile_images/1074850312329023488/k7KbBfeu_normal.jpg</t>
  </si>
  <si>
    <t>http://pbs.twimg.com/profile_images/481878662145261569/wb28aHGD_normal.jpeg</t>
  </si>
  <si>
    <t>http://pbs.twimg.com/profile_images/730376693572116480/i86AuokQ_normal.jpg</t>
  </si>
  <si>
    <t>http://pbs.twimg.com/profile_images/3468011581/efb985f24af0a814a722457a768f3cc5_normal.jpeg</t>
  </si>
  <si>
    <t>http://pbs.twimg.com/profile_images/561373039611633664/nz0FbI_m_normal.jpeg</t>
  </si>
  <si>
    <t>http://pbs.twimg.com/profile_images/1810942531/ben2_normal.jpeg</t>
  </si>
  <si>
    <t>http://pbs.twimg.com/profile_images/681918417213894656/tAynDJGw_normal.png</t>
  </si>
  <si>
    <t>http://pbs.twimg.com/profile_images/438370983611604992/mhV6b1wd_normal.jpeg</t>
  </si>
  <si>
    <t>http://pbs.twimg.com/profile_images/798990090336866304/yh-_aB1C_normal.jpg</t>
  </si>
  <si>
    <t>http://pbs.twimg.com/profile_images/1042004953764691968/NOMbMw-M_normal.jpg</t>
  </si>
  <si>
    <t>http://pbs.twimg.com/profile_images/538570091248381952/5J2lJRdR_normal.jpeg</t>
  </si>
  <si>
    <t>http://pbs.twimg.com/profile_images/1017452256390770689/Zt1gSSJt_normal.jpg</t>
  </si>
  <si>
    <t>http://pbs.twimg.com/profile_images/1042472314586255360/VhPWz-nS_normal.jpg</t>
  </si>
  <si>
    <t>http://pbs.twimg.com/profile_images/969834322596384768/WXumpDpK_normal.jpg</t>
  </si>
  <si>
    <t>http://pbs.twimg.com/profile_images/1100839220132761600/2ieufdKx_normal.jpg</t>
  </si>
  <si>
    <t>http://pbs.twimg.com/profile_images/1098595167714639873/Q4ICF4Zb_normal.jpg</t>
  </si>
  <si>
    <t>http://pbs.twimg.com/profile_images/1080455077477928961/NHvgKnAn_normal.jpg</t>
  </si>
  <si>
    <t>http://pbs.twimg.com/profile_images/863836307528847364/jZpGVAnW_normal.jpg</t>
  </si>
  <si>
    <t>http://pbs.twimg.com/profile_images/731417192869154820/kMwld1mP_normal.jpg</t>
  </si>
  <si>
    <t>http://pbs.twimg.com/profile_images/485490348144074752/P-2vBMG3_normal.jpeg</t>
  </si>
  <si>
    <t>http://pbs.twimg.com/profile_images/777162860321308672/4QHlZwcl_normal.jpg</t>
  </si>
  <si>
    <t>http://pbs.twimg.com/profile_images/847109844679086080/ZnyaBVoE_normal.jpg</t>
  </si>
  <si>
    <t>http://pbs.twimg.com/profile_images/977627711735656448/5nNxHZNC_normal.jpg</t>
  </si>
  <si>
    <t>http://pbs.twimg.com/profile_images/856570890993057796/-8-0RBKW_normal.jpg</t>
  </si>
  <si>
    <t>http://pbs.twimg.com/profile_images/773338897866563584/PlS3Io4T_normal.jpg</t>
  </si>
  <si>
    <t>http://pbs.twimg.com/profile_images/1081972283793686533/A6PPVCLH_normal.jpg</t>
  </si>
  <si>
    <t>http://pbs.twimg.com/profile_images/915251512594616320/ZkuR5Zmz_normal.jpg</t>
  </si>
  <si>
    <t>http://pbs.twimg.com/profile_images/956245525514219520/KXi7mwIi_normal.jpg</t>
  </si>
  <si>
    <t>http://pbs.twimg.com/profile_images/378800000365097452/f09eda2ca572396eb50e28daa0f03ce1_normal.jpeg</t>
  </si>
  <si>
    <t>http://pbs.twimg.com/profile_images/827650192497377280/6s7sFsKX_normal.jpg</t>
  </si>
  <si>
    <t>http://pbs.twimg.com/profile_images/1036847807322185728/iOgzhLd9_normal.jpg</t>
  </si>
  <si>
    <t>http://pbs.twimg.com/profile_images/1089957236221329409/rsMZ82D3_normal.jpg</t>
  </si>
  <si>
    <t>http://pbs.twimg.com/profile_images/803110654009671680/fx7u93c8_normal.jpg</t>
  </si>
  <si>
    <t>http://pbs.twimg.com/profile_images/478773850264440833/jNRT6UU8_normal.jpeg</t>
  </si>
  <si>
    <t>http://pbs.twimg.com/profile_images/934280106977067009/6lw_j3U0_normal.jpg</t>
  </si>
  <si>
    <t>http://pbs.twimg.com/profile_images/906682490026430464/2cGwU0kg_normal.jpg</t>
  </si>
  <si>
    <t>http://pbs.twimg.com/profile_images/915936800132222977/Dr3GKjYT_normal.jpg</t>
  </si>
  <si>
    <t>http://pbs.twimg.com/profile_images/479752902936780800/koumkhxm_normal.jpeg</t>
  </si>
  <si>
    <t>http://pbs.twimg.com/profile_images/1099053770313478147/QZCm9xj6_normal.jpg</t>
  </si>
  <si>
    <t>http://pbs.twimg.com/profile_images/1551278267/NewphotoJustlistedBC_normal.jpg</t>
  </si>
  <si>
    <t>http://pbs.twimg.com/profile_images/697094961469222912/F9QEDb6y_normal.jpg</t>
  </si>
  <si>
    <t>http://pbs.twimg.com/profile_images/709641474523009024/vtrXgEkH_normal.jpg</t>
  </si>
  <si>
    <t>http://pbs.twimg.com/profile_images/725754120938758144/TgNbomcu_normal.jpg</t>
  </si>
  <si>
    <t>http://pbs.twimg.com/profile_images/709471919834157056/Y6GYnJUu_normal.jpg</t>
  </si>
  <si>
    <t>http://pbs.twimg.com/profile_images/378800000538927262/4aa13dae8fe8e7018b534ddc1127ae7f_normal.jpeg</t>
  </si>
  <si>
    <t>http://pbs.twimg.com/profile_images/881993012955545602/4c6KyvIc_normal.jpg</t>
  </si>
  <si>
    <t>http://pbs.twimg.com/profile_images/1006893718098665472/Mh3fEzCO_normal.jpg</t>
  </si>
  <si>
    <t>http://pbs.twimg.com/profile_images/711581263686033409/CFJMjxHa_normal.jpg</t>
  </si>
  <si>
    <t>http://pbs.twimg.com/profile_images/532976669322006528/cyG1CNIP_normal.jpeg</t>
  </si>
  <si>
    <t>Open Twitter Page for This Person</t>
  </si>
  <si>
    <t>https://twitter.com/duffyericka</t>
  </si>
  <si>
    <t>https://twitter.com/sophiewarnes</t>
  </si>
  <si>
    <t>https://twitter.com/thebossatx</t>
  </si>
  <si>
    <t>https://twitter.com/busytonighttv</t>
  </si>
  <si>
    <t>https://twitter.com/busyphilipps</t>
  </si>
  <si>
    <t>https://twitter.com/jdblundell</t>
  </si>
  <si>
    <t>https://twitter.com/sxsw</t>
  </si>
  <si>
    <t>https://twitter.com/montrealgia</t>
  </si>
  <si>
    <t>https://twitter.com/perceptivetrav</t>
  </si>
  <si>
    <t>https://twitter.com/statesman</t>
  </si>
  <si>
    <t>https://twitter.com/odam</t>
  </si>
  <si>
    <t>https://twitter.com/sheilas</t>
  </si>
  <si>
    <t>https://twitter.com/justlikeharmony</t>
  </si>
  <si>
    <t>https://twitter.com/afridayin</t>
  </si>
  <si>
    <t>https://twitter.com/eriquimus_prime</t>
  </si>
  <si>
    <t>https://twitter.com/lois_patton_</t>
  </si>
  <si>
    <t>https://twitter.com/code_likeagirl</t>
  </si>
  <si>
    <t>https://twitter.com/id_dwayne</t>
  </si>
  <si>
    <t>https://twitter.com/startupmad</t>
  </si>
  <si>
    <t>https://twitter.com/griffissinst</t>
  </si>
  <si>
    <t>https://twitter.com/thisisginap</t>
  </si>
  <si>
    <t>https://twitter.com/lorwee</t>
  </si>
  <si>
    <t>https://twitter.com/imthebanjoboy</t>
  </si>
  <si>
    <t>https://twitter.com/trianoncoffee</t>
  </si>
  <si>
    <t>https://twitter.com/dakiddpg</t>
  </si>
  <si>
    <t>https://twitter.com/scknows</t>
  </si>
  <si>
    <t>https://twitter.com/solelo</t>
  </si>
  <si>
    <t>https://twitter.com/akdfnh</t>
  </si>
  <si>
    <t>https://twitter.com/sarajbenincasa</t>
  </si>
  <si>
    <t>https://twitter.com/allenac009</t>
  </si>
  <si>
    <t>https://twitter.com/aimeewoodall</t>
  </si>
  <si>
    <t>https://twitter.com/dipeshs43959595</t>
  </si>
  <si>
    <t>https://twitter.com/jbierman87</t>
  </si>
  <si>
    <t>https://twitter.com/ashleyesqueda</t>
  </si>
  <si>
    <t>https://twitter.com/ifyouseedesiree</t>
  </si>
  <si>
    <t>https://twitter.com/akasup</t>
  </si>
  <si>
    <t>https://twitter.com/theholophonic</t>
  </si>
  <si>
    <t>https://twitter.com/hookservicesatx</t>
  </si>
  <si>
    <t>https://twitter.com/yourbroj</t>
  </si>
  <si>
    <t>https://twitter.com/jenleduc</t>
  </si>
  <si>
    <t>https://twitter.com/barracudaaustin</t>
  </si>
  <si>
    <t>https://twitter.com/atxconcert</t>
  </si>
  <si>
    <t>https://twitter.com/eyesxed</t>
  </si>
  <si>
    <t>https://twitter.com/katadhin</t>
  </si>
  <si>
    <t>https://twitter.com/techradar</t>
  </si>
  <si>
    <t>https://twitter.com/iantruscott</t>
  </si>
  <si>
    <t>https://twitter.com/mckra1g</t>
  </si>
  <si>
    <t>https://twitter.com/mayhemstudios</t>
  </si>
  <si>
    <t>https://twitter.com/1_jackson_12</t>
  </si>
  <si>
    <t>https://twitter.com/susanborst</t>
  </si>
  <si>
    <t>https://twitter.com/acsol2</t>
  </si>
  <si>
    <t>https://twitter.com/fffffanclub</t>
  </si>
  <si>
    <t>https://twitter.com/shivsingh</t>
  </si>
  <si>
    <t>https://twitter.com/clagunas</t>
  </si>
  <si>
    <t>https://twitter.com/connexion_game</t>
  </si>
  <si>
    <t>https://twitter.com/brandon06067816</t>
  </si>
  <si>
    <t>https://twitter.com/the_ipa</t>
  </si>
  <si>
    <t>https://twitter.com/chicagobulls_us</t>
  </si>
  <si>
    <t>https://twitter.com/letfre</t>
  </si>
  <si>
    <t>https://twitter.com/tedtalks</t>
  </si>
  <si>
    <t>https://twitter.com/thechaviva</t>
  </si>
  <si>
    <t>https://twitter.com/mmarshall_d</t>
  </si>
  <si>
    <t>https://twitter.com/bustlernet</t>
  </si>
  <si>
    <t>https://twitter.com/beyondthebuilt</t>
  </si>
  <si>
    <t>https://twitter.com/csbily</t>
  </si>
  <si>
    <t>https://twitter.com/austintexasgov</t>
  </si>
  <si>
    <t>https://twitter.com/scimirrorbot</t>
  </si>
  <si>
    <t>https://twitter.com/astraughnomer</t>
  </si>
  <si>
    <t>https://twitter.com/nasahubble</t>
  </si>
  <si>
    <t>https://twitter.com/get10block</t>
  </si>
  <si>
    <t>https://twitter.com/burcsahinoglu</t>
  </si>
  <si>
    <t>https://twitter.com/billboardbiz</t>
  </si>
  <si>
    <t>https://twitter.com/nas</t>
  </si>
  <si>
    <t>https://twitter.com/itsmastercheri</t>
  </si>
  <si>
    <t>https://twitter.com/bhorowitz</t>
  </si>
  <si>
    <t>https://twitter.com/ko123owens</t>
  </si>
  <si>
    <t>https://twitter.com/digiphile</t>
  </si>
  <si>
    <t>https://twitter.com/muckrock</t>
  </si>
  <si>
    <t>https://twitter.com/washingtoncog</t>
  </si>
  <si>
    <t>https://twitter.com/morisy</t>
  </si>
  <si>
    <t>https://twitter.com/cubanalaf</t>
  </si>
  <si>
    <t>https://twitter.com/travistubbs</t>
  </si>
  <si>
    <t>https://twitter.com/wallerspace</t>
  </si>
  <si>
    <t>https://twitter.com/alexjamesfitz</t>
  </si>
  <si>
    <t>https://twitter.com/anthonyquintano</t>
  </si>
  <si>
    <t>https://twitter.com/corriedavidson</t>
  </si>
  <si>
    <t>https://twitter.com/demahanna</t>
  </si>
  <si>
    <t>https://twitter.com/staceyfurt</t>
  </si>
  <si>
    <t>https://twitter.com/gavinj75</t>
  </si>
  <si>
    <t>https://twitter.com/teamwork</t>
  </si>
  <si>
    <t>https://twitter.com/irltopper</t>
  </si>
  <si>
    <t>https://twitter.com/wilranney</t>
  </si>
  <si>
    <t>https://twitter.com/3percentconf</t>
  </si>
  <si>
    <t>https://twitter.com/makelovenotporn</t>
  </si>
  <si>
    <t>https://twitter.com/cindygallop</t>
  </si>
  <si>
    <t>https://twitter.com/tporter2</t>
  </si>
  <si>
    <t>https://twitter.com/bethshanna</t>
  </si>
  <si>
    <t>https://twitter.com/taylorlorenz</t>
  </si>
  <si>
    <t>https://twitter.com/nerdette</t>
  </si>
  <si>
    <t>https://twitter.com/tammy</t>
  </si>
  <si>
    <t>https://twitter.com/kieley_taylor</t>
  </si>
  <si>
    <t>https://twitter.com/ezyjules</t>
  </si>
  <si>
    <t>https://twitter.com/mattfaulk</t>
  </si>
  <si>
    <t>https://twitter.com/zaneology</t>
  </si>
  <si>
    <t>https://twitter.com/petecashmore</t>
  </si>
  <si>
    <t>https://twitter.com/katebuckjr</t>
  </si>
  <si>
    <t>https://twitter.com/eugene_lee</t>
  </si>
  <si>
    <t>https://twitter.com/nickisnpdx</t>
  </si>
  <si>
    <t>https://twitter.com/catchthebaby</t>
  </si>
  <si>
    <t>https://twitter.com/thelizarmy</t>
  </si>
  <si>
    <t>https://twitter.com/richardbagdonas</t>
  </si>
  <si>
    <t>https://twitter.com/joebabaian</t>
  </si>
  <si>
    <t>https://twitter.com/mandibpro</t>
  </si>
  <si>
    <t>https://twitter.com/mikebiselli</t>
  </si>
  <si>
    <t>https://twitter.com/marammph</t>
  </si>
  <si>
    <t>https://twitter.com/markmilligandpt</t>
  </si>
  <si>
    <t>https://twitter.com/rasushrestha</t>
  </si>
  <si>
    <t>https://twitter.com/drferdowsi</t>
  </si>
  <si>
    <t>https://twitter.com/anthonychu_do</t>
  </si>
  <si>
    <t>https://twitter.com/chrisaswartz</t>
  </si>
  <si>
    <t>https://twitter.com/mandah512</t>
  </si>
  <si>
    <t>https://twitter.com/arliej</t>
  </si>
  <si>
    <t>https://twitter.com/getmobilegrowth</t>
  </si>
  <si>
    <t>https://twitter.com/lisadani</t>
  </si>
  <si>
    <t>https://twitter.com/lesbutantenboss</t>
  </si>
  <si>
    <t>https://twitter.com/androidgenius</t>
  </si>
  <si>
    <t>https://twitter.com/janieco1</t>
  </si>
  <si>
    <t>https://twitter.com/janieho16</t>
  </si>
  <si>
    <t>https://twitter.com/psyopsurvivor</t>
  </si>
  <si>
    <t>https://twitter.com/koshadillz</t>
  </si>
  <si>
    <t>https://twitter.com/adrianho</t>
  </si>
  <si>
    <t>https://twitter.com/conversationage</t>
  </si>
  <si>
    <t>https://twitter.com/craigsmithtv</t>
  </si>
  <si>
    <t>https://twitter.com/khattiy74899201</t>
  </si>
  <si>
    <t>https://twitter.com/festxperts</t>
  </si>
  <si>
    <t>https://twitter.com/thenuevalatina</t>
  </si>
  <si>
    <t>https://twitter.com/sxbrit</t>
  </si>
  <si>
    <t>https://twitter.com/netflix</t>
  </si>
  <si>
    <t>https://twitter.com/dude_fm</t>
  </si>
  <si>
    <t>https://twitter.com/alwagordon</t>
  </si>
  <si>
    <t>https://twitter.com/candypo</t>
  </si>
  <si>
    <t>https://twitter.com/rcmercado</t>
  </si>
  <si>
    <t>https://twitter.com/robzie_</t>
  </si>
  <si>
    <t>https://twitter.com/thesocialbeing</t>
  </si>
  <si>
    <t>https://twitter.com/gingermeglam</t>
  </si>
  <si>
    <t>https://twitter.com/sraelopez</t>
  </si>
  <si>
    <t>https://twitter.com/biogirl09</t>
  </si>
  <si>
    <t>https://twitter.com/rickbakas</t>
  </si>
  <si>
    <t>https://twitter.com/tedr</t>
  </si>
  <si>
    <t>https://twitter.com/jhong</t>
  </si>
  <si>
    <t>https://twitter.com/blackcardken</t>
  </si>
  <si>
    <t>https://twitter.com/wearejl</t>
  </si>
  <si>
    <t>https://twitter.com/latinas_tech</t>
  </si>
  <si>
    <t>https://twitter.com/saianel</t>
  </si>
  <si>
    <t>https://twitter.com/spencerformiles</t>
  </si>
  <si>
    <t>https://twitter.com/milestalk</t>
  </si>
  <si>
    <t>https://twitter.com/milesandpints</t>
  </si>
  <si>
    <t>https://twitter.com/tmount</t>
  </si>
  <si>
    <t>https://twitter.com/yeahartj55</t>
  </si>
  <si>
    <t>https://twitter.com/mackdanite</t>
  </si>
  <si>
    <t>https://twitter.com/austintanuki</t>
  </si>
  <si>
    <t>https://twitter.com/justlistedbc</t>
  </si>
  <si>
    <t>https://twitter.com/thomsinger</t>
  </si>
  <si>
    <t>https://twitter.com/vivie_k</t>
  </si>
  <si>
    <t>https://twitter.com/carsfornocredit</t>
  </si>
  <si>
    <t>https://twitter.com/fundpire</t>
  </si>
  <si>
    <t>https://twitter.com/sxswmf</t>
  </si>
  <si>
    <t>https://twitter.com/girltalk</t>
  </si>
  <si>
    <t>https://twitter.com/spredfast</t>
  </si>
  <si>
    <t>https://twitter.com/elysium</t>
  </si>
  <si>
    <t>https://twitter.com/avecsans</t>
  </si>
  <si>
    <t>https://twitter.com/capitalone</t>
  </si>
  <si>
    <t>https://twitter.com/bangerton</t>
  </si>
  <si>
    <t>https://twitter.com/motioncitymusic</t>
  </si>
  <si>
    <t>https://twitter.com/rickdiculous420</t>
  </si>
  <si>
    <t>duffyericka
@SophieWarnes Peak dystopia around
these issues at SXSW a few years
back. https://t.co/30Cf87T9zL</t>
  </si>
  <si>
    <t xml:space="preserve">sophiewarnes
</t>
  </si>
  <si>
    <t>thebossatx
@BusyPhilipps @BusyTonightTV just
found out that you will be speaking
at SXSW. I will be leading a panel
during SXS… https://t.co/YWaWFIvjv0</t>
  </si>
  <si>
    <t xml:space="preserve">busytonighttv
</t>
  </si>
  <si>
    <t xml:space="preserve">busyphilipps
</t>
  </si>
  <si>
    <t>jdblundell
@sxsw when will registration be
available for individual workshops
for SXSWi?</t>
  </si>
  <si>
    <t xml:space="preserve">sxsw
</t>
  </si>
  <si>
    <t>montrealgia
Some of the backchannels to this
#yow_st/#yowct event are entertaining.
Reminds me of the days when SXSWi
talks were coming to terms with
audience diversity.</t>
  </si>
  <si>
    <t>perceptivetrav
RT @SheilaS: Coming to @SXSW in
a few months? Bookmark these classic
Austin restaurants - https://t.co/t0kW4il7JQ
By @odam for @statesman…</t>
  </si>
  <si>
    <t xml:space="preserve">statesman
</t>
  </si>
  <si>
    <t xml:space="preserve">odam
</t>
  </si>
  <si>
    <t>sheilas
Stopping by a @sxsw Community Meetup.
Interactive is 1 of the #sxsw festivals.
#SXSWi (@ George Washington Carver
Museum and Cultural Center - @austintexasgov
in Austin, TX) https://t.co/MIPdR6b4hv
https://t.co/HGZLsnNQ4X</t>
  </si>
  <si>
    <t>justlikeharmony
What SXSWi sessions should I add
to my schedule? Yours or ones you're
stoked about! :D #sxswi</t>
  </si>
  <si>
    <t>afridayin
Best swag of the morning... A pair
or tighty whities #SXSW #SXSWi
http://t.co/egwuPgq1Rs</t>
  </si>
  <si>
    <t>eriquimus_prime
RT @AFridayIn: Best swag of the
morning... A pair or tighty whities
#SXSW #SXSWi http://t.co/egwuPgq1Rs</t>
  </si>
  <si>
    <t>lois_patton_
RT @Code_LikeAGirl: “SXSWi Amazon
Panel: Women at the Forefront of
Tech” by Sara Marler on #CodeLikeAGirl
https://t.co/rHOOYImQJc</t>
  </si>
  <si>
    <t>code_likeagirl
“SXSWi Amazon Panel: Women at the
Forefront of Tech” by Sara Marler
on #CodeLikeAGirl https://t.co/rHOOYImQJc</t>
  </si>
  <si>
    <t>id_dwayne
RT @Code_LikeAGirl: “SXSWi Amazon
Panel: Women at the Forefront of
Tech” by Sara Marler on #CodeLikeAGirl
https://t.co/rHOOYImQJc</t>
  </si>
  <si>
    <t>startupmad
RT @SheilaS: Coming to @SXSW in
a few months? Bookmark these classic
Austin restaurants - https://t.co/t0kW4il7JQ
By @odam for @statesman…</t>
  </si>
  <si>
    <t>griffissinst
RT @Code_LikeAGirl: “SXSWi Amazon
Panel: Women at the Forefront of
Tech” by Sara Marler on #CodeLikeAGirl
https://t.co/rHOOYImQJc</t>
  </si>
  <si>
    <t>thisisginap
Good reco for some amazing brisket
tacos, thanks @lorwee _xD83D__xDC4D__xD83C__xDFFC__xD83C__xDF2E_ #SXSWi
#AustinTacoProject https://t.co/as0V7obkDZ</t>
  </si>
  <si>
    <t xml:space="preserve">lorwee
</t>
  </si>
  <si>
    <t>imthebanjoboy
RT @thisisginap: Good reco for
some amazing brisket tacos, thanks
@lorwee _xD83D__xDC4D__xD83C__xDFFC__xD83C__xDF2E_ #SXSWi #AustinTacoProject
https://t.co/as0V7obkDZ</t>
  </si>
  <si>
    <t>trianoncoffee
Wow. It's been awhile! Does anyone
else remember that crazy #sxswi
back in the late 2000s? Happy to
be here for the… https://t.co/bLQb47Ized</t>
  </si>
  <si>
    <t>dakiddpg
RT @scknows: Boston Jan 9-12 NYC
Jan 13-16 Atlanta Jan 27-Feb 4**
LA Feb 19-22 Austin for SXSWi March
8-12 Boston is pretty much full,
Atl…</t>
  </si>
  <si>
    <t>scknows
Boston Jan 9-12 NYC Jan 13-16 Atlanta
Jan 27-Feb 4** LA Feb 19-22 Austin
for SXSWi March 8-12 Boston is
pretty muc… https://t.co/21NRD18qti</t>
  </si>
  <si>
    <t>solelo
RT @scknows: Boston Jan 9-12 NYC
Jan 13-16 Atlanta Jan 27-Feb 4**
LA Feb 19-22 Austin for SXSWi March
8-12 Boston is pretty much full,
Atl…</t>
  </si>
  <si>
    <t>akdfnh
RT @scknows: Boston Jan 9-12 NYC
Jan 13-16 Atlanta Jan 27-Feb 4**
LA Feb 19-22 Austin for SXSWi March
8-12 Boston is pretty much full,
Atl…</t>
  </si>
  <si>
    <t>sarajbenincasa
I just want to disrupt the typical
narrative about personal care brands!
I'll see you at SXSWi before fucking
my ex and after the BBDO workshop.
https://t.co/wjaNzpchHa</t>
  </si>
  <si>
    <t>allenac009
RT @aimeewoodall: Heading to #SxSW
for the first time in a couple
of years and wanna make it worth
it. If you're going, shout. Would
love t…</t>
  </si>
  <si>
    <t>aimeewoodall
Heading to #SxSW for the first
time in a couple of years and wanna
make it worth it. If you're going,
shout. Would love to see you in
Austin. #SxSWi</t>
  </si>
  <si>
    <t>dipeshs43959595
#SXSWi</t>
  </si>
  <si>
    <t>jbierman87
RT @aimeewoodall: Heading to #SxSW
for the first time in a couple
of years and wanna make it worth
it. If you're going, shout. Would
love t…</t>
  </si>
  <si>
    <t>ashleyesqueda
@IfYouSeeDesiree Please do this
talk at SXSWi</t>
  </si>
  <si>
    <t xml:space="preserve">ifyouseedesiree
</t>
  </si>
  <si>
    <t>akasup
T B R N. _xD83D__xDC8E__xD83C__xDFA4_ . . . . . #africa
#newsong #newmusic #concert #pop
#nature #90sstyle #play #freestyle
#blessed #tour #audioengineer #top
#musicproduction #goodvibes #streetwear
#dubai #704 #sxswi #killuminati
#minklashes #willsmithquotes https://t.co/eknqgT4OpC</t>
  </si>
  <si>
    <t>theholophonic
23/ bahwa Twitter "benar-benar
merajai" SXSWi. Pakar media sosial,
Danah Boyd, mengatakan bahwa Twitter
"menguasai" konferensi.[30] Staf
Twitter menerima penghargaan Web
Award, dan menyatakan: "kami ingin
mengucapkan terima kasih dalam
140 karakter atau kurang. Dan kami
baru saja</t>
  </si>
  <si>
    <t>hookservicesatx
Planning your #SXSW2019 event?
#HookServicesATX can help! Custom
Shopping Delivery &amp;amp; Logistics.
#SXSWi #StartupVillage #SXHealth
#SXSW #music #Austin #Film https://t.co/W3CSWwPDZf</t>
  </si>
  <si>
    <t>yourbroj
RT @HookServicesATX: Planning your
#SXSW2019 event? #HookServicesATX
can help! Custom Shopping Delivery
&amp;amp; Logistics. #SXSWi #StartupVillag…</t>
  </si>
  <si>
    <t>jenleduc
RT @barracudaaustin: We’ve got
a coupla days open during SXSWi
and SXSW Music if you’re still
looking for a spot for an official
showcase o…</t>
  </si>
  <si>
    <t>barracudaaustin
RT @barracudaaustin: We’ve got
a coupla days open during SXSWi
and SXSW Music if you’re still
looking for a spot for an official
showcase o…</t>
  </si>
  <si>
    <t>atxconcert
RT @barracudaaustin: We’ve got
a coupla days open during SXSWi
and SXSW Music if you’re still
looking for a spot for an official
showcase o…</t>
  </si>
  <si>
    <t>eyesxed
RT @barracudaaustin: We’ve got
a coupla days open during SXSWi
and SXSW Music if you’re still
looking for a spot for an official
showcase o…</t>
  </si>
  <si>
    <t>katadhin
@IanTruscott @techradar What do
you think the best new or up and
coming conference is? CES, SXSWi
etc. seem so tired. https://t.co/ViGyECQgBb</t>
  </si>
  <si>
    <t xml:space="preserve">techradar
</t>
  </si>
  <si>
    <t xml:space="preserve">iantruscott
</t>
  </si>
  <si>
    <t>mckra1g
Memories! It was so fun to meet
tweeps IRL at @sxsw Festival in
2012! @susanborst , @mayhemstudios
&amp;amp; Damien were great company.
_xD83D__xDE0E_ #tbt #ThrowbackThursday #sxsw
#sxswi #geeksquad #smm https://t.co/Zs8HbrhWyY</t>
  </si>
  <si>
    <t xml:space="preserve">mayhemstudios
</t>
  </si>
  <si>
    <t>1_jackson_12
RT @mckra1g: Memories! It was so
fun to meet tweeps IRL at @sxsw
Festival in 2012! @susanborst ,
@mayhemstudios &amp;amp; Damien were
great company…</t>
  </si>
  <si>
    <t xml:space="preserve">susanborst
</t>
  </si>
  <si>
    <t>acsol2
RT @barracudaaustin: We’ve got
a coupla days open during SXSWi
and SXSW Music if you’re still
looking for a spot for an official
showcase o…</t>
  </si>
  <si>
    <t>fffffanclub
RT @barracudaaustin: We’ve got
a coupla days open during SXSWi
and SXSW Music if you’re still
looking for a spot for an official
showcase o…</t>
  </si>
  <si>
    <t>shivsingh
Can't wait for SXSW already. I'll
be discussing themes from my book
which comes out next month. If
you're going to… https://t.co/gtqyRqxfpw</t>
  </si>
  <si>
    <t>clagunas
RT @shivsingh: Can't wait for SXSW
already. I'll be discussing themes
from my book which comes out next
month. If you're going to SXSW,
fav…</t>
  </si>
  <si>
    <t>connexion_game
Alex St. John: polish and refinement
-- key aspect of success in online
games #SXSWi #SXSW #alexstjohn</t>
  </si>
  <si>
    <t>brandon06067816
RT @connexion_game: Alex St. John:
polish and refinement -- key aspect
of success in online games #SXSWi
#SXSW #alexstjohn</t>
  </si>
  <si>
    <t>the_ipa
Heading out to @sxsw or staying
at home and want to keep on top
of all the latest from the festival?
Find out how y… https://t.co/mUUmouB3Wf</t>
  </si>
  <si>
    <t>chicagobulls_us
RT @The_IPA: Heading out to @sxsw
or staying at home and want to
keep on top of all the latest from
the festival? Find out how you
can joinâ€¦</t>
  </si>
  <si>
    <t>letfre
JP Rangaswami: InformaÃ§Ã£o Ã©
alimento ( | TED@SXSWi) https://t.co/netvajY4YL
via @TEDTalks</t>
  </si>
  <si>
    <t xml:space="preserve">tedtalks
</t>
  </si>
  <si>
    <t>thechaviva
Holy crap. When did @SXSW Interactive
tickets get so expensive!?!? #SXSWi
#sadface</t>
  </si>
  <si>
    <t>mmarshall_d
We're headed to Austin! Excited
to announce Michael Marshall's
work will be featured in "Say it
Loud" exhibit at @sxsw in March!
@BeyondTheBuilt @bustlernet #SXSW
#SXSWi #SXSWInteractive #StartupVillage
#SXGood #branding #SAYITLOUD #blackhistorymonth
https://t.co/e3SF6AVCgD</t>
  </si>
  <si>
    <t xml:space="preserve">bustlernet
</t>
  </si>
  <si>
    <t xml:space="preserve">beyondthebuilt
</t>
  </si>
  <si>
    <t>csbily
RT @mmarshall_d: We're headed to
Austin! Excited to announce Michael
Marshall's work will be featured
in "Say it Loud" exhibit at @sxsw
inâ€¦</t>
  </si>
  <si>
    <t xml:space="preserve">austintexasgov
</t>
  </si>
  <si>
    <t>scimirrorbot
.@nasahubble says: bout today,
here at @NASAspinty: #Hubble25
#SXSWi… @astraughnomer: There where
the sky on a mission in the newthreic</t>
  </si>
  <si>
    <t xml:space="preserve">astraughnomer
</t>
  </si>
  <si>
    <t xml:space="preserve">nasahubble
</t>
  </si>
  <si>
    <t>get10block
We're on the #SXSW homepage today.
We're top 10 finalists of cutting-edge
companies to release on stage opening
day… https://t.co/PqFMsxX296</t>
  </si>
  <si>
    <t>burcsahinoglu
RT @Get10Block: We're on the #SXSW
homepage today. We're top 10 finalists
of cutting-edge companies to release
on stage opening day. Congra…</t>
  </si>
  <si>
    <t>billboardbiz
#SXSWi: Odd Couple @bhorowitz &amp;amp;
@Nas Discuss Steve Soute, 'Illmatic''s
20th Anniversary, Toussaint Louverture:
http://t.co/qw6m8k2GAt</t>
  </si>
  <si>
    <t xml:space="preserve">nas
</t>
  </si>
  <si>
    <t>itsmastercheri
RT @billboardbiz: #SXSWi: Odd Couple
@bhorowitz &amp;amp; @Nas Discuss Steve
Soute, 'Illmatic''s 20th Anniversary,
Toussaint Louverture: http://t.c…</t>
  </si>
  <si>
    <t xml:space="preserve">bhorowitz
</t>
  </si>
  <si>
    <t>ko123owens
RT @Ko123Owens: Privacy Takes Center
Stage at SXSWi (Analysis) https://t.co/fw4Ufm1tTy
via @billboardbiz</t>
  </si>
  <si>
    <t>digiphile
@morisy @WashingtonCOG @MuckRock
Happy birthday! I wish I'd uploaded
our interview from SXSWi, when
you first demo'ed @MuckRock. You've
come so far. Thank you for everything
you &amp;amp; the team has accomplished.</t>
  </si>
  <si>
    <t xml:space="preserve">muckrock
</t>
  </si>
  <si>
    <t xml:space="preserve">washingtoncog
</t>
  </si>
  <si>
    <t xml:space="preserve">morisy
</t>
  </si>
  <si>
    <t>cubanalaf
Oh. People still go to SxSWi?</t>
  </si>
  <si>
    <t>travistubbs
Time off request for birthday and
SXSWi approved. Off from March
2 to March 11. Now I still gotta
figure out what… https://t.co/JY9PaqJjzS</t>
  </si>
  <si>
    <t>wallerspace
￼ 25 days till SXSW | Book the
coolest spaces for your team! Check-out
https://t.co/TFlWAl4QK7 #wallerspace
#sxsw… https://t.co/kaJ64yeBeH</t>
  </si>
  <si>
    <t>alexjamesfitz
RT @AnthonyQuintano: Photographer/videographer
available for event work at #sxsw.
I will be in Austin March 9th through
13th. https://t.co/…</t>
  </si>
  <si>
    <t>anthonyquintano
Photographer/videographer available
for event work at #sxsw. I will
be in Austin March 9th through
13th.… https://t.co/OHddouEUwe</t>
  </si>
  <si>
    <t>corriedavidson
RT @AnthonyQuintano: Photographer/videographer
available for event work at #sxsw.
I will be in Austin March 9th through
13th. https://t.co/…</t>
  </si>
  <si>
    <t>demahanna
RT @AnthonyQuintano: Photographer/videographer
available for event work at #sxsw.
I will be in Austin March 9th through
13th. https://t.co/…</t>
  </si>
  <si>
    <t>staceyfurt
RT @AnthonyQuintano: Photographer/videographer
available for event work at #sxsw.
I will be in Austin March 9th through
13th. https://t.co/…</t>
  </si>
  <si>
    <t>gavinj75
This man ⁦@irlTopper⁩ is on a roll
- great to hear the ⁦@teamwork⁩
story again - long way from sxswi
a few years ba… https://t.co/2Lmmn3iHov</t>
  </si>
  <si>
    <t xml:space="preserve">teamwork
</t>
  </si>
  <si>
    <t xml:space="preserve">irltopper
</t>
  </si>
  <si>
    <t>wilranney
@cindygallop @makelovenotporn @3PercentConf
I know. I saw you talk at SXSWi
in 2012. I guess my point was they
have a ton of resources and still
do it that way.</t>
  </si>
  <si>
    <t xml:space="preserve">3percentconf
</t>
  </si>
  <si>
    <t xml:space="preserve">makelovenotporn
</t>
  </si>
  <si>
    <t xml:space="preserve">cindygallop
</t>
  </si>
  <si>
    <t>tporter2
RT @AnthonyQuintano: Photographer/videographer
available for event work at #sxsw.
I will be in Austin March 9th through
13th. https://t.co/…</t>
  </si>
  <si>
    <t>bethshanna
@tammy @nerdette @TaylorLorenz
there’s just nothing else quite
like the sxswi combo of professions/backgrounds.
may… https://t.co/alxfnmdCON</t>
  </si>
  <si>
    <t xml:space="preserve">taylorlorenz
</t>
  </si>
  <si>
    <t xml:space="preserve">nerdette
</t>
  </si>
  <si>
    <t xml:space="preserve">tammy
</t>
  </si>
  <si>
    <t>kieley_taylor
Heading to Austin, TX for SXSWi?
I'll be hosting mentoring sessions.
Here's more info: https://t.co/2x2d4Qtq2U
https://t.co/eJmqbNdu6N</t>
  </si>
  <si>
    <t>ezyjules
@mattfaulk Ah buggery. I was on
the fence, but getting those Go
vibes now. I always get so much
out of SXSWi. Catch… https://t.co/Ej0Zm5YbUW</t>
  </si>
  <si>
    <t xml:space="preserve">mattfaulk
</t>
  </si>
  <si>
    <t>zaneology
Heheheheheeheheh your head still
looks good on my body @katebuckjr
and yes @petecashmore still looks
good next to… https://t.co/tXwnHGi4OY</t>
  </si>
  <si>
    <t xml:space="preserve">petecashmore
</t>
  </si>
  <si>
    <t xml:space="preserve">katebuckjr
</t>
  </si>
  <si>
    <t>eugene_lee
I'm excited to be speaking at SXSW
in a few weeks. I'll see all you
Data Geeks in Austin! #sxswi https://t.co/9gIZbXTgQl</t>
  </si>
  <si>
    <t>nickisnpdx
@richardbagdonas @TheLizArmy @MarkMilliganDPT
@MaramMPH @mikebiselli @MandiBPro
@JoeBabaian @CatchTheBaby… https://t.co/MWXLahNgEH</t>
  </si>
  <si>
    <t>catchthebaby
RT @richardbagdonas: Hi @TheLizArmy
- Looking forward to meeting you
at #SXSWi. Good luck with your
SXSWi event https://t.co/fpPae3Mk4A
ht…</t>
  </si>
  <si>
    <t>thelizarmy
PHOTO: Young adult me at #SXSW
at age 19. LINK: Adult adult me
presenting on #opennotes at #SXSWi
in 2019:… https://t.co/wOm2YuKTTA</t>
  </si>
  <si>
    <t>richardbagdonas
Hi @TheLizArmy - Looking forward
to meeting you at #SXSWi. Good
luck with your SXSWi event https://t.co/fpPae3Mk4A
https://t.co/2BzNaITzvB</t>
  </si>
  <si>
    <t>joebabaian
RT @richardbagdonas: Hi @TheLizArmy
- Looking forward to meeting you
at #SXSWi. Good luck with your
SXSWi event https://t.co/fpPae3Mk4A
ht…</t>
  </si>
  <si>
    <t xml:space="preserve">mandibpro
</t>
  </si>
  <si>
    <t xml:space="preserve">mikebiselli
</t>
  </si>
  <si>
    <t xml:space="preserve">marammph
</t>
  </si>
  <si>
    <t>markmilligandpt
RT @richardbagdonas: Hi @TheLizArmy
- Looking forward to meeting you
at #SXSWi. Good luck with your
SXSWi event https://t.co/fpPae3Mk4A
ht…</t>
  </si>
  <si>
    <t>rasushrestha
RT @TheLizArmy: PHOTO: Young adult
me at #SXSW at age 19. LINK: Adult
adult me presenting on #opennotes
at #SXSWi in 2019: https://t.co/mq…</t>
  </si>
  <si>
    <t>drferdowsi
RT @TheLizArmy: PHOTO: Young adult
me at #SXSW at age 19. LINK: Adult
adult me presenting on #opennotes
at #SXSWi in 2019: https://t.co/mq…</t>
  </si>
  <si>
    <t>anthonychu_do
RT @TheLizArmy: PHOTO: Young adult
me at #SXSW at age 19. LINK: Adult
adult me presenting on #opennotes
at #SXSWi in 2019: https://t.co/mq…</t>
  </si>
  <si>
    <t>chrisaswartz
RT @TheLizArmy: PHOTO: Young adult
me at #SXSW at age 19. LINK: Adult
adult me presenting on #opennotes
at #SXSWi in 2019: https://t.co/mq…</t>
  </si>
  <si>
    <t>mandah512
@GetMobileGrowth @arliej @getmobilegrowth
Your event for SXSWi last year
was one of the best! But is it
just me or… https://t.co/A4OuBkDgmn</t>
  </si>
  <si>
    <t xml:space="preserve">arliej
</t>
  </si>
  <si>
    <t xml:space="preserve">getmobilegrowth
</t>
  </si>
  <si>
    <t>lisadani
RT @TheLizArmy: PHOTO: Young adult
me at #SXSW at age 19. LINK: Adult
adult me presenting on #opennotes
at #SXSWi in 2019: https://t.co/mq…</t>
  </si>
  <si>
    <t>lesbutantenboss
SXSW 2019 is around the corner
and we are honored to be hosting
a panel during SXSWi on global
impact in the LGBTQIA+ community.
Our Second Friday Ladies Night
on March 8th will be celebrating
the opening... https://t.co/4xUORmmWby</t>
  </si>
  <si>
    <t>androidgenius
holy shit im going to sxswi next
week</t>
  </si>
  <si>
    <t>janieco1
RT @janieho16: Memories from #SXSW
Tech parties, Idea Sharing, Networking,
Learning. Tons of Free #AustinEats,
bbq, drinks. #sxsw2017 #sxsw…</t>
  </si>
  <si>
    <t>janieho16
RT @janieho16: Memories from #SXSW
Tech parties, Idea Sharing, Networking,
Learning. Tons of Free #AustinEats,
bbq, drinks. #sxsw2017 #sxsw…</t>
  </si>
  <si>
    <t>psyopsurvivor
RT @koshadillz: SXSW 2019: Kosha
Dillz #sxsw https://t.co/HKkBWr5bdu
via @sxsw. IF YOU ARE Doing shows
for SXSW or #sxswi or #sxswfilm
ma…</t>
  </si>
  <si>
    <t>koshadillz
SXSW 2019: Kosha Dillz #sxsw https://t.co/HKkBWr5bdu
via @sxsw. IF YOU ARE Doing shows
for SXSW or #sxswi or #sxswfilm
make sure you RSVP to my joints!!</t>
  </si>
  <si>
    <t>adrianho
For some reason this is my most
famous quote - I finally tracked
down the source, thanks @ConversationAge…
https://t.co/mSyl3LldsD</t>
  </si>
  <si>
    <t xml:space="preserve">conversationage
</t>
  </si>
  <si>
    <t>craigsmithtv
Met INO-V8 at #SXSWi - actually
quite a nice guy. He told me to
say #patentsmatter https://t.co/HRqaydyyRN</t>
  </si>
  <si>
    <t>khattiy74899201
RT @craigsmithTV: Met INO-V8 at
#SXSWi - actually quite a nice
guy. He told me to say #patentsmatter
https://t.co/HRqaydyyRN</t>
  </si>
  <si>
    <t>festxperts
RT @thenuevalatina: @SXSW Guide
#1: Twitter, RSVPs, and Hashtags
#SXSW #SXSW2019 #SXSWi #SXTips
#SXNoms #SXDrinks #YouTuber #LatinaYouTuber…</t>
  </si>
  <si>
    <t>thenuevalatina
Was walking down the street when
I heard something that sounded
like @MotionCityMusic so I walked
in to a little bar on 7th Street
and there they were playing to
a crowd of about 25 people. Best
random #SXSW of my life. #sxsw2019
#sxswi https://t.co/wHuV7MdR6l</t>
  </si>
  <si>
    <t>sxbrit
RT @thenuevalatina: 'The Highwaymen'
House Presented by @netflix RSVP
HERE ----&amp;gt; https://t.co/zycHAODRZT
#SXSW #SXSW2019 #SXSWi</t>
  </si>
  <si>
    <t xml:space="preserve">netflix
</t>
  </si>
  <si>
    <t>dude_fm
RT @koshadillz: SXSW 2019: Kosha
Dillz #sxsw https://t.co/HKkBWr5bdu
via @sxsw. IF YOU ARE Doing shows
for SXSW or #sxswi or #sxswfilm
ma…</t>
  </si>
  <si>
    <t>alwagordon
RT @koshadillz: SXSW 2019: Kosha
Dillz #sxsw https://t.co/HKkBWr5bdu
via @sxsw. IF YOU ARE Doing shows
for SXSW or #sxswi or #sxswfilm
ma…</t>
  </si>
  <si>
    <t>candypo
RT @thenuevalatina: @SXSW Guide
#1: Twitter, RSVPs, and Hashtags
#SXSW #SXSW2019 #SXSWi #SXTips
#SXNoms #SXDrinks #YouTuber #LatinaYouTuber…</t>
  </si>
  <si>
    <t>rcmercado
One more reason to visit the #DellExperience
at #SXSWi #SXSW... See you there!
_xD83E__xDD13__xD83D__xDE0E__xD83E__xDD20_</t>
  </si>
  <si>
    <t>robzie_
Who do I get to see? Who can I
make introductions to? I have a
badge this year so I’m hoping to
see everyone possib… https://t.co/3wbWr5aeHZ</t>
  </si>
  <si>
    <t>thesocialbeing
What's happening with 'The Being'?
Check out our newsletter #SXSWi
https://t.co/m4BH7EJ1DP</t>
  </si>
  <si>
    <t>gingermeglam
RT @thenuevalatina: LATINA _xD83D__xDC4F__xD83C__xDFFD_
REPRESENTATION _xD83D__xDC4F__xD83C__xDFFD_ IS _xD83D__xDC4F__xD83C__xDFFD_ HERE!
Can’t wait! _xD83E__xDD38__xD83C__xDFFD_‍♀️ RSVP HERE ——-&amp;gt;
https://t.co/enCc8Y1fcf #SXSW #SXSW2019
#SXS…</t>
  </si>
  <si>
    <t>sraelopez
RT @thenuevalatina: LATINA _xD83D__xDC4F__xD83C__xDFFD_
REPRESENTATION _xD83D__xDC4F__xD83C__xDFFD_ IS _xD83D__xDC4F__xD83C__xDFFD_ HERE!
Can’t wait! _xD83E__xDD38__xD83C__xDFFD_‍♀️ RSVP HERE ——-&amp;gt;
https://t.co/enCc8Y1fcf #SXSW #SXSW2019
#SXS…</t>
  </si>
  <si>
    <t>biogirl09
RT @thenuevalatina: MORE LATINA
POWER AT #SXSW! #SXSW2019 #SXSWi
https://t.co/b1fb6JZO0h</t>
  </si>
  <si>
    <t>rickbakas
@jhong @tedr Last week I came across
a SXSWi Battledecks session with
Ted as one of the presenters. That
was about 10 yrs ago.</t>
  </si>
  <si>
    <t xml:space="preserve">tedr
</t>
  </si>
  <si>
    <t xml:space="preserve">jhong
</t>
  </si>
  <si>
    <t>blackcardken
RT @thenuevalatina: MORE LATINA
POWER AT #SXSW! #SXSW2019 #SXSWi
https://t.co/b1fb6JZO0h</t>
  </si>
  <si>
    <t>wearejl
In exactly one week our team will
be on the ground at SXSWi. Come
see us! https://t.co/AZd3pVfnej</t>
  </si>
  <si>
    <t>latinas_tech
RT @thenuevalatina: MORE LATINA
POWER AT #SXSW! #SXSW2019 #SXSWi
https://t.co/b1fb6JZO0h</t>
  </si>
  <si>
    <t>saianel
@tmount @MILESandPINTS @MilesTalk
@spencerformiles I think the key
is being a little flexible in regards
to locatio… https://t.co/JA7oQ7BzZ2</t>
  </si>
  <si>
    <t xml:space="preserve">spencerformiles
</t>
  </si>
  <si>
    <t xml:space="preserve">milestalk
</t>
  </si>
  <si>
    <t xml:space="preserve">milesandpints
</t>
  </si>
  <si>
    <t xml:space="preserve">tmount
</t>
  </si>
  <si>
    <t>yeahartj55
RT @thenuevalatina: MORE LATINA
POWER AT #SXSW! #SXSW2019 #SXSWi
https://t.co/b1fb6JZO0h</t>
  </si>
  <si>
    <t>mackdanite
RT @thenuevalatina: MORE LATINA
POWER AT #SXSW! #SXSW2019 #SXSWi
https://t.co/b1fb6JZO0h</t>
  </si>
  <si>
    <t>austintanuki
The streets are alive with the
sound of #SXSW! Get your noms on
at #TanukiAustin! #SXSW19 #SXSW2019
#SXSWi #SXSWEDU #SXSWNoms https://t.co/eUkuRESjtE</t>
  </si>
  <si>
    <t>justlistedbc
Top story: @thomsinger: 'Gonna
be at SXSW? Come to my session
on March 14th at 12:30z. We will
talk about finding mentors and
cross generational business networking.
#sxsw #sxswi #SXSW2019 #SXSW19
' https://t.co/J1fOEzgNWg, see
more https://t.co/PXYB5fk3wV</t>
  </si>
  <si>
    <t>thomsinger
RT @thomsinger: Gonna be at SXSW?
Come to my session on March 14th
at 12:30z. We will talk about finding
mentors and cross generational
bus…</t>
  </si>
  <si>
    <t>vivie_k
Top story: @thomsinger: 'Gonna
be at SXSW? Come to my session
on March 14th at 12:30z. We will
talk about finding mentors and
cross generational business networking.
#sxsw #sxswi #SXSW2019 #SXSW19
' https://t.co/u1x9pMoxNC, see
more https://t.co/QLZX2FKIB8</t>
  </si>
  <si>
    <t>carsfornocredit
Top story: @thomsinger: 'Gonna
be at SXSW? Come to my session
on March 14th at 12:30z. We will
talk about finding mentors and
cross generational business networking.
#sxsw #sxswi #SXSW2019 #SXSW19
' https://t.co/7vIVrVpxxu, see
more https://t.co/DMKidkjV7V</t>
  </si>
  <si>
    <t>fundpire
RT @CarsForNoCredit: Top story:
@thomsinger: 'Gonna be at SXSW?
Come to my session on March 14th
at 12:30z. We will talk about finding
ment…</t>
  </si>
  <si>
    <t>sxswmf
RT @thenuevalatina: LONGEEEEST
_xD83D__xDE2B__xD83D__xDE2B__xD83D__xDE2B_ #SXSW #SXSW2019 #SXSWi https://t.co/AGSLrk3N9Z</t>
  </si>
  <si>
    <t xml:space="preserve">girltalk
</t>
  </si>
  <si>
    <t xml:space="preserve">spredfast
</t>
  </si>
  <si>
    <t xml:space="preserve">elysium
</t>
  </si>
  <si>
    <t xml:space="preserve">avecsans
</t>
  </si>
  <si>
    <t xml:space="preserve">capitalone
</t>
  </si>
  <si>
    <t xml:space="preserve">bangerton
</t>
  </si>
  <si>
    <t xml:space="preserve">motioncitymusic
</t>
  </si>
  <si>
    <t>rickdiculous420
RT @thenuevalatina: LONGEEEEST
_xD83D__xDE2B__xD83D__xDE2B__xD83D__xDE2B_ #SXSW #SXSW2019 #SXSWi https://t.co/AGSLrk3N9Z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</si>
  <si>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</si>
  <si>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</si>
  <si>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</si>
  <si>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</si>
  <si>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</si>
  <si>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</si>
  <si>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</si>
  <si>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</si>
  <si>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</si>
  <si>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</si>
  <si>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</si>
  <si>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</si>
  <si>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</si>
  <si>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</si>
  <si>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</si>
  <si>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</si>
  <si>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</si>
  <si>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</si>
  <si>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</si>
  <si>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</si>
  <si>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</si>
  <si>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</si>
  <si>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</si>
  <si>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</si>
  <si>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</si>
  <si>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</si>
  <si>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</si>
  <si>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</si>
  <si>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</si>
  <si>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</si>
  <si>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</si>
  <si>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</si>
  <si>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</si>
  <si>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</si>
  <si>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</si>
  <si>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</si>
  <si>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</si>
  <si>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</si>
  <si>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</si>
  <si>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</si>
  <si>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</si>
  <si>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</si>
  <si>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</si>
  <si>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</si>
  <si>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</si>
  <si>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</si>
  <si>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</si>
  <si>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</si>
  <si>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</si>
  <si>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</si>
  <si>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</si>
  <si>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</si>
  <si>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</si>
  <si>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</si>
  <si>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</si>
  <si>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</si>
  <si>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</si>
  <si>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</si>
  <si>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</si>
  <si>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</si>
  <si>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</si>
  <si>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</si>
  <si>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</si>
  <si>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</si>
  <si>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</si>
  <si>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</si>
  <si>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</si>
  <si>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</si>
  <si>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</si>
  <si>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</si>
  <si>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</si>
  <si>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</si>
  <si>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</si>
  <si>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</si>
  <si>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</si>
  <si>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</si>
  <si>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</si>
  <si>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</si>
  <si>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</si>
  <si>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</si>
  <si>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</si>
  <si>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</si>
  <si>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</si>
  <si>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</si>
  <si>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</si>
  <si>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</si>
  <si>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</si>
  <si>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</si>
  <si>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</si>
  <si>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</si>
  <si>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</si>
  <si>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</si>
  <si>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</si>
  <si>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</si>
  <si>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</si>
  <si>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</si>
  <si>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1.0.1.409</t>
  </si>
  <si>
    <t>Top URLs in Tweet in Entire Graph</t>
  </si>
  <si>
    <t>https://janieho.wordpress.com/</t>
  </si>
  <si>
    <t>http://sxsw.com/sites/default/files/attachments/SXSW2015-Marketing-Deck.pdf</t>
  </si>
  <si>
    <t>Entire Graph Count</t>
  </si>
  <si>
    <t>Top URLs in Tweet in G1</t>
  </si>
  <si>
    <t>Top URLs in Tweet in G2</t>
  </si>
  <si>
    <t>G1 Count</t>
  </si>
  <si>
    <t>https://www.wallerspace.com/</t>
  </si>
  <si>
    <t>https://twitter.com/i/web/status/1095411915860443136</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</si>
  <si>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</si>
  <si>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</si>
  <si>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</si>
  <si>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</si>
  <si>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</si>
  <si>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</si>
  <si>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</si>
  <si>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</si>
  <si>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</si>
  <si>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</si>
  <si>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</si>
  <si>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</si>
  <si>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</si>
  <si>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</si>
  <si>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</si>
  <si>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</si>
  <si>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</si>
  <si>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</si>
  <si>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https://twitter.com/latinas_tech/status/1101312485884219392 https://twitter.com/SXSWMF/status/1102624978032308224 https://holasxsw.splashthat.com/ http://www.the-highwaymen.com/ https://twitter.com/101x/status/1102631701388447744 http://www.thenuevalatina.com/sxsw-guide-1/ https://twitter.com/i/web/status/1100420358388310016 https://www.instagram.com/p/BtATaG_l0uL/?utm_source=ig_twitter_share&amp;igshid=c74zk6h32mhh https://twitter.com/i/web/status/1089983758776844290 https://twitter.com/rsvpster/status/1097593361035345930</t>
  </si>
  <si>
    <t>https://twitter.com/i/web/status/1079076464551780352 https://twitter.com/thecultureofme/status/1084279246170845186 https://scontent.cdninstagram.com/vp/e62fe996e6d08b42abd1c8208a59f0bc/5C45B9B6/t50.2886-16/50558709_311927839529235_3485704879769046847_n.mp4?_nc_ht=scontent.cdninstagram.com https://twitter.com/i/web/status/1095397199725379588 https://www.wallerspace.com/ https://twitter.com/i/web/status/1095411915860443136 https://schedule.sxsw.com/2019/events/PP102116 https://www.facebook.com/lesbutante.andtheboss/posts/2252929564945564 https://twitter.com/dell/status/1098240865410129920 https://twitter.com/i/web/status/1101103151350976512</t>
  </si>
  <si>
    <t>https://schedule.sxsw.com/2019/events/MS46027 https://michaelmarshalldesign.com/mmd_at_sxsw/ https://twitter.com/i/web/status/1091346723962871808</t>
  </si>
  <si>
    <t>https://schedule.sxsw.com/2019/events/PP83234 https://twitter.com/i/web/status/1098785631646302209 https://twitter.com/i/web/status/1099086601185943552 https://twitter.com/i/web/status/1098651710749208576</t>
  </si>
  <si>
    <t>https://apps.statesman.com/austin360/eats/lists/80/classic-austin-restaurants/ https://www.swarmapp.com/c/a2I2LSDPwgD</t>
  </si>
  <si>
    <t>https://www.billboard.com/biz/articles/news/digital-and-mobile/5930402/privacy-takes-center-stage-at-sxswi-analysis http://blbrd.co/1ke5VLm</t>
  </si>
  <si>
    <t>Top Domains in Tweet in Entire Graph</t>
  </si>
  <si>
    <t>wordpress.com</t>
  </si>
  <si>
    <t>Top Domains in Tweet in G1</t>
  </si>
  <si>
    <t>Top Domains in Tweet in G2</t>
  </si>
  <si>
    <t>wallerspace.com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</si>
  <si>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</si>
  <si>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</si>
  <si>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</si>
  <si>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</si>
  <si>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</si>
  <si>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</si>
  <si>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</si>
  <si>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</si>
  <si>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</si>
  <si>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splashthat.com the-highwaymen.com thenuevalatina.com instagram.com mashable.com</t>
  </si>
  <si>
    <t>twitter.com sxsw.com cdninstagram.com wallerspace.com facebook.com constantcontact.com</t>
  </si>
  <si>
    <t>sxsw.com michaelmarshalldesign.com twitter.com</t>
  </si>
  <si>
    <t>sxsw.com twitter.com</t>
  </si>
  <si>
    <t>statesman.com swarmapp.com</t>
  </si>
  <si>
    <t>billboard.com blbrd.co</t>
  </si>
  <si>
    <t>Top Hashtags in Tweet in Entire Graph</t>
  </si>
  <si>
    <t>sxsw2019</t>
  </si>
  <si>
    <t>sxsw19</t>
  </si>
  <si>
    <t>opennotes</t>
  </si>
  <si>
    <t>sxtips</t>
  </si>
  <si>
    <t>sxnoms</t>
  </si>
  <si>
    <t>sxdrinks</t>
  </si>
  <si>
    <t>youtuber</t>
  </si>
  <si>
    <t>latinayoutuber</t>
  </si>
  <si>
    <t>Top Hashtags in Tweet in G1</t>
  </si>
  <si>
    <t>sxswnoms</t>
  </si>
  <si>
    <t>waybackwednesday</t>
  </si>
  <si>
    <t>Top Hashtags in Tweet in G2</t>
  </si>
  <si>
    <t>tanukiaustin</t>
  </si>
  <si>
    <t>sxswedu</t>
  </si>
  <si>
    <t>yow_st</t>
  </si>
  <si>
    <t>yowct</t>
  </si>
  <si>
    <t>africa</t>
  </si>
  <si>
    <t>newsong</t>
  </si>
  <si>
    <t>Top Hashtags in Tweet in G3</t>
  </si>
  <si>
    <t>sxswfilm</t>
  </si>
  <si>
    <t>sxswinteractive</t>
  </si>
  <si>
    <t>Top Hashtags in Tweet in G4</t>
  </si>
  <si>
    <t>Top Hashtags in Tweet in G5</t>
  </si>
  <si>
    <t>Top Hashtags in Tweet in G6</t>
  </si>
  <si>
    <t>Top Hashtags in Tweet in G7</t>
  </si>
  <si>
    <t>trueaustin</t>
  </si>
  <si>
    <t>Top Hashtags in Tweet in G8</t>
  </si>
  <si>
    <t>Top Hashtags in Tweet in G9</t>
  </si>
  <si>
    <t>Top Hashtags in Tweet in G10</t>
  </si>
  <si>
    <t>Top Hashtags in Tweet</t>
  </si>
  <si>
    <t>sxsw sxswi sxsw2019 sxtips sxnoms sxdrinks youtuber latinayoutuber sxswnoms waybackwednesday</t>
  </si>
  <si>
    <t>sxswi sxsw tanukiaustin sxsw19 sxsw2019 sxswedu yow_st yowct africa newsong</t>
  </si>
  <si>
    <t>sxswi sxsw sxswfilm sxsw2019 sxtips sxnoms sxdrinks youtuber latinayoutuber sxswinteractive</t>
  </si>
  <si>
    <t>sxswi sxsw opennotes</t>
  </si>
  <si>
    <t>sxsw sxswi austineats sxsw2017 nyctech nycsxsw digitalnyc</t>
  </si>
  <si>
    <t>sxswi sxsw alexstjohn sxswgames</t>
  </si>
  <si>
    <t>Top Words in Tweet in Entire Graph</t>
  </si>
  <si>
    <t>Words in Sentiment List#1: Positive</t>
  </si>
  <si>
    <t>Words in Sentiment List#2: Negative</t>
  </si>
  <si>
    <t>Words in Sentiment List#3: Angry/Violent</t>
  </si>
  <si>
    <t>Non-categorized Words</t>
  </si>
  <si>
    <t>Total Words</t>
  </si>
  <si>
    <t>march</t>
  </si>
  <si>
    <t>austin</t>
  </si>
  <si>
    <t>Top Words in Tweet in G1</t>
  </si>
  <si>
    <t>here</t>
  </si>
  <si>
    <t>latina</t>
  </si>
  <si>
    <t>more</t>
  </si>
  <si>
    <t>power</t>
  </si>
  <si>
    <t>rsvp</t>
  </si>
  <si>
    <t>gt</t>
  </si>
  <si>
    <t>Top Words in Tweet in G2</t>
  </si>
  <si>
    <t>see</t>
  </si>
  <si>
    <t>twitter</t>
  </si>
  <si>
    <t>out</t>
  </si>
  <si>
    <t>days</t>
  </si>
  <si>
    <t>sessions</t>
  </si>
  <si>
    <t>back</t>
  </si>
  <si>
    <t>happy</t>
  </si>
  <si>
    <t>Top Words in Tweet in G3</t>
  </si>
  <si>
    <t>2019</t>
  </si>
  <si>
    <t>kosha</t>
  </si>
  <si>
    <t>dillz</t>
  </si>
  <si>
    <t>doing</t>
  </si>
  <si>
    <t>shows</t>
  </si>
  <si>
    <t>festival</t>
  </si>
  <si>
    <t>Top Words in Tweet in G4</t>
  </si>
  <si>
    <t>adult</t>
  </si>
  <si>
    <t>photo</t>
  </si>
  <si>
    <t>young</t>
  </si>
  <si>
    <t>age</t>
  </si>
  <si>
    <t>19</t>
  </si>
  <si>
    <t>link</t>
  </si>
  <si>
    <t>Top Words in Tweet in G5</t>
  </si>
  <si>
    <t>ve</t>
  </si>
  <si>
    <t>coupla</t>
  </si>
  <si>
    <t>open</t>
  </si>
  <si>
    <t>during</t>
  </si>
  <si>
    <t>music</t>
  </si>
  <si>
    <t>re</t>
  </si>
  <si>
    <t>still</t>
  </si>
  <si>
    <t>Top Words in Tweet in G6</t>
  </si>
  <si>
    <t>photographer</t>
  </si>
  <si>
    <t>videographer</t>
  </si>
  <si>
    <t>available</t>
  </si>
  <si>
    <t>event</t>
  </si>
  <si>
    <t>work</t>
  </si>
  <si>
    <t>9th</t>
  </si>
  <si>
    <t>through</t>
  </si>
  <si>
    <t>Top Words in Tweet in G7</t>
  </si>
  <si>
    <t>coming</t>
  </si>
  <si>
    <t>few</t>
  </si>
  <si>
    <t>months</t>
  </si>
  <si>
    <t>bookmark</t>
  </si>
  <si>
    <t>classic</t>
  </si>
  <si>
    <t>restaurants</t>
  </si>
  <si>
    <t>Top Words in Tweet in G8</t>
  </si>
  <si>
    <t>come</t>
  </si>
  <si>
    <t>session</t>
  </si>
  <si>
    <t>14th</t>
  </si>
  <si>
    <t>12</t>
  </si>
  <si>
    <t>30z</t>
  </si>
  <si>
    <t>talk</t>
  </si>
  <si>
    <t>finding</t>
  </si>
  <si>
    <t>Top Words in Tweet in G9</t>
  </si>
  <si>
    <t>Top Words in Tweet in G10</t>
  </si>
  <si>
    <t>privacy</t>
  </si>
  <si>
    <t>takes</t>
  </si>
  <si>
    <t>center</t>
  </si>
  <si>
    <t>stage</t>
  </si>
  <si>
    <t>analysis</t>
  </si>
  <si>
    <t>odd</t>
  </si>
  <si>
    <t>couple</t>
  </si>
  <si>
    <t>Top Words in Tweet</t>
  </si>
  <si>
    <t>sxsw sxswi sxsw2019 thenuevalatina here latina more power rsvp gt</t>
  </si>
  <si>
    <t>sxswi see sxsw twitter march out days sessions back happy</t>
  </si>
  <si>
    <t>sxsw sxswi 2019 kosha dillz doing shows sxswfilm out festival</t>
  </si>
  <si>
    <t>adult sxswi thelizarmy richardbagdonas photo young sxsw age 19 link</t>
  </si>
  <si>
    <t>ve coupla days open during sxswi sxsw music re still</t>
  </si>
  <si>
    <t>photographer videographer available event work sxsw austin march 9th through</t>
  </si>
  <si>
    <t>sxsw austin coming few months bookmark classic restaurants odam statesman</t>
  </si>
  <si>
    <t>sxsw come session march 14th 12 30z talk finding thomsinger</t>
  </si>
  <si>
    <t>sxswi billboardbiz privacy takes center stage analysis odd couple bhorowitz</t>
  </si>
  <si>
    <t>jan boston 12 feb 9 nyc 13 16 atlanta 27</t>
  </si>
  <si>
    <t>sxswi amazon panel women forefront tech sara marler codelikeagirl code_likeagirl</t>
  </si>
  <si>
    <t>came sxswi ted</t>
  </si>
  <si>
    <t>still looks good</t>
  </si>
  <si>
    <t>heading sxsw first time couple years wanna make worth going</t>
  </si>
  <si>
    <t>good reco amazing brisket tacos thanks lorwee sxswi austintacoproject thisisginap</t>
  </si>
  <si>
    <t>met ino v8 sxswi actually quite nice guy told patentsmatter</t>
  </si>
  <si>
    <t>sxsw janieho16 tech sxswi memories parties idea sharing networking learning</t>
  </si>
  <si>
    <t>sxsw homepage today top 10 finalists cutting edge companies release</t>
  </si>
  <si>
    <t>ã</t>
  </si>
  <si>
    <t>sxsw alex st john sxswi those connexion_game polish refinement key</t>
  </si>
  <si>
    <t>sxsw wait already discussing themes book comes out next month</t>
  </si>
  <si>
    <t>hookservicesatx planning sxsw2019 event help custom shopping delivery logistics sxswi</t>
  </si>
  <si>
    <t>best swag morning pair tighty whities sxsw sxswi</t>
  </si>
  <si>
    <t>Top Word Pairs in Tweet in Entire Graph</t>
  </si>
  <si>
    <t>sxsw2019,sxswi</t>
  </si>
  <si>
    <t>sxsw,sxsw2019</t>
  </si>
  <si>
    <t>sxsw,sxswi</t>
  </si>
  <si>
    <t>sxswi,sxsw</t>
  </si>
  <si>
    <t>during,sxswi</t>
  </si>
  <si>
    <t>sxsw,music</t>
  </si>
  <si>
    <t>ve,coupla</t>
  </si>
  <si>
    <t>coupla,days</t>
  </si>
  <si>
    <t>days,open</t>
  </si>
  <si>
    <t>open,during</t>
  </si>
  <si>
    <t>Top Word Pairs in Tweet in G1</t>
  </si>
  <si>
    <t>more,latina</t>
  </si>
  <si>
    <t>latina,power</t>
  </si>
  <si>
    <t>power,sxsw</t>
  </si>
  <si>
    <t>rsvp,here</t>
  </si>
  <si>
    <t>here,gt</t>
  </si>
  <si>
    <t>gt,sxsw</t>
  </si>
  <si>
    <t>thenuevalatina,more</t>
  </si>
  <si>
    <t>sxsw,guide</t>
  </si>
  <si>
    <t>Top Word Pairs in Tweet in G2</t>
  </si>
  <si>
    <t>bahwa,twitter</t>
  </si>
  <si>
    <t>000,kicauan</t>
  </si>
  <si>
    <t>check,out</t>
  </si>
  <si>
    <t>tanukiaustin,sxsw19</t>
  </si>
  <si>
    <t>Top Word Pairs in Tweet in G3</t>
  </si>
  <si>
    <t>sxsw,2019</t>
  </si>
  <si>
    <t>2019,kosha</t>
  </si>
  <si>
    <t>kosha,dillz</t>
  </si>
  <si>
    <t>dillz,sxsw</t>
  </si>
  <si>
    <t>sxsw,sxsw</t>
  </si>
  <si>
    <t>sxsw,doing</t>
  </si>
  <si>
    <t>doing,shows</t>
  </si>
  <si>
    <t>shows,sxsw</t>
  </si>
  <si>
    <t>sxswi,sxswfilm</t>
  </si>
  <si>
    <t>Top Word Pairs in Tweet in G4</t>
  </si>
  <si>
    <t>photo,young</t>
  </si>
  <si>
    <t>young,adult</t>
  </si>
  <si>
    <t>adult,sxsw</t>
  </si>
  <si>
    <t>sxsw,age</t>
  </si>
  <si>
    <t>age,19</t>
  </si>
  <si>
    <t>19,link</t>
  </si>
  <si>
    <t>link,adult</t>
  </si>
  <si>
    <t>adult,adult</t>
  </si>
  <si>
    <t>adult,presenting</t>
  </si>
  <si>
    <t>presenting,opennotes</t>
  </si>
  <si>
    <t>Top Word Pairs in Tweet in G5</t>
  </si>
  <si>
    <t>music,re</t>
  </si>
  <si>
    <t>re,still</t>
  </si>
  <si>
    <t>still,looking</t>
  </si>
  <si>
    <t>Top Word Pairs in Tweet in G6</t>
  </si>
  <si>
    <t>photographer,videographer</t>
  </si>
  <si>
    <t>videographer,available</t>
  </si>
  <si>
    <t>available,event</t>
  </si>
  <si>
    <t>event,work</t>
  </si>
  <si>
    <t>work,sxsw</t>
  </si>
  <si>
    <t>sxsw,austin</t>
  </si>
  <si>
    <t>austin,march</t>
  </si>
  <si>
    <t>march,9th</t>
  </si>
  <si>
    <t>9th,through</t>
  </si>
  <si>
    <t>through,13th</t>
  </si>
  <si>
    <t>Top Word Pairs in Tweet in G7</t>
  </si>
  <si>
    <t>coming,sxsw</t>
  </si>
  <si>
    <t>sxsw,few</t>
  </si>
  <si>
    <t>few,months</t>
  </si>
  <si>
    <t>months,bookmark</t>
  </si>
  <si>
    <t>bookmark,classic</t>
  </si>
  <si>
    <t>classic,austin</t>
  </si>
  <si>
    <t>austin,restaurants</t>
  </si>
  <si>
    <t>restaurants,odam</t>
  </si>
  <si>
    <t>odam,statesman</t>
  </si>
  <si>
    <t>sheilas,coming</t>
  </si>
  <si>
    <t>Top Word Pairs in Tweet in G8</t>
  </si>
  <si>
    <t>sxsw,come</t>
  </si>
  <si>
    <t>come,session</t>
  </si>
  <si>
    <t>session,march</t>
  </si>
  <si>
    <t>march,14th</t>
  </si>
  <si>
    <t>14th,12</t>
  </si>
  <si>
    <t>12,30z</t>
  </si>
  <si>
    <t>30z,talk</t>
  </si>
  <si>
    <t>talk,finding</t>
  </si>
  <si>
    <t>finding,mentors</t>
  </si>
  <si>
    <t>mentors,cross</t>
  </si>
  <si>
    <t>Top Word Pairs in Tweet in G9</t>
  </si>
  <si>
    <t>Top Word Pairs in Tweet in G10</t>
  </si>
  <si>
    <t>privacy,takes</t>
  </si>
  <si>
    <t>takes,center</t>
  </si>
  <si>
    <t>center,stage</t>
  </si>
  <si>
    <t>stage,sxswi</t>
  </si>
  <si>
    <t>sxswi,analysis</t>
  </si>
  <si>
    <t>analysis,billboardbiz</t>
  </si>
  <si>
    <t>sxswi,odd</t>
  </si>
  <si>
    <t>odd,couple</t>
  </si>
  <si>
    <t>couple,bhorowitz</t>
  </si>
  <si>
    <t>bhorowitz,nas</t>
  </si>
  <si>
    <t>Top Word Pairs in Tweet</t>
  </si>
  <si>
    <t>sxsw,sxsw2019  sxsw2019,sxswi  more,latina  latina,power  power,sxsw  rsvp,here  here,gt  gt,sxsw  thenuevalatina,more  sxsw,guide</t>
  </si>
  <si>
    <t>bahwa,twitter  000,kicauan  check,out  during,sxswi  tanukiaustin,sxsw19</t>
  </si>
  <si>
    <t>sxsw,sxswi  sxsw,2019  2019,kosha  kosha,dillz  dillz,sxsw  sxsw,sxsw  sxsw,doing  doing,shows  shows,sxsw  sxswi,sxswfilm</t>
  </si>
  <si>
    <t>photo,young  young,adult  adult,sxsw  sxsw,age  age,19  19,link  link,adult  adult,adult  adult,presenting  presenting,opennotes</t>
  </si>
  <si>
    <t>ve,coupla  coupla,days  days,open  open,during  during,sxswi  sxswi,sxsw  sxsw,music  music,re  re,still  still,looking</t>
  </si>
  <si>
    <t>photographer,videographer  videographer,available  available,event  event,work  work,sxsw  sxsw,austin  austin,march  march,9th  9th,through  through,13th</t>
  </si>
  <si>
    <t>coming,sxsw  sxsw,few  few,months  months,bookmark  bookmark,classic  classic,austin  austin,restaurants  restaurants,odam  odam,statesman  sheilas,coming</t>
  </si>
  <si>
    <t>sxsw,come  come,session  session,march  march,14th  14th,12  12,30z  30z,talk  talk,finding  finding,mentors  mentors,cross</t>
  </si>
  <si>
    <t>privacy,takes  takes,center  center,stage  stage,sxswi  sxswi,analysis  analysis,billboardbiz  sxswi,odd  odd,couple  couple,bhorowitz  bhorowitz,nas</t>
  </si>
  <si>
    <t>boston,jan  jan,9  9,12  12,nyc  nyc,jan  jan,13  13,16  16,atlanta  atlanta,jan  jan,27</t>
  </si>
  <si>
    <t>sxswi,amazon  amazon,panel  panel,women  women,forefront  forefront,tech  tech,sara  sara,marler  marler,codelikeagirl  code_likeagirl,sxswi</t>
  </si>
  <si>
    <t>still,looks  looks,good</t>
  </si>
  <si>
    <t>heading,sxsw  sxsw,first  first,time  time,couple  couple,years  years,wanna  wanna,make  make,worth  worth,going  going,shout</t>
  </si>
  <si>
    <t>good,reco  reco,amazing  amazing,brisket  brisket,tacos  tacos,thanks  thanks,lorwee  lorwee,sxswi  sxswi,austintacoproject  thisisginap,good</t>
  </si>
  <si>
    <t>met,ino  ino,v8  v8,sxswi  sxswi,actually  actually,quite  quite,nice  nice,guy  guy,told  told,patentsmatter</t>
  </si>
  <si>
    <t>memories,sxsw  sxsw,tech  tech,parties  parties,idea  idea,sharing  sharing,networking  networking,learning  learning,tons  tons,free  free,austineats</t>
  </si>
  <si>
    <t>sxsw,homepage  homepage,today  today,top  top,10  10,finalists  finalists,cutting  cutting,edge  edge,companies  companies,release  release,stage</t>
  </si>
  <si>
    <t>alex,st  st,john  sxswi,sxsw  connexion_game,alex  john,polish  polish,refinement  refinement,key  key,aspect  aspect,success  success,online</t>
  </si>
  <si>
    <t>wait,sxsw  sxsw,already  already,discussing  discussing,themes  themes,book  book,comes  comes,out  out,next  next,month  month,going</t>
  </si>
  <si>
    <t>planning,sxsw2019  sxsw2019,event  event,hookservicesatx  hookservicesatx,help  help,custom  custom,shopping  shopping,delivery  delivery,logistics  logistics,sxswi</t>
  </si>
  <si>
    <t>best,swag  swag,morning  morning,pair  pair,tighty  tighty,whities  whities,sxsw  sxsw,sxswi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</si>
  <si>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</si>
  <si>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</si>
  <si>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</si>
  <si>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</si>
  <si>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</si>
  <si>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</si>
  <si>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</si>
  <si>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</si>
  <si>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</si>
  <si>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</si>
  <si>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</si>
  <si>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</si>
  <si>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</si>
  <si>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</si>
  <si>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</si>
  <si>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</si>
  <si>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</si>
  <si>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</si>
  <si>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</si>
  <si>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</si>
  <si>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</si>
  <si>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</si>
  <si>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</si>
  <si>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sxsw bangerton</t>
  </si>
  <si>
    <t>Top Mentioned in Tweet</t>
  </si>
  <si>
    <t>thenuevalatina netflix sxsw motioncitymusic capitalone avecsans elysium spredfast girltalk barracudaaustin</t>
  </si>
  <si>
    <t>sxsw koshadillz susanborst mayhemstudios thenuevalatina mmarshall_d beyondthebuilt bustlernet the_ipa mckra1g</t>
  </si>
  <si>
    <t>thelizarmy richardbagdonas markmilligandpt marammph mikebiselli mandibpro joebabaian catchthebaby nickisnpdx</t>
  </si>
  <si>
    <t>sxsw odam statesman sheilas austintexasgov</t>
  </si>
  <si>
    <t>thomsinger carsfornocredit</t>
  </si>
  <si>
    <t>milesandpints milestalk spencerformiles</t>
  </si>
  <si>
    <t>billboardbiz bhorowitz nas ko123owens</t>
  </si>
  <si>
    <t>nerdette taylorlorenz</t>
  </si>
  <si>
    <t>makelovenotporn 3percentconf</t>
  </si>
  <si>
    <t>washingtoncog muckrock</t>
  </si>
  <si>
    <t>katebuckjr petecashmore</t>
  </si>
  <si>
    <t>irltopper teamwork</t>
  </si>
  <si>
    <t>nasahubble nasaspinty astraughnomer</t>
  </si>
  <si>
    <t>lorwee thisisginap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</si>
  <si>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</si>
  <si>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</si>
  <si>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</si>
  <si>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</si>
  <si>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</si>
  <si>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</si>
  <si>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</si>
  <si>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</si>
  <si>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</si>
  <si>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</si>
  <si>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</si>
  <si>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</si>
  <si>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biogirl09 rickdiculous420 netflix spredfast bangerton capitalone sxswmf blackcardken thenuevalatina motioncitymusic</t>
  </si>
  <si>
    <t>cubanalaf robzie_ androidgenius travistubbs sarajbenincasa justlikeharmony rcmercado akasup eugene_lee thesocialbeing</t>
  </si>
  <si>
    <t>psyopsurvivor mayhemstudios candypo mckra1g jdblundell susanborst thechaviva sxsw dude_fm the_ipa</t>
  </si>
  <si>
    <t>drferdowsi nickisnpdx joebabaian catchthebaby rasushrestha mandibpro thelizarmy mikebiselli markmilligandpt marammph</t>
  </si>
  <si>
    <t>jenleduc atxconcert acsol2 barracudaaustin eyesxed fffffanclub</t>
  </si>
  <si>
    <t>anthonyquintano alexjamesfitz tporter2 demahanna corriedavidson staceyfurt</t>
  </si>
  <si>
    <t>statesman sheilas odam austintexasgov perceptivetrav startupmad</t>
  </si>
  <si>
    <t>justlistedbc thomsinger carsfornocredit vivie_k fundpire</t>
  </si>
  <si>
    <t>tmount milesandpints saianel milestalk spencerformiles</t>
  </si>
  <si>
    <t>billboardbiz ko123owens bhorowitz nas itsmastercheri</t>
  </si>
  <si>
    <t>tammy nerdette bethshanna taylorlorenz</t>
  </si>
  <si>
    <t>cindygallop makelovenotporn 3percentconf wilranney</t>
  </si>
  <si>
    <t>digiphile muckrock washingtoncog morisy</t>
  </si>
  <si>
    <t>scknows solelo dakiddpg akdfnh</t>
  </si>
  <si>
    <t>code_likeagirl lois_patton_ griffissinst id_dwayne</t>
  </si>
  <si>
    <t>rickbakas tedr jhong</t>
  </si>
  <si>
    <t>mandah512 getmobilegrowth arliej</t>
  </si>
  <si>
    <t>zaneology katebuckjr petecashmore</t>
  </si>
  <si>
    <t>teamwork irltopper gavinj75</t>
  </si>
  <si>
    <t>scimirrorbot astraughnomer nasahubble</t>
  </si>
  <si>
    <t>techradar katadhin iantruscott</t>
  </si>
  <si>
    <t>aimeewoodall jbierman87 allenac009</t>
  </si>
  <si>
    <t>imthebanjoboy thisisginap lorwee</t>
  </si>
  <si>
    <t>busyphilipps thebossatx busytonighttv</t>
  </si>
  <si>
    <t>khattiy74899201 craigsmithtv</t>
  </si>
  <si>
    <t>conversationage adrianho</t>
  </si>
  <si>
    <t>janieho16 janieco1</t>
  </si>
  <si>
    <t>ezyjules mattfaulk</t>
  </si>
  <si>
    <t>burcsahinoglu get10block</t>
  </si>
  <si>
    <t>tedtalks letfre</t>
  </si>
  <si>
    <t>brandon06067816 connexion_game</t>
  </si>
  <si>
    <t>shivsingh clagunas</t>
  </si>
  <si>
    <t>yourbroj hookservicesatx</t>
  </si>
  <si>
    <t>ashleyesqueda ifyouseedesiree</t>
  </si>
  <si>
    <t>eriquimus_prime afridayin</t>
  </si>
  <si>
    <t>sophiewarnes duffyericka</t>
  </si>
  <si>
    <t>Top URLs in Tweet by Count</t>
  </si>
  <si>
    <t>https://www.swarmapp.com/c/a2I2LSDPwgD https://apps.statesman.com/austin360/eats/lists/80/classic-austin-restaurants/</t>
  </si>
  <si>
    <t>https://twitter.com/i/web/status/1098651710749208576 https://schedule.sxsw.com/2019/events/PP83234</t>
  </si>
  <si>
    <t>https://twitter.com/i/web/status/1098785631646302209 https://schedule.sxsw.com/2019/events/PP83234 https://twitter.com/i/web/status/1099086601185943552</t>
  </si>
  <si>
    <t>https://twitter.com/101x/status/1102631701388447744 http://www.the-highwaymen.com/ https://holasxsw.splashthat.com/ https://twitter.com/i/web/status/1101298599005245440 http://mashable.com/MashBash/?share=true https://twitter.com/rsvpster/status/1097593361035345930 https://twitter.com/i/web/status/1089983758776844290 https://www.instagram.com/p/BtATaG_l0uL/?utm_source=ig_twitter_share&amp;igshid=c74zk6h32mhh https://twitter.com/SXSWMF/status/1102624978032308224 https://twitter.com/i/web/status/1100420358388310016</t>
  </si>
  <si>
    <t>https://twitter.com/SXSWMF/status/1102624978032308224 https://twitter.com/latinas_tech/status/1101312485884219392 http://www.the-highwaymen.com/</t>
  </si>
  <si>
    <t>Top URLs in Tweet by Salience</t>
  </si>
  <si>
    <t>Top Domains in Tweet by Count</t>
  </si>
  <si>
    <t>swarmapp.com statesman.com</t>
  </si>
  <si>
    <t>twitter.com sxsw.com</t>
  </si>
  <si>
    <t>twitter.com the-highwaymen.com splashthat.com mashable.com instagram.com thenuevalatina.com</t>
  </si>
  <si>
    <t>twitter.com the-highwaymen.com</t>
  </si>
  <si>
    <t>Top Domains in Tweet by Salience</t>
  </si>
  <si>
    <t>the-highwaymen.com twitter.com</t>
  </si>
  <si>
    <t>Top Hashtags in Tweet by Count</t>
  </si>
  <si>
    <t>africa newsong newmusic concert pop nature 90sstyle play freestyle blessed</t>
  </si>
  <si>
    <t>sxsw austineats sxsw2017 sxswi nyctech nycsxsw digitalnyc</t>
  </si>
  <si>
    <t>sxsw sxswi sxsw2019 sxtips sxnoms sxdrinks youtuber sxsw0219 waybackwednesday sxsw2016</t>
  </si>
  <si>
    <t>sxswi sxsw dellexperience</t>
  </si>
  <si>
    <t>tanukiaustin sxsw19 sxsw2019 sxswi sxswedu sxsw sxswnoms downtownaustin</t>
  </si>
  <si>
    <t>Top Hashtags in Tweet by Salience</t>
  </si>
  <si>
    <t>trueaustin sxsw sxswi</t>
  </si>
  <si>
    <t>alexstjohn sxswgames sxswi sxsw</t>
  </si>
  <si>
    <t>austineats sxsw2017 sxswi nyctech nycsxsw digitalnyc sxsw</t>
  </si>
  <si>
    <t>austineats sxsw2017 nyctech nycsxsw digitalnyc sxswi sxsw</t>
  </si>
  <si>
    <t>sxtips sxnoms sxdrinks youtuber sxsw2019 sxsw0219 waybackwednesday sxsw2016 sxsi2016 sxswnoms</t>
  </si>
  <si>
    <t>sxsw sxswnoms downtownaustin tanukiaustin sxsw19 sxsw2019 sxswi sxswedu</t>
  </si>
  <si>
    <t>sxtips sxnoms sxdrinks youtuber latinayoutuber sxsw sxsw2019 sxswi</t>
  </si>
  <si>
    <t>Top Words in Tweet by Count</t>
  </si>
  <si>
    <t>sophiewarnes peak dystopia around issues sxsw few years back</t>
  </si>
  <si>
    <t>busyphilipps busytonighttv found out speaking sxsw leading panel during sxs</t>
  </si>
  <si>
    <t>sxsw registration available individual workshops</t>
  </si>
  <si>
    <t>backchannels yow_st yowct event entertaining reminds days talks coming terms</t>
  </si>
  <si>
    <t>sheilas coming sxsw few months bookmark classic austin restaurants odam</t>
  </si>
  <si>
    <t>sxsw austin stopping community meetup interactive 1 festivals george washington</t>
  </si>
  <si>
    <t>sessions add schedule yours ones stoked d</t>
  </si>
  <si>
    <t>best swag morning pair tighty whities sxsw</t>
  </si>
  <si>
    <t>afridayin best swag morning pair tighty whities sxsw</t>
  </si>
  <si>
    <t>code_likeagirl amazon panel women forefront tech sara marler codelikeagirl</t>
  </si>
  <si>
    <t>amazon panel women forefront tech sara marler codelikeagirl</t>
  </si>
  <si>
    <t>good reco amazing brisket tacos thanks lorwee austintacoproject</t>
  </si>
  <si>
    <t>thisisginap good reco amazing brisket tacos thanks lorwee austintacoproject</t>
  </si>
  <si>
    <t>wow awhile anyone remember crazy back late 2000s happy here</t>
  </si>
  <si>
    <t>jan boston 12 feb scknows 9 nyc 13 16 atlanta</t>
  </si>
  <si>
    <t>want disrupt typical narrative personal care brands see before fucking</t>
  </si>
  <si>
    <t>aimeewoodall heading sxsw first time couple years wanna make worth</t>
  </si>
  <si>
    <t>ifyouseedesiree please talk</t>
  </si>
  <si>
    <t>t b r n africa newsong newmusic concert pop nature</t>
  </si>
  <si>
    <t>twitter bahwa benar konferensi dan kami dari 000 kicauan orang</t>
  </si>
  <si>
    <t>planning sxsw2019 event hookservicesatx help custom shopping delivery logistics startupvillage</t>
  </si>
  <si>
    <t>hookservicesatx planning sxsw2019 event help custom shopping delivery logistics startupvillag</t>
  </si>
  <si>
    <t>barracudaaustin ve coupla days open during sxsw music re still</t>
  </si>
  <si>
    <t>ve coupla days open during sxsw music re still looking</t>
  </si>
  <si>
    <t>iantruscott techradar think best new up coming conference ces etc</t>
  </si>
  <si>
    <t>sxsw memories fun meet tweeps irl festival 2012 susanborst mayhemstudios</t>
  </si>
  <si>
    <t>mckra1g memories fun meet tweeps irl sxsw festival 2012 susanborst</t>
  </si>
  <si>
    <t>wait sxsw already discussing themes book comes out next month</t>
  </si>
  <si>
    <t>sxsw shivsingh wait already discussing themes book comes out next</t>
  </si>
  <si>
    <t>sxsw alex st john those polish refinement key aspect success</t>
  </si>
  <si>
    <t>sxsw connexion_game alex st john those polish refinement key aspect</t>
  </si>
  <si>
    <t>out heading sxsw staying home want keep top latest festival</t>
  </si>
  <si>
    <t>out the_ipa heading sxsw staying home want keep top latest</t>
  </si>
  <si>
    <t>ã jp rangaswami informaã o alimento ted via tedtalks</t>
  </si>
  <si>
    <t>holy crap sxsw interactive tickets expensive sadface</t>
  </si>
  <si>
    <t>sxsw headed austin excited announce michael marshall's work featured loud</t>
  </si>
  <si>
    <t>mmarshall_d headed austin excited announce michael marshall's work featured loud</t>
  </si>
  <si>
    <t>nasahubble bout today here nasaspinty hubble25 astraughnomer sky mission newthreic</t>
  </si>
  <si>
    <t>get10block sxsw homepage today top 10 finalists cutting edge companies</t>
  </si>
  <si>
    <t>odd couple bhorowitz nas discuss steve soute 'illmatic''s 20th anniversary</t>
  </si>
  <si>
    <t>billboardbiz odd couple bhorowitz nas discuss steve soute 'illmatic''s 20th</t>
  </si>
  <si>
    <t>privacy takes center stage analysis via billboardbiz ko123owens</t>
  </si>
  <si>
    <t>muckrock morisy washingtoncog happy birthday wish uploaded interview first demo'ed</t>
  </si>
  <si>
    <t>oh people still go</t>
  </si>
  <si>
    <t>march time request birthday approved 2 11 now still gotta</t>
  </si>
  <si>
    <t>sxsw 25 days till book coolest spaces team check out</t>
  </si>
  <si>
    <t>anthonyquintano photographer videographer available event work sxsw austin march 9th</t>
  </si>
  <si>
    <t>man irltopper roll great hear teamwork story again long way</t>
  </si>
  <si>
    <t>cindygallop makelovenotporn 3percentconf know saw talk 2012 guess point ton</t>
  </si>
  <si>
    <t>tammy nerdette taylorlorenz s nothing quite combo professions backgrounds</t>
  </si>
  <si>
    <t>heading austin tx hosting mentoring sessions here's more info</t>
  </si>
  <si>
    <t>mattfaulk ah buggery fence getting those go vibes now always</t>
  </si>
  <si>
    <t>still looks good heheheheheeheheh head body katebuckjr yes petecashmore next</t>
  </si>
  <si>
    <t>excited speaking sxsw few weeks see data geeks austin</t>
  </si>
  <si>
    <t>richardbagdonas thelizarmy markmilligandpt marammph mikebiselli mandibpro joebabaian catchthebaby hi looking</t>
  </si>
  <si>
    <t>richardbagdonas hi thelizarmy looking forward meeting good luck event ht</t>
  </si>
  <si>
    <t>adult richardbagdonas nickisnpdx markmilligandpt marammph mikebiselli mandibpro joebabaian catchthebaby hi</t>
  </si>
  <si>
    <t>hi thelizarmy looking forward meeting good luck event</t>
  </si>
  <si>
    <t>adult thelizarmy photo young sxsw age 19 link presenting opennotes</t>
  </si>
  <si>
    <t>getmobilegrowth arliej event last year one best</t>
  </si>
  <si>
    <t>sxsw 2019 around corner honored hosting panel during global impact</t>
  </si>
  <si>
    <t>holy shit im going next week hello friends holla hear</t>
  </si>
  <si>
    <t>sxsw janieho16 memories tech parties idea sharing networking learning tons</t>
  </si>
  <si>
    <t>sxsw tech janieho16 memories parties idea sharing networking learning tons</t>
  </si>
  <si>
    <t>sxsw koshadillz 2019 kosha dillz via doing shows sxswfilm ma</t>
  </si>
  <si>
    <t>sxsw 2019 kosha dillz via doing shows sxswfilm make sure</t>
  </si>
  <si>
    <t>reason famous quote finally tracked down source thanks conversationage</t>
  </si>
  <si>
    <t>met ino v8 actually quite nice guy told patentsmatter</t>
  </si>
  <si>
    <t>craigsmithtv met ino v8 actually quite nice guy told patentsmatter</t>
  </si>
  <si>
    <t>sxsw thenuevalatina guide 1 twitter rsvps hashtags sxsw2019 sxtips sxnoms</t>
  </si>
  <si>
    <t>sxsw sxsw2019 here back street rsvp gt wait latina year</t>
  </si>
  <si>
    <t>thenuevalatina 'the highwaymen' house presented netflix rsvp here gt sxsw</t>
  </si>
  <si>
    <t>sxsw see one more reason visit dellexperience t wait y</t>
  </si>
  <si>
    <t>see make introductions badge year m hoping everyone possib</t>
  </si>
  <si>
    <t>happening 'the being' check out newsletter</t>
  </si>
  <si>
    <t>here thenuevalatina latina representation t wait rsvp gt sxsw sxsw2019</t>
  </si>
  <si>
    <t>thenuevalatina more latina power sxsw sxsw2019</t>
  </si>
  <si>
    <t>came ted jhong tedr last week battledecks session one presenters</t>
  </si>
  <si>
    <t>exactly one week team ground come see</t>
  </si>
  <si>
    <t>tmount milesandpints milestalk spencerformiles think key being little flexible regards</t>
  </si>
  <si>
    <t>tanukiaustin sxsw19 sxsw2019 sxswedu streets alive sound sxsw noms sxswnoms</t>
  </si>
  <si>
    <t>sxsw top story thomsinger 'gonna come session march 14th 12</t>
  </si>
  <si>
    <t>sxsw gonna come session march 14th 12 30z talk finding</t>
  </si>
  <si>
    <t>thomsinger sxsw come session march 14th 12 30z talk finding</t>
  </si>
  <si>
    <t>sxsw thenuevalatina sxsw2019 bangerton capitalone avecsans running outside elysium going</t>
  </si>
  <si>
    <t>thenuevalatina longeeeest sxsw sxsw2019</t>
  </si>
  <si>
    <t>Top Words in Tweet by Salience</t>
  </si>
  <si>
    <t>stopping community meetup interactive 1 festivals george washington carver museum</t>
  </si>
  <si>
    <t>bahwa benar dan kami dari 000 kicauan orang 23 merajai</t>
  </si>
  <si>
    <t>barracudaaustin showcase o showcas ve coupla days open during sxsw</t>
  </si>
  <si>
    <t>those polish refinement key aspect success online games alexstjohn reward</t>
  </si>
  <si>
    <t>ko123owens privacy takes center stage analysis via billboardbiz</t>
  </si>
  <si>
    <t>markmilligandpt marammph mikebiselli mandibpro joebabaian catchthebaby hi looking forward meeting</t>
  </si>
  <si>
    <t>adult nickisnpdx markmilligandpt marammph mikebiselli mandibpro joebabaian catchthebaby hi thelizarmy</t>
  </si>
  <si>
    <t>memories tech parties idea sharing networking learning tons free austineats</t>
  </si>
  <si>
    <t>tech janieho16 memories parties idea sharing networking learning tons free</t>
  </si>
  <si>
    <t>here back street badge upgrade rsvp gt wait latina year</t>
  </si>
  <si>
    <t>one more reason visit dellexperience t wait y sxsw see</t>
  </si>
  <si>
    <t>jhong tedr last week battledecks session one presenters 10 yrs</t>
  </si>
  <si>
    <t>streets alive sound sxsw noms sxswnoms gearing up join quick</t>
  </si>
  <si>
    <t>thomsinger bus business networking sxsw2019 sxsw19 sxsw gonna come session</t>
  </si>
  <si>
    <t>carsfornocredit top story 'gonna ment gonna mentors cross generational bus</t>
  </si>
  <si>
    <t>bangerton capitalone avecsans running outside elysium going spredfast girltalk closing</t>
  </si>
  <si>
    <t>Top Word Pairs in Tweet by Count</t>
  </si>
  <si>
    <t>sophiewarnes,peak  peak,dystopia  dystopia,around  around,issues  issues,sxsw  sxsw,few  few,years  years,back</t>
  </si>
  <si>
    <t>busyphilipps,busytonighttv  busytonighttv,found  found,out  out,speaking  speaking,sxsw  sxsw,leading  leading,panel  panel,during  during,sxs</t>
  </si>
  <si>
    <t>sxsw,registration  registration,available  available,individual  individual,workshops  workshops,sxswi</t>
  </si>
  <si>
    <t>backchannels,yow_st  yow_st,yowct  yowct,event  event,entertaining  entertaining,reminds  reminds,days  days,sxswi  sxswi,talks  talks,coming  coming,terms</t>
  </si>
  <si>
    <t>sheilas,coming  coming,sxsw  sxsw,few  few,months  months,bookmark  bookmark,classic  classic,austin  austin,restaurants  restaurants,odam  odam,statesman</t>
  </si>
  <si>
    <t>stopping,sxsw  sxsw,community  community,meetup  meetup,interactive  interactive,1  1,sxsw  sxsw,festivals  festivals,sxswi  sxswi,george  george,washington</t>
  </si>
  <si>
    <t>sxswi,sessions  sessions,add  add,schedule  schedule,yours  yours,ones  ones,stoked  stoked,d  d,sxswi</t>
  </si>
  <si>
    <t>afridayin,best  best,swag  swag,morning  morning,pair  pair,tighty  tighty,whities  whities,sxsw  sxsw,sxswi</t>
  </si>
  <si>
    <t>code_likeagirl,sxswi  sxswi,amazon  amazon,panel  panel,women  women,forefront  forefront,tech  tech,sara  sara,marler  marler,codelikeagirl</t>
  </si>
  <si>
    <t>sxswi,amazon  amazon,panel  panel,women  women,forefront  forefront,tech  tech,sara  sara,marler  marler,codelikeagirl</t>
  </si>
  <si>
    <t>good,reco  reco,amazing  amazing,brisket  brisket,tacos  tacos,thanks  thanks,lorwee  lorwee,sxswi  sxswi,austintacoproject</t>
  </si>
  <si>
    <t>thisisginap,good  good,reco  reco,amazing  amazing,brisket  brisket,tacos  tacos,thanks  thanks,lorwee  lorwee,sxswi  sxswi,austintacoproject</t>
  </si>
  <si>
    <t>wow,awhile  awhile,anyone  anyone,remember  remember,crazy  crazy,sxswi  sxswi,back  back,late  late,2000s  2000s,happy  happy,here</t>
  </si>
  <si>
    <t>scknows,boston  boston,jan  jan,9  9,12  12,nyc  nyc,jan  jan,13  13,16  16,atlanta  atlanta,jan</t>
  </si>
  <si>
    <t>want,disrupt  disrupt,typical  typical,narrative  narrative,personal  personal,care  care,brands  brands,see  see,sxswi  sxswi,before  before,fucking</t>
  </si>
  <si>
    <t>aimeewoodall,heading  heading,sxsw  sxsw,first  first,time  time,couple  couple,years  years,wanna  wanna,make  make,worth  worth,going</t>
  </si>
  <si>
    <t>ifyouseedesiree,please  please,talk  talk,sxswi</t>
  </si>
  <si>
    <t>t,b  b,r  r,n  n,africa  africa,newsong  newsong,newmusic  newmusic,concert  concert,pop  pop,nature  nature,90sstyle</t>
  </si>
  <si>
    <t>bahwa,twitter  000,kicauan  23,bahwa  twitter,benar  benar,benar  benar,merajai  merajai,sxswi  sxswi,pakar  pakar,media  media,sosial</t>
  </si>
  <si>
    <t>planning,sxsw2019  sxsw2019,event  event,hookservicesatx  hookservicesatx,help  help,custom  custom,shopping  shopping,delivery  delivery,logistics  logistics,sxswi  sxswi,startupvillage</t>
  </si>
  <si>
    <t>hookservicesatx,planning  planning,sxsw2019  sxsw2019,event  event,hookservicesatx  hookservicesatx,help  help,custom  custom,shopping  shopping,delivery  delivery,logistics  logistics,sxswi</t>
  </si>
  <si>
    <t>barracudaaustin,ve  ve,coupla  coupla,days  days,open  open,during  during,sxswi  sxswi,sxsw  sxsw,music  music,re  re,still</t>
  </si>
  <si>
    <t>iantruscott,techradar  techradar,think  think,best  best,new  new,up  up,coming  coming,conference  conference,ces  ces,sxswi  sxswi,etc</t>
  </si>
  <si>
    <t>memories,fun  fun,meet  meet,tweeps  tweeps,irl  irl,sxsw  sxsw,festival  festival,2012  2012,susanborst  susanborst,mayhemstudios  mayhemstudios,damien</t>
  </si>
  <si>
    <t>mckra1g,memories  memories,fun  fun,meet  meet,tweeps  tweeps,irl  irl,sxsw  sxsw,festival  festival,2012  2012,susanborst  susanborst,mayhemstudios</t>
  </si>
  <si>
    <t>shivsingh,wait  wait,sxsw  sxsw,already  already,discussing  discussing,themes  themes,book  book,comes  comes,out  out,next  next,month</t>
  </si>
  <si>
    <t>alex,st  st,john  sxswi,sxsw  john,polish  polish,refinement  refinement,key  key,aspect  aspect,success  success,online  online,games</t>
  </si>
  <si>
    <t>connexion_game,alex  alex,st  st,john  sxswi,sxsw  john,polish  polish,refinement  refinement,key  key,aspect  aspect,success  success,online</t>
  </si>
  <si>
    <t>heading,out  out,sxsw  sxsw,staying  staying,home  home,want  want,keep  keep,top  top,latest  latest,festival  festival,find</t>
  </si>
  <si>
    <t>the_ipa,heading  heading,out  out,sxsw  sxsw,staying  staying,home  home,want  want,keep  keep,top  top,latest  latest,festival</t>
  </si>
  <si>
    <t>jp,rangaswami  rangaswami,informaã  informaã,ã  ã,o  o,ã  ã,alimento  alimento,ted  ted,sxswi  sxswi,via  via,tedtalks</t>
  </si>
  <si>
    <t>holy,crap  crap,sxsw  sxsw,interactive  interactive,tickets  tickets,expensive  expensive,sxswi  sxswi,sadface</t>
  </si>
  <si>
    <t>headed,austin  austin,excited  excited,announce  announce,michael  michael,marshall's  marshall's,work  work,featured  featured,loud  loud,exhibit  exhibit,sxsw</t>
  </si>
  <si>
    <t>mmarshall_d,headed  headed,austin  austin,excited  excited,announce  announce,michael  michael,marshall's  marshall's,work  work,featured  featured,loud  loud,exhibit</t>
  </si>
  <si>
    <t>nasahubble,bout  bout,today  today,here  here,nasaspinty  nasaspinty,hubble25  hubble25,sxswi  sxswi,astraughnomer  astraughnomer,sky  sky,mission  mission,newthreic</t>
  </si>
  <si>
    <t>get10block,sxsw  sxsw,homepage  homepage,today  today,top  top,10  10,finalists  finalists,cutting  cutting,edge  edge,companies  companies,release</t>
  </si>
  <si>
    <t>sxswi,odd  odd,couple  couple,bhorowitz  bhorowitz,nas  nas,discuss  discuss,steve  steve,soute  soute,'illmatic''s  'illmatic''s,20th  20th,anniversary</t>
  </si>
  <si>
    <t>billboardbiz,sxswi  sxswi,odd  odd,couple  couple,bhorowitz  bhorowitz,nas  nas,discuss  discuss,steve  steve,soute  soute,'illmatic''s  'illmatic''s,20th</t>
  </si>
  <si>
    <t>privacy,takes  takes,center  center,stage  stage,sxswi  sxswi,analysis  analysis,via  via,billboardbiz  ko123owens,privacy</t>
  </si>
  <si>
    <t>morisy,washingtoncog  washingtoncog,muckrock  muckrock,happy  happy,birthday  birthday,wish  wish,uploaded  uploaded,interview  interview,sxswi  sxswi,first  first,demo'ed</t>
  </si>
  <si>
    <t>oh,people  people,still  still,go  go,sxswi</t>
  </si>
  <si>
    <t>time,request  request,birthday  birthday,sxswi  sxswi,approved  approved,march  march,2  2,march  march,11  11,now  now,still</t>
  </si>
  <si>
    <t>25,days  days,till  till,sxsw  sxsw,book  book,coolest  coolest,spaces  spaces,team  team,check  check,out  out,wallerspace</t>
  </si>
  <si>
    <t>anthonyquintano,photographer  photographer,videographer  videographer,available  available,event  event,work  work,sxsw  sxsw,austin  austin,march  march,9th  9th,through</t>
  </si>
  <si>
    <t>man,irltopper  irltopper,roll  roll,great  great,hear  hear,teamwork  teamwork,story  story,again  again,long  long,way  way,sxswi</t>
  </si>
  <si>
    <t>cindygallop,makelovenotporn  makelovenotporn,3percentconf  3percentconf,know  know,saw  saw,talk  talk,sxswi  sxswi,2012  2012,guess  guess,point  point,ton</t>
  </si>
  <si>
    <t>tammy,nerdette  nerdette,taylorlorenz  taylorlorenz,s  s,nothing  nothing,quite  quite,sxswi  sxswi,combo  combo,professions  professions,backgrounds</t>
  </si>
  <si>
    <t>heading,austin  austin,tx  tx,sxswi  sxswi,hosting  hosting,mentoring  mentoring,sessions  sessions,here's  here's,more  more,info</t>
  </si>
  <si>
    <t>mattfaulk,ah  ah,buggery  buggery,fence  fence,getting  getting,those  those,go  go,vibes  vibes,now  now,always  always,much</t>
  </si>
  <si>
    <t>still,looks  looks,good  heheheheheeheheh,head  head,still  good,body  body,katebuckjr  katebuckjr,yes  yes,petecashmore  petecashmore,still  good,next</t>
  </si>
  <si>
    <t>excited,speaking  speaking,sxsw  sxsw,few  few,weeks  weeks,see  see,data  data,geeks  geeks,austin  austin,sxswi</t>
  </si>
  <si>
    <t>richardbagdonas,thelizarmy  thelizarmy,markmilligandpt  markmilligandpt,marammph  marammph,mikebiselli  mikebiselli,mandibpro  mandibpro,joebabaian  joebabaian,catchthebaby  richardbagdonas,hi  hi,thelizarmy  thelizarmy,looking</t>
  </si>
  <si>
    <t>richardbagdonas,hi  hi,thelizarmy  thelizarmy,looking  looking,forward  forward,meeting  meeting,sxswi  sxswi,good  good,luck  luck,sxswi  sxswi,event</t>
  </si>
  <si>
    <t>richardbagdonas,nickisnpdx  nickisnpdx,markmilligandpt  markmilligandpt,marammph  marammph,mikebiselli  mikebiselli,mandibpro  mandibpro,joebabaian  joebabaian,catchthebaby  richardbagdonas,hi  hi,thelizarmy  thelizarmy,looking</t>
  </si>
  <si>
    <t>hi,thelizarmy  thelizarmy,looking  looking,forward  forward,meeting  meeting,sxswi  sxswi,good  good,luck  luck,sxswi  sxswi,event</t>
  </si>
  <si>
    <t>thelizarmy,photo  photo,young  young,adult  adult,sxsw  sxsw,age  age,19  19,link  link,adult  adult,adult  adult,presenting</t>
  </si>
  <si>
    <t>getmobilegrowth,arliej  arliej,getmobilegrowth  getmobilegrowth,event  event,sxswi  sxswi,last  last,year  year,one  one,best</t>
  </si>
  <si>
    <t>sxsw,2019  2019,around  around,corner  corner,honored  honored,hosting  hosting,panel  panel,during  during,sxswi  sxswi,global  global,impact</t>
  </si>
  <si>
    <t>holy,shit  shit,im  im,going  going,sxswi  sxswi,next  next,week  hello,friends  friends,holla  holla,hear  hear,events</t>
  </si>
  <si>
    <t>janieho16,memories  memories,sxsw  sxsw,tech  tech,parties  parties,idea  idea,sharing  sharing,networking  networking,learning  learning,tons  tons,free</t>
  </si>
  <si>
    <t>koshadillz,sxsw  sxsw,2019  2019,kosha  kosha,dillz  dillz,sxsw  sxsw,via  via,sxsw  sxsw,doing  doing,shows  shows,sxsw</t>
  </si>
  <si>
    <t>sxsw,2019  2019,kosha  kosha,dillz  dillz,sxsw  sxsw,via  via,sxsw  sxsw,doing  doing,shows  shows,sxsw  sxsw,sxswi</t>
  </si>
  <si>
    <t>reason,famous  famous,quote  quote,finally  finally,tracked  tracked,down  down,source  source,thanks  thanks,conversationage</t>
  </si>
  <si>
    <t>craigsmithtv,met  met,ino  ino,v8  v8,sxswi  sxswi,actually  actually,quite  quite,nice  nice,guy  guy,told  told,patentsmatter</t>
  </si>
  <si>
    <t>thenuevalatina,sxsw  sxsw,guide  guide,1  1,twitter  twitter,rsvps  rsvps,hashtags  hashtags,sxsw  sxsw,sxsw2019  sxsw2019,sxswi  sxswi,sxtips</t>
  </si>
  <si>
    <t>sxsw2019,sxswi  sxsw,sxsw2019  sxsw,sxswi  rsvp,here  here,gt  gt,sxsw  guuuuueeeeess,girl  girl,heading  heading,back  back,sxsw</t>
  </si>
  <si>
    <t>thenuevalatina,'the  'the,highwaymen'  highwaymen',house  house,presented  presented,netflix  netflix,rsvp  rsvp,here  here,gt  gt,sxsw  sxsw,sxsw2019</t>
  </si>
  <si>
    <t>one,more  more,reason  reason,visit  visit,dellexperience  dellexperience,sxswi  sxswi,sxsw  sxsw,see  t,wait  wait,see  see,y</t>
  </si>
  <si>
    <t>see,make  make,introductions  introductions,badge  badge,year  year,m  m,hoping  hoping,see  see,everyone  everyone,possib</t>
  </si>
  <si>
    <t>happening,'the  'the,being'  being',check  check,out  out,newsletter  newsletter,sxswi</t>
  </si>
  <si>
    <t>thenuevalatina,latina  latina,representation  representation,here  here,t  t,wait  wait,rsvp  rsvp,here  here,gt  gt,sxsw  sxsw,sxsw2019</t>
  </si>
  <si>
    <t>thenuevalatina,more  more,latina  latina,power  power,sxsw  sxsw,sxsw2019  sxsw2019,sxswi</t>
  </si>
  <si>
    <t>jhong,tedr  tedr,last  last,week  week,came  came,sxswi  sxswi,battledecks  battledecks,session  session,ted  ted,one  one,presenters</t>
  </si>
  <si>
    <t>exactly,one  one,week  week,team  team,ground  ground,sxswi  sxswi,come  come,see</t>
  </si>
  <si>
    <t>tmount,milesandpints  milesandpints,milestalk  milestalk,spencerformiles  spencerformiles,think  think,key  key,being  being,little  little,flexible  flexible,regards  regards,locatio</t>
  </si>
  <si>
    <t>tanukiaustin,sxsw19  streets,alive  alive,sound  sound,sxsw  sxsw,noms  noms,tanukiaustin  sxsw19,sxsw2019  sxsw2019,sxswi  sxswi,sxswedu  sxswedu,sxswnoms</t>
  </si>
  <si>
    <t>top,story  story,thomsinger  thomsinger,'gonna  'gonna,sxsw  sxsw,come  come,session  session,march  march,14th  14th,12  12,30z</t>
  </si>
  <si>
    <t>gonna,sxsw  sxsw,come  come,session  session,march  march,14th  14th,12  12,30z  30z,talk  talk,finding  finding,mentors</t>
  </si>
  <si>
    <t>sxsw,come  come,session  session,march  march,14th  14th,12  12,30z  30z,talk  talk,finding  carsfornocredit,top  top,story</t>
  </si>
  <si>
    <t>sxsw,sxsw2019  sxsw2019,sxswi  bangerton,capitalone  capitalone,avecsans  avecsans,running  running,outside  outside,elysium  elysium,going  going,spredfast  spredfast,girltalk</t>
  </si>
  <si>
    <t>thenuevalatina,longeeeest  longeeeest,sxsw  sxsw,sxsw2019  sxsw2019,sxswi</t>
  </si>
  <si>
    <t>Top Word Pairs in Tweet by Salience</t>
  </si>
  <si>
    <t>barracudaaustin,ve  official,showcase  showcase,o  official,showcas  ve,coupla  coupla,days  days,open  open,during  during,sxswi  sxswi,sxsw</t>
  </si>
  <si>
    <t>john,polish  polish,refinement  refinement,key  key,aspect  aspect,success  success,online  online,games  games,sxswi  sxsw,alexstjohn  john,sxsw</t>
  </si>
  <si>
    <t>ko123owens,privacy  privacy,takes  takes,center  center,stage  stage,sxswi  sxswi,analysis  analysis,via  via,billboardbiz</t>
  </si>
  <si>
    <t>sxsw,sxsw2019  sxsw,sxswi  sxsw2019,sxswi  rsvp,here  here,gt  gt,sxsw  guuuuueeeeess,girl  girl,heading  heading,back  back,sxsw</t>
  </si>
  <si>
    <t>streets,alive  alive,sound  sound,sxsw  sxsw,noms  noms,tanukiaustin  sxsw19,sxsw2019  sxsw2019,sxswi  sxswi,sxswedu  sxswedu,sxswnoms  gearing,up</t>
  </si>
  <si>
    <t>thomsinger,gonna  generational,bus  generational,business  business,networking  networking,sxsw  sxsw,sxswi  sxswi,sxsw2019  sxsw2019,sxsw19  gonna,sxsw  sxsw,come</t>
  </si>
  <si>
    <t>carsfornocredit,top  top,story  story,thomsinger  thomsinger,'gonna  'gonna,sxsw  finding,ment  thomsinger,gonna  gonna,sxsw  finding,mentors  mentors,cross</t>
  </si>
  <si>
    <t>bangerton,capitalone  capitalone,avecsans  avecsans,running  running,outside  outside,elysium  elysium,going  going,spredfast  spredfast,girltalk  girltalk,sxswi  sxswi,closing</t>
  </si>
  <si>
    <t>Word</t>
  </si>
  <si>
    <t>looking</t>
  </si>
  <si>
    <t>jan</t>
  </si>
  <si>
    <t>good</t>
  </si>
  <si>
    <t>top</t>
  </si>
  <si>
    <t>spot</t>
  </si>
  <si>
    <t>official</t>
  </si>
  <si>
    <t>heading</t>
  </si>
  <si>
    <t>tech</t>
  </si>
  <si>
    <t>boston</t>
  </si>
  <si>
    <t>feb</t>
  </si>
  <si>
    <t>going</t>
  </si>
  <si>
    <t>showcase</t>
  </si>
  <si>
    <t>networking</t>
  </si>
  <si>
    <t>hi</t>
  </si>
  <si>
    <t>t</t>
  </si>
  <si>
    <t>wait</t>
  </si>
  <si>
    <t>1</t>
  </si>
  <si>
    <t>mentors</t>
  </si>
  <si>
    <t>cross</t>
  </si>
  <si>
    <t>generational</t>
  </si>
  <si>
    <t>panel</t>
  </si>
  <si>
    <t>presenting</t>
  </si>
  <si>
    <t>forward</t>
  </si>
  <si>
    <t>meeting</t>
  </si>
  <si>
    <t>luck</t>
  </si>
  <si>
    <t>13th</t>
  </si>
  <si>
    <t>best</t>
  </si>
  <si>
    <t>guide</t>
  </si>
  <si>
    <t>rsvps</t>
  </si>
  <si>
    <t>hashtags</t>
  </si>
  <si>
    <t>story</t>
  </si>
  <si>
    <t>one</t>
  </si>
  <si>
    <t>make</t>
  </si>
  <si>
    <t>interactive</t>
  </si>
  <si>
    <t>memories</t>
  </si>
  <si>
    <t>fun</t>
  </si>
  <si>
    <t>nyc</t>
  </si>
  <si>
    <t>ht</t>
  </si>
  <si>
    <t>those</t>
  </si>
  <si>
    <t>years</t>
  </si>
  <si>
    <t>'gonna</t>
  </si>
  <si>
    <t>business</t>
  </si>
  <si>
    <t>year</t>
  </si>
  <si>
    <t>excited</t>
  </si>
  <si>
    <t>thanks</t>
  </si>
  <si>
    <t>next</t>
  </si>
  <si>
    <t>much</t>
  </si>
  <si>
    <t>time</t>
  </si>
  <si>
    <t>first</t>
  </si>
  <si>
    <t>alex</t>
  </si>
  <si>
    <t>st</t>
  </si>
  <si>
    <t>john</t>
  </si>
  <si>
    <t>9</t>
  </si>
  <si>
    <t>13</t>
  </si>
  <si>
    <t>16</t>
  </si>
  <si>
    <t>atlanta</t>
  </si>
  <si>
    <t>27</t>
  </si>
  <si>
    <t>4</t>
  </si>
  <si>
    <t>22</t>
  </si>
  <si>
    <t>8</t>
  </si>
  <si>
    <t>pretty</t>
  </si>
  <si>
    <t>amazon</t>
  </si>
  <si>
    <t>women</t>
  </si>
  <si>
    <t>forefront</t>
  </si>
  <si>
    <t>sara</t>
  </si>
  <si>
    <t>marler</t>
  </si>
  <si>
    <t>longeeeest</t>
  </si>
  <si>
    <t>'the</t>
  </si>
  <si>
    <t>highwaymen'</t>
  </si>
  <si>
    <t>house</t>
  </si>
  <si>
    <t>presented</t>
  </si>
  <si>
    <t>gonna</t>
  </si>
  <si>
    <t>'</t>
  </si>
  <si>
    <t>key</t>
  </si>
  <si>
    <t>week</t>
  </si>
  <si>
    <t>team</t>
  </si>
  <si>
    <t>ted</t>
  </si>
  <si>
    <t>10</t>
  </si>
  <si>
    <t>representation</t>
  </si>
  <si>
    <t>sxs</t>
  </si>
  <si>
    <t>check</t>
  </si>
  <si>
    <t>badge</t>
  </si>
  <si>
    <t>ma</t>
  </si>
  <si>
    <t>s</t>
  </si>
  <si>
    <t>quite</t>
  </si>
  <si>
    <t>parties</t>
  </si>
  <si>
    <t>idea</t>
  </si>
  <si>
    <t>sharing</t>
  </si>
  <si>
    <t>learning</t>
  </si>
  <si>
    <t>tons</t>
  </si>
  <si>
    <t>free</t>
  </si>
  <si>
    <t>austineats</t>
  </si>
  <si>
    <t>bbq</t>
  </si>
  <si>
    <t>drinks</t>
  </si>
  <si>
    <t>sxsw2017</t>
  </si>
  <si>
    <t>pls</t>
  </si>
  <si>
    <t>connect</t>
  </si>
  <si>
    <t>nyctech</t>
  </si>
  <si>
    <t>nycsxsw</t>
  </si>
  <si>
    <t>digitalnyc</t>
  </si>
  <si>
    <t>facts</t>
  </si>
  <si>
    <t>opening</t>
  </si>
  <si>
    <t>2012</t>
  </si>
  <si>
    <t>great</t>
  </si>
  <si>
    <t>book</t>
  </si>
  <si>
    <t>today</t>
  </si>
  <si>
    <t>want</t>
  </si>
  <si>
    <t>entertaining</t>
  </si>
  <si>
    <t>wanna</t>
  </si>
  <si>
    <t>worth</t>
  </si>
  <si>
    <t>shout</t>
  </si>
  <si>
    <t>love</t>
  </si>
  <si>
    <t>full</t>
  </si>
  <si>
    <t>atl</t>
  </si>
  <si>
    <t>reco</t>
  </si>
  <si>
    <t>amazing</t>
  </si>
  <si>
    <t>brisket</t>
  </si>
  <si>
    <t>tacos</t>
  </si>
  <si>
    <t>austintacoproject</t>
  </si>
  <si>
    <t>down</t>
  </si>
  <si>
    <t>street</t>
  </si>
  <si>
    <t>little</t>
  </si>
  <si>
    <t>25</t>
  </si>
  <si>
    <t>people</t>
  </si>
  <si>
    <t>bus</t>
  </si>
  <si>
    <t>up</t>
  </si>
  <si>
    <t>think</t>
  </si>
  <si>
    <t>last</t>
  </si>
  <si>
    <t>came</t>
  </si>
  <si>
    <t>ago</t>
  </si>
  <si>
    <t>audience</t>
  </si>
  <si>
    <t>happening</t>
  </si>
  <si>
    <t>reason</t>
  </si>
  <si>
    <t>upgrade</t>
  </si>
  <si>
    <t>events</t>
  </si>
  <si>
    <t>guuuuueeeeess</t>
  </si>
  <si>
    <t>girl</t>
  </si>
  <si>
    <t>long</t>
  </si>
  <si>
    <t>met</t>
  </si>
  <si>
    <t>ino</t>
  </si>
  <si>
    <t>v8</t>
  </si>
  <si>
    <t>actually</t>
  </si>
  <si>
    <t>nice</t>
  </si>
  <si>
    <t>guy</t>
  </si>
  <si>
    <t>told</t>
  </si>
  <si>
    <t>patentsmatter</t>
  </si>
  <si>
    <t>holy</t>
  </si>
  <si>
    <t>hear</t>
  </si>
  <si>
    <t>around</t>
  </si>
  <si>
    <t>hosting</t>
  </si>
  <si>
    <t>community</t>
  </si>
  <si>
    <t>speaking</t>
  </si>
  <si>
    <t>looks</t>
  </si>
  <si>
    <t>go</t>
  </si>
  <si>
    <t>now</t>
  </si>
  <si>
    <t>tx</t>
  </si>
  <si>
    <t>way</t>
  </si>
  <si>
    <t>birthday</t>
  </si>
  <si>
    <t>discuss</t>
  </si>
  <si>
    <t>steve</t>
  </si>
  <si>
    <t>soute</t>
  </si>
  <si>
    <t>'illmatic''s</t>
  </si>
  <si>
    <t>20th</t>
  </si>
  <si>
    <t>anniversary</t>
  </si>
  <si>
    <t>toussaint</t>
  </si>
  <si>
    <t>louverture</t>
  </si>
  <si>
    <t>homepage</t>
  </si>
  <si>
    <t>finalists</t>
  </si>
  <si>
    <t>cutting</t>
  </si>
  <si>
    <t>edge</t>
  </si>
  <si>
    <t>companies</t>
  </si>
  <si>
    <t>release</t>
  </si>
  <si>
    <t>day</t>
  </si>
  <si>
    <t>headed</t>
  </si>
  <si>
    <t>announce</t>
  </si>
  <si>
    <t>michael</t>
  </si>
  <si>
    <t>marshall's</t>
  </si>
  <si>
    <t>featured</t>
  </si>
  <si>
    <t>loud</t>
  </si>
  <si>
    <t>exhibit</t>
  </si>
  <si>
    <t>startupvillage</t>
  </si>
  <si>
    <t>staying</t>
  </si>
  <si>
    <t>home</t>
  </si>
  <si>
    <t>keep</t>
  </si>
  <si>
    <t>latest</t>
  </si>
  <si>
    <t>find</t>
  </si>
  <si>
    <t>polish</t>
  </si>
  <si>
    <t>refinement</t>
  </si>
  <si>
    <t>aspect</t>
  </si>
  <si>
    <t>success</t>
  </si>
  <si>
    <t>online</t>
  </si>
  <si>
    <t>games</t>
  </si>
  <si>
    <t>alexstjohn</t>
  </si>
  <si>
    <t>reward</t>
  </si>
  <si>
    <t>monetized</t>
  </si>
  <si>
    <t>sxswgames</t>
  </si>
  <si>
    <t>already</t>
  </si>
  <si>
    <t>discussing</t>
  </si>
  <si>
    <t>themes</t>
  </si>
  <si>
    <t>comes</t>
  </si>
  <si>
    <t>month</t>
  </si>
  <si>
    <t>meet</t>
  </si>
  <si>
    <t>tweeps</t>
  </si>
  <si>
    <t>irl</t>
  </si>
  <si>
    <t>damien</t>
  </si>
  <si>
    <t>company</t>
  </si>
  <si>
    <t>planning</t>
  </si>
  <si>
    <t>help</t>
  </si>
  <si>
    <t>custom</t>
  </si>
  <si>
    <t>shopping</t>
  </si>
  <si>
    <t>delivery</t>
  </si>
  <si>
    <t>logistics</t>
  </si>
  <si>
    <t>bahwa</t>
  </si>
  <si>
    <t>benar</t>
  </si>
  <si>
    <t>konferensi</t>
  </si>
  <si>
    <t>dan</t>
  </si>
  <si>
    <t>kami</t>
  </si>
  <si>
    <t>dari</t>
  </si>
  <si>
    <t>000</t>
  </si>
  <si>
    <t>kicauan</t>
  </si>
  <si>
    <t>orang</t>
  </si>
  <si>
    <t>swag</t>
  </si>
  <si>
    <t>morning</t>
  </si>
  <si>
    <t>pair</t>
  </si>
  <si>
    <t>tighty</t>
  </si>
  <si>
    <t>whities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</si>
  <si>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</si>
  <si>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</si>
  <si>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</si>
  <si>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</si>
  <si>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</si>
  <si>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</si>
  <si>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</si>
  <si>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</si>
  <si>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</si>
  <si>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</si>
  <si>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</si>
  <si>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</si>
  <si>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</si>
  <si>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</si>
  <si>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</si>
  <si>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</si>
  <si>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</si>
  <si>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</si>
  <si>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</si>
  <si>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</si>
  <si>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</si>
  <si>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</si>
  <si>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</si>
  <si>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</si>
  <si>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</si>
  <si>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</si>
  <si>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</si>
  <si>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</si>
  <si>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</si>
  <si>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26, 115, 0</t>
  </si>
  <si>
    <t>85, 85, 0</t>
  </si>
  <si>
    <t>Red</t>
  </si>
  <si>
    <t>G1: sxsw sxswi sxsw2019 thenuevalatina here latina more power rsvp gt</t>
  </si>
  <si>
    <t>G2: sxswi see sxsw twitter march out days sessions back happy</t>
  </si>
  <si>
    <t>G3: sxsw sxswi 2019 kosha dillz doing shows sxswfilm out festival</t>
  </si>
  <si>
    <t>G4: adult sxswi thelizarmy richardbagdonas photo young sxsw age 19 link</t>
  </si>
  <si>
    <t>G5: ve coupla days open during sxswi sxsw music re still</t>
  </si>
  <si>
    <t>G6: photographer videographer available event work sxsw austin march 9th through</t>
  </si>
  <si>
    <t>G7: sxsw austin coming few months bookmark classic restaurants odam statesman</t>
  </si>
  <si>
    <t>G8: sxsw come session march 14th 12 30z talk finding thomsinger</t>
  </si>
  <si>
    <t>G10: sxswi billboardbiz privacy takes center stage analysis odd couple bhorowitz</t>
  </si>
  <si>
    <t>G13: muckrock</t>
  </si>
  <si>
    <t>G14: jan boston 12 feb 9 nyc 13 16 atlanta 27</t>
  </si>
  <si>
    <t>G15: sxswi amazon panel women forefront tech sara marler codelikeagirl code_likeagirl</t>
  </si>
  <si>
    <t>G16: came sxswi ted</t>
  </si>
  <si>
    <t>G17: getmobilegrowth</t>
  </si>
  <si>
    <t>G18: still looks good</t>
  </si>
  <si>
    <t>G22: heading sxsw first time couple years wanna make worth going</t>
  </si>
  <si>
    <t>G23: good reco amazing brisket tacos thanks lorwee sxswi austintacoproject thisisginap</t>
  </si>
  <si>
    <t>G25: met ino v8 sxswi actually quite nice guy told patentsmatter</t>
  </si>
  <si>
    <t>G27: sxsw janieho16 tech sxswi memories parties idea sharing networking learning</t>
  </si>
  <si>
    <t>G29: sxsw homepage today top 10 finalists cutting edge companies release</t>
  </si>
  <si>
    <t>G30: ã</t>
  </si>
  <si>
    <t>G31: sxsw alex st john sxswi those connexion_game polish refinement key</t>
  </si>
  <si>
    <t>G32: sxsw wait already discussing themes book comes out next month</t>
  </si>
  <si>
    <t>G33: hookservicesatx planning sxsw2019 event help custom shopping delivery logistics sxswi</t>
  </si>
  <si>
    <t>G35: best swag morning pair tighty whities sxsw sxswi</t>
  </si>
  <si>
    <t>Autofill Workbook Results</t>
  </si>
  <si>
    <t>Edge Weight▓1▓10▓0▓True▓Green▓Red▓▓Edge Weight▓1▓2▓0▓3▓10▓False▓Edge Weight▓1▓10▓0▓32▓6▓False▓▓0▓0▓0▓True▓Black▓Black▓▓Followers▓0▓646168▓0▓162▓1000▓False▓Followers▓0▓11143948▓0▓100▓70▓False▓▓0▓0▓0▓0▓0▓False▓▓0▓0▓0▓0▓0▓False</t>
  </si>
  <si>
    <t>Subgraph</t>
  </si>
  <si>
    <t>GraphSource░GraphServerTwitterSearch▓GraphTerm░sxswi▓ImportDescription░The graph represents a network of 175 Twitter users whose tweets in the requested range contained "sxswi", or who were replied to or mentioned in those tweets.  The network was obtained from the NodeXL Graph Server on Thursday, 07 March 2019 at 22:22 UTC.
The requested start date was Thursday, 07 March 2019 at 22:22 UTC and the maximum number of tweets (going backward in time) was 5,000.
The tweets in the network were tweeted over the 91-day, 9-hour, 22-minute period from Monday, 03 December 2018 at 09:12 UTC to Monday, 04 March 2019 at 18:34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</si>
</sst>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2010807"/>
        <c:axId val="9269580"/>
      </c:barChart>
      <c:catAx>
        <c:axId val="420108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269580"/>
        <c:crosses val="autoZero"/>
        <c:auto val="1"/>
        <c:lblOffset val="100"/>
        <c:noMultiLvlLbl val="0"/>
      </c:catAx>
      <c:valAx>
        <c:axId val="92695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10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395677"/>
        <c:axId val="23055162"/>
      </c:barChart>
      <c:catAx>
        <c:axId val="533956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055162"/>
        <c:crosses val="autoZero"/>
        <c:auto val="1"/>
        <c:lblOffset val="100"/>
        <c:noMultiLvlLbl val="0"/>
      </c:catAx>
      <c:valAx>
        <c:axId val="23055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95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1281651"/>
        <c:axId val="4008280"/>
      </c:barChart>
      <c:catAx>
        <c:axId val="312816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08280"/>
        <c:crosses val="autoZero"/>
        <c:auto val="1"/>
        <c:lblOffset val="100"/>
        <c:noMultiLvlLbl val="0"/>
      </c:catAx>
      <c:valAx>
        <c:axId val="4008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81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2107641"/>
        <c:axId val="6310694"/>
      </c:barChart>
      <c:catAx>
        <c:axId val="521076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10694"/>
        <c:crosses val="autoZero"/>
        <c:auto val="1"/>
        <c:lblOffset val="100"/>
        <c:noMultiLvlLbl val="0"/>
      </c:catAx>
      <c:valAx>
        <c:axId val="6310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076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4930159"/>
        <c:axId val="59874340"/>
      </c:barChart>
      <c:catAx>
        <c:axId val="149301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874340"/>
        <c:crosses val="autoZero"/>
        <c:auto val="1"/>
        <c:lblOffset val="100"/>
        <c:noMultiLvlLbl val="0"/>
      </c:catAx>
      <c:valAx>
        <c:axId val="59874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30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0168917"/>
        <c:axId val="52433874"/>
      </c:barChart>
      <c:catAx>
        <c:axId val="401689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433874"/>
        <c:crosses val="autoZero"/>
        <c:auto val="1"/>
        <c:lblOffset val="100"/>
        <c:noMultiLvlLbl val="0"/>
      </c:catAx>
      <c:valAx>
        <c:axId val="52433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68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551723"/>
        <c:axId val="2954672"/>
      </c:barChart>
      <c:catAx>
        <c:axId val="105517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54672"/>
        <c:crosses val="autoZero"/>
        <c:auto val="1"/>
        <c:lblOffset val="100"/>
        <c:noMultiLvlLbl val="0"/>
      </c:catAx>
      <c:valAx>
        <c:axId val="2954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51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8410737"/>
        <c:axId val="29577534"/>
      </c:barChart>
      <c:catAx>
        <c:axId val="384107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577534"/>
        <c:crosses val="autoZero"/>
        <c:auto val="1"/>
        <c:lblOffset val="100"/>
        <c:noMultiLvlLbl val="0"/>
      </c:catAx>
      <c:valAx>
        <c:axId val="29577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10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8963623"/>
        <c:axId val="32547324"/>
      </c:barChart>
      <c:catAx>
        <c:axId val="48963623"/>
        <c:scaling>
          <c:orientation val="minMax"/>
        </c:scaling>
        <c:axPos val="b"/>
        <c:delete val="1"/>
        <c:majorTickMark val="out"/>
        <c:minorTickMark val="none"/>
        <c:tickLblPos val="none"/>
        <c:crossAx val="32547324"/>
        <c:crosses val="autoZero"/>
        <c:auto val="1"/>
        <c:lblOffset val="100"/>
        <c:noMultiLvlLbl val="0"/>
      </c:catAx>
      <c:valAx>
        <c:axId val="32547324"/>
        <c:scaling>
          <c:orientation val="minMax"/>
        </c:scaling>
        <c:axPos val="l"/>
        <c:delete val="1"/>
        <c:majorTickMark val="out"/>
        <c:minorTickMark val="none"/>
        <c:tickLblPos val="none"/>
        <c:crossAx val="489636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uffyerick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ophiewarn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thebossatx"/>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busytonightt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busyphilipp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jdblundel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sxsw"/>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ontrealgi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perceptivetrav"/>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statesm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oda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heila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justlikeharmon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afridayi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eriquimus_prim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lois_patton_"/>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code_likeagir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id_dwayn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tartupma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griffissins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thisisginap"/>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lorwe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imthebanjobo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trianoncoffe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dakiddpg"/>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scknow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solel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akdfnh"/>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sarajbenincas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allenac009"/>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aimeewoodal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dipeshs43959595"/>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jbierman87"/>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ashleyesqued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ifyouseedesire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akasup"/>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theholophonic"/>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hookservicesatx"/>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yourbroj"/>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jenleduc"/>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barracudaausti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atxconcert"/>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eyesxed"/>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katadhi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techrada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iantruscot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mckra1g"/>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mayhemstudio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1_jackson_12"/>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susanborst"/>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acsol2"/>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fffffanclub"/>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shivsingh"/>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claguna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connexion_gam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brandon06067816"/>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the_ip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chicagobulls_u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letfr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tedtalk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thechaviv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mmarshall_d"/>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bustlerne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beyondthebuil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csbil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austintexasgo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scimirrorbot"/>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astraughnom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nasahubbl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get10block"/>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burcsahinogl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billboardbiz"/>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na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itsmastercheri"/>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bhorowitz"/>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ko123owen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digiphil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muckrock"/>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washingtoncog"/>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moris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cubanalaf"/>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travistubb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wallerspac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alexjamesfitz"/>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anthonyquintano"/>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corriedavids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demahann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staceyfur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gavinj7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teamwork"/>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irltopp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wilranney"/>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3percentcon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makelovenotpor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cindygallop"/>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tporter2"/>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bethshanna"/>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taylorlorenz"/>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nerdett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tamm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kieley_taylo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ezyjules"/>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mattfaulk"/>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zaneology"/>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petecashmor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katebuckj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eugene_le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nickisnpdx"/>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catchthebaby"/>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thelizarmy"/>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richardbagdona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joebabaian"/>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mandibpro"/>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mikebiselli"/>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marammph"/>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markmilligandpt"/>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rasushresth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drferdows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anthonychu_d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chrisaswartz"/>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mandah512"/>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arliej"/>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getmobilegrowth"/>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lisadan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lesbutantenbos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androidgeniu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janieco1"/>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janieho16"/>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psyopsurvivor"/>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koshadillz"/>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adrianho"/>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conversationag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craigsmithtv"/>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khattiy7489920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festxperts"/>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thenuevalatina"/>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sxbrit"/>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netflix"/>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dude_fm"/>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alwagordon"/>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candypo"/>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rcmercad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robzie_"/>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thesocialbein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gingermeglam"/>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sraelopez"/>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biogirl09"/>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rickbakas"/>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tedr"/>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jhong"/>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blackcardken"/>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wearej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latinas_tech"/>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saianel"/>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spencerformile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milestalk"/>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milesandpint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tmoun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yeahartj55"/>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mackdanite"/>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austintanuk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justlistedbc"/>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thomsinger"/>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vivie_k"/>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carsfornocredit"/>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fundpire"/>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sxswmf"/>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girltalk"/>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spredfas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elysiu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avecsan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capitalon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bangerto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motioncitymusic"/>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rickdiculous420"/>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232" totalsRowShown="0" headerRowDxfId="427" dataDxfId="426">
  <autoFilter ref="A2:BL232"/>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2" totalsRowShown="0" headerRowDxfId="297" dataDxfId="296">
  <autoFilter ref="A2:C42"/>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167" dataDxfId="166">
  <autoFilter ref="A66:V76"/>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164" dataDxfId="163">
  <autoFilter ref="A79:V89"/>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17" dataDxfId="116">
  <autoFilter ref="A92:V102"/>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7" totalsRowShown="0" headerRowDxfId="374" dataDxfId="373">
  <autoFilter ref="A2:BT177"/>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726" totalsRowShown="0" headerRowDxfId="82" dataDxfId="81">
  <autoFilter ref="A1:G726"/>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704" totalsRowShown="0" headerRowDxfId="73" dataDxfId="72">
  <autoFilter ref="A1:L704"/>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8" totalsRowShown="0" headerRowDxfId="331">
  <autoFilter ref="A2:AO38"/>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6" totalsRowShown="0" headerRowDxfId="328" dataDxfId="327">
  <autoFilter ref="A1:C176"/>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ired.com/2012/03/the-damning-backstory-behind-homeless-hotspots-at-sxswi/" TargetMode="External" /><Relationship Id="rId2" Type="http://schemas.openxmlformats.org/officeDocument/2006/relationships/hyperlink" Target="https://twitter.com/i/web/status/1070762018645401601" TargetMode="External" /><Relationship Id="rId3" Type="http://schemas.openxmlformats.org/officeDocument/2006/relationships/hyperlink" Target="https://twitter.com/i/web/status/1070762018645401601" TargetMode="External" /><Relationship Id="rId4" Type="http://schemas.openxmlformats.org/officeDocument/2006/relationships/hyperlink" Target="https://apps.statesman.com/austin360/eats/lists/80/classic-austin-restaurants/" TargetMode="External" /><Relationship Id="rId5" Type="http://schemas.openxmlformats.org/officeDocument/2006/relationships/hyperlink" Target="https://apps.statesman.com/austin360/eats/lists/80/classic-austin-restaurants/" TargetMode="External" /><Relationship Id="rId6" Type="http://schemas.openxmlformats.org/officeDocument/2006/relationships/hyperlink" Target="https://apps.statesman.com/austin360/eats/lists/80/classic-austin-restaurants/" TargetMode="External" /><Relationship Id="rId7" Type="http://schemas.openxmlformats.org/officeDocument/2006/relationships/hyperlink" Target="https://apps.statesman.com/austin360/eats/lists/80/classic-austin-restaurants/" TargetMode="External" /><Relationship Id="rId8" Type="http://schemas.openxmlformats.org/officeDocument/2006/relationships/hyperlink" Target="https://medium.com/m/global-identity?redirectUrl=https://code.likeagirl.io/sxswi-amazon-panel-women-at-the-forefront-of-tech-3f5602fbec41%3Futm_content%3Dbuffer19479%26utm_medium%3Dsocial%26utm_source%3Dtwitter.com%26utm_campaign%3Dbuffer" TargetMode="External" /><Relationship Id="rId9" Type="http://schemas.openxmlformats.org/officeDocument/2006/relationships/hyperlink" Target="https://medium.com/m/global-identity?redirectUrl=https://code.likeagirl.io/sxswi-amazon-panel-women-at-the-forefront-of-tech-3f5602fbec41%3Futm_content%3Dbuffer19479%26utm_medium%3Dsocial%26utm_source%3Dtwitter.com%26utm_campaign%3Dbuffer" TargetMode="External" /><Relationship Id="rId10" Type="http://schemas.openxmlformats.org/officeDocument/2006/relationships/hyperlink" Target="https://apps.statesman.com/austin360/eats/lists/80/classic-austin-restaurants/" TargetMode="External" /><Relationship Id="rId11" Type="http://schemas.openxmlformats.org/officeDocument/2006/relationships/hyperlink" Target="https://apps.statesman.com/austin360/eats/lists/80/classic-austin-restaurants/" TargetMode="External" /><Relationship Id="rId12" Type="http://schemas.openxmlformats.org/officeDocument/2006/relationships/hyperlink" Target="https://apps.statesman.com/austin360/eats/lists/80/classic-austin-restaurants/" TargetMode="External" /><Relationship Id="rId13" Type="http://schemas.openxmlformats.org/officeDocument/2006/relationships/hyperlink" Target="https://apps.statesman.com/austin360/eats/lists/80/classic-austin-restaurants/" TargetMode="External" /><Relationship Id="rId14" Type="http://schemas.openxmlformats.org/officeDocument/2006/relationships/hyperlink" Target="https://medium.com/m/global-identity?redirectUrl=https://code.likeagirl.io/sxswi-amazon-panel-women-at-the-forefront-of-tech-3f5602fbec41%3Futm_content%3Dbuffer19479%26utm_medium%3Dsocial%26utm_source%3Dtwitter.com%26utm_campaign%3Dbuffer" TargetMode="External" /><Relationship Id="rId15" Type="http://schemas.openxmlformats.org/officeDocument/2006/relationships/hyperlink" Target="https://medium.com/m/global-identity?redirectUrl=https://code.likeagirl.io/sxswi-amazon-panel-women-at-the-forefront-of-tech-3f5602fbec41%3Futm_content%3Dbuffer19479%26utm_medium%3Dsocial%26utm_source%3Dtwitter.com%26utm_campaign%3Dbuffer" TargetMode="External" /><Relationship Id="rId16" Type="http://schemas.openxmlformats.org/officeDocument/2006/relationships/hyperlink" Target="https://twitter.com/i/web/status/1079076464551780352" TargetMode="External" /><Relationship Id="rId17" Type="http://schemas.openxmlformats.org/officeDocument/2006/relationships/hyperlink" Target="https://twitter.com/i/web/status/1080502388308541441" TargetMode="External" /><Relationship Id="rId18" Type="http://schemas.openxmlformats.org/officeDocument/2006/relationships/hyperlink" Target="https://twitter.com/thecultureofme/status/1084279246170845186" TargetMode="External" /><Relationship Id="rId19" Type="http://schemas.openxmlformats.org/officeDocument/2006/relationships/hyperlink" Target="https://scontent.cdninstagram.com/vp/e62fe996e6d08b42abd1c8208a59f0bc/5C45B9B6/t50.2886-16/50558709_311927839529235_3485704879769046847_n.mp4?_nc_ht=scontent.cdninstagram.com" TargetMode="External" /><Relationship Id="rId20" Type="http://schemas.openxmlformats.org/officeDocument/2006/relationships/hyperlink" Target="https://twitter.com/i/web/status/1091086435300470784" TargetMode="External" /><Relationship Id="rId21" Type="http://schemas.openxmlformats.org/officeDocument/2006/relationships/hyperlink" Target="https://twitter.com/i/web/status/1091346723962871808" TargetMode="External" /><Relationship Id="rId22" Type="http://schemas.openxmlformats.org/officeDocument/2006/relationships/hyperlink" Target="https://www.ted.com/talks/jp_rangaswami_information_is_food?utm_source=twitter.com&amp;utm_medium=social&amp;utm_campaign=tedspread" TargetMode="External" /><Relationship Id="rId23" Type="http://schemas.openxmlformats.org/officeDocument/2006/relationships/hyperlink" Target="https://michaelmarshalldesign.com/mmd_at_sxsw/" TargetMode="External" /><Relationship Id="rId24" Type="http://schemas.openxmlformats.org/officeDocument/2006/relationships/hyperlink" Target="https://michaelmarshalldesign.com/mmd_at_sxsw/" TargetMode="External" /><Relationship Id="rId25" Type="http://schemas.openxmlformats.org/officeDocument/2006/relationships/hyperlink" Target="https://michaelmarshalldesign.com/mmd_at_sxsw/" TargetMode="External" /><Relationship Id="rId26" Type="http://schemas.openxmlformats.org/officeDocument/2006/relationships/hyperlink" Target="https://apps.statesman.com/austin360/eats/lists/80/classic-austin-restaurants/" TargetMode="External" /><Relationship Id="rId27" Type="http://schemas.openxmlformats.org/officeDocument/2006/relationships/hyperlink" Target="https://apps.statesman.com/austin360/eats/lists/80/classic-austin-restaurants/" TargetMode="External" /><Relationship Id="rId28" Type="http://schemas.openxmlformats.org/officeDocument/2006/relationships/hyperlink" Target="https://www.swarmapp.com/c/a2I2LSDPwgD" TargetMode="External" /><Relationship Id="rId29" Type="http://schemas.openxmlformats.org/officeDocument/2006/relationships/hyperlink" Target="https://apps.statesman.com/austin360/eats/lists/80/classic-austin-restaurants/" TargetMode="External" /><Relationship Id="rId30" Type="http://schemas.openxmlformats.org/officeDocument/2006/relationships/hyperlink" Target="https://www.swarmapp.com/c/a2I2LSDPwgD" TargetMode="External" /><Relationship Id="rId31" Type="http://schemas.openxmlformats.org/officeDocument/2006/relationships/hyperlink" Target="https://twitter.com/i/web/status/1093989194618134528" TargetMode="External" /><Relationship Id="rId32" Type="http://schemas.openxmlformats.org/officeDocument/2006/relationships/hyperlink" Target="http://blbrd.co/1ke5VLm" TargetMode="External" /><Relationship Id="rId33" Type="http://schemas.openxmlformats.org/officeDocument/2006/relationships/hyperlink" Target="http://blbrd.co/1ke5VLm" TargetMode="External" /><Relationship Id="rId34" Type="http://schemas.openxmlformats.org/officeDocument/2006/relationships/hyperlink" Target="https://www.billboard.com/biz/articles/news/digital-and-mobile/5930402/privacy-takes-center-stage-at-sxswi-analysis" TargetMode="External" /><Relationship Id="rId35" Type="http://schemas.openxmlformats.org/officeDocument/2006/relationships/hyperlink" Target="https://www.billboard.com/biz/articles/news/digital-and-mobile/5930402/privacy-takes-center-stage-at-sxswi-analysis" TargetMode="External" /><Relationship Id="rId36" Type="http://schemas.openxmlformats.org/officeDocument/2006/relationships/hyperlink" Target="https://twitter.com/i/web/status/1095397199725379588" TargetMode="External" /><Relationship Id="rId37" Type="http://schemas.openxmlformats.org/officeDocument/2006/relationships/hyperlink" Target="https://twitter.com/i/web/status/1095984085246361600" TargetMode="External" /><Relationship Id="rId38" Type="http://schemas.openxmlformats.org/officeDocument/2006/relationships/hyperlink" Target="https://twitter.com/i/web/status/1095984085246361600" TargetMode="External" /><Relationship Id="rId39" Type="http://schemas.openxmlformats.org/officeDocument/2006/relationships/hyperlink" Target="https://twitter.com/i/web/status/1095434986503565312" TargetMode="External" /><Relationship Id="rId40" Type="http://schemas.openxmlformats.org/officeDocument/2006/relationships/hyperlink" Target="https://twitter.com/i/web/status/1097897188917686272" TargetMode="External" /><Relationship Id="rId41" Type="http://schemas.openxmlformats.org/officeDocument/2006/relationships/hyperlink" Target="https://twitter.com/i/web/status/1097897188917686272" TargetMode="External" /><Relationship Id="rId42" Type="http://schemas.openxmlformats.org/officeDocument/2006/relationships/hyperlink" Target="https://twitter.com/i/web/status/1097897188917686272" TargetMode="External" /><Relationship Id="rId43" Type="http://schemas.openxmlformats.org/officeDocument/2006/relationships/hyperlink" Target="https://schedule.sxsw.com/2019/events/PP102116" TargetMode="External" /><Relationship Id="rId44" Type="http://schemas.openxmlformats.org/officeDocument/2006/relationships/hyperlink" Target="https://twitter.com/i/web/status/1097969465361399809" TargetMode="External" /><Relationship Id="rId45" Type="http://schemas.openxmlformats.org/officeDocument/2006/relationships/hyperlink" Target="https://twitter.com/i/web/status/1098359332243210240" TargetMode="External" /><Relationship Id="rId46" Type="http://schemas.openxmlformats.org/officeDocument/2006/relationships/hyperlink" Target="https://twitter.com/i/web/status/1098359332243210240" TargetMode="External" /><Relationship Id="rId47" Type="http://schemas.openxmlformats.org/officeDocument/2006/relationships/hyperlink" Target="https://twitter.com/i/web/status/1098651710749208576" TargetMode="External" /><Relationship Id="rId48" Type="http://schemas.openxmlformats.org/officeDocument/2006/relationships/hyperlink" Target="https://schedule.sxsw.com/2019/events/PP83234" TargetMode="External" /><Relationship Id="rId49" Type="http://schemas.openxmlformats.org/officeDocument/2006/relationships/hyperlink" Target="https://schedule.sxsw.com/2019/events/PP83234" TargetMode="External" /><Relationship Id="rId50" Type="http://schemas.openxmlformats.org/officeDocument/2006/relationships/hyperlink" Target="https://twitter.com/i/web/status/1098785631646302209" TargetMode="External" /><Relationship Id="rId51" Type="http://schemas.openxmlformats.org/officeDocument/2006/relationships/hyperlink" Target="https://twitter.com/i/web/status/1098651710749208576" TargetMode="External" /><Relationship Id="rId52" Type="http://schemas.openxmlformats.org/officeDocument/2006/relationships/hyperlink" Target="https://schedule.sxsw.com/2019/events/PP83234" TargetMode="External" /><Relationship Id="rId53" Type="http://schemas.openxmlformats.org/officeDocument/2006/relationships/hyperlink" Target="https://schedule.sxsw.com/2019/events/PP83234" TargetMode="External" /><Relationship Id="rId54" Type="http://schemas.openxmlformats.org/officeDocument/2006/relationships/hyperlink" Target="https://twitter.com/i/web/status/1098785631646302209" TargetMode="External" /><Relationship Id="rId55" Type="http://schemas.openxmlformats.org/officeDocument/2006/relationships/hyperlink" Target="https://twitter.com/i/web/status/1098651710749208576" TargetMode="External" /><Relationship Id="rId56" Type="http://schemas.openxmlformats.org/officeDocument/2006/relationships/hyperlink" Target="https://twitter.com/i/web/status/1098785631646302209" TargetMode="External" /><Relationship Id="rId57" Type="http://schemas.openxmlformats.org/officeDocument/2006/relationships/hyperlink" Target="https://twitter.com/i/web/status/1098651710749208576" TargetMode="External" /><Relationship Id="rId58" Type="http://schemas.openxmlformats.org/officeDocument/2006/relationships/hyperlink" Target="https://twitter.com/i/web/status/1098785631646302209" TargetMode="External" /><Relationship Id="rId59" Type="http://schemas.openxmlformats.org/officeDocument/2006/relationships/hyperlink" Target="https://twitter.com/i/web/status/1098651710749208576" TargetMode="External" /><Relationship Id="rId60" Type="http://schemas.openxmlformats.org/officeDocument/2006/relationships/hyperlink" Target="https://twitter.com/i/web/status/1098785631646302209" TargetMode="External" /><Relationship Id="rId61" Type="http://schemas.openxmlformats.org/officeDocument/2006/relationships/hyperlink" Target="https://twitter.com/i/web/status/1098651710749208576" TargetMode="External" /><Relationship Id="rId62" Type="http://schemas.openxmlformats.org/officeDocument/2006/relationships/hyperlink" Target="https://schedule.sxsw.com/2019/events/PP83234" TargetMode="External" /><Relationship Id="rId63" Type="http://schemas.openxmlformats.org/officeDocument/2006/relationships/hyperlink" Target="https://schedule.sxsw.com/2019/events/PP83234" TargetMode="External" /><Relationship Id="rId64" Type="http://schemas.openxmlformats.org/officeDocument/2006/relationships/hyperlink" Target="https://twitter.com/i/web/status/1098785631646302209" TargetMode="External" /><Relationship Id="rId65" Type="http://schemas.openxmlformats.org/officeDocument/2006/relationships/hyperlink" Target="https://schedule.sxsw.com/2019/events/PP83234" TargetMode="External" /><Relationship Id="rId66" Type="http://schemas.openxmlformats.org/officeDocument/2006/relationships/hyperlink" Target="https://schedule.sxsw.com/2019/events/PP83234" TargetMode="External" /><Relationship Id="rId67" Type="http://schemas.openxmlformats.org/officeDocument/2006/relationships/hyperlink" Target="https://twitter.com/i/web/status/1098651710749208576" TargetMode="External" /><Relationship Id="rId68" Type="http://schemas.openxmlformats.org/officeDocument/2006/relationships/hyperlink" Target="https://twitter.com/i/web/status/1098651710749208576" TargetMode="External" /><Relationship Id="rId69" Type="http://schemas.openxmlformats.org/officeDocument/2006/relationships/hyperlink" Target="https://twitter.com/i/web/status/1098785631646302209" TargetMode="External" /><Relationship Id="rId70" Type="http://schemas.openxmlformats.org/officeDocument/2006/relationships/hyperlink" Target="https://schedule.sxsw.com/2019/events/PP83234" TargetMode="External" /><Relationship Id="rId71" Type="http://schemas.openxmlformats.org/officeDocument/2006/relationships/hyperlink" Target="https://schedule.sxsw.com/2019/events/PP83234" TargetMode="External" /><Relationship Id="rId72" Type="http://schemas.openxmlformats.org/officeDocument/2006/relationships/hyperlink" Target="https://twitter.com/i/web/status/1098785631646302209" TargetMode="External" /><Relationship Id="rId73" Type="http://schemas.openxmlformats.org/officeDocument/2006/relationships/hyperlink" Target="https://twitter.com/i/web/status/1099231064738983936" TargetMode="External" /><Relationship Id="rId74" Type="http://schemas.openxmlformats.org/officeDocument/2006/relationships/hyperlink" Target="https://twitter.com/i/web/status/1099231064738983936" TargetMode="External" /><Relationship Id="rId75" Type="http://schemas.openxmlformats.org/officeDocument/2006/relationships/hyperlink" Target="https://twitter.com/i/web/status/1099086601185943552" TargetMode="External" /><Relationship Id="rId76" Type="http://schemas.openxmlformats.org/officeDocument/2006/relationships/hyperlink" Target="https://www.facebook.com/lesbutante.andtheboss/posts/2252929564945564" TargetMode="External" /><Relationship Id="rId77" Type="http://schemas.openxmlformats.org/officeDocument/2006/relationships/hyperlink" Target="https://schedule.sxsw.com/2019/events/MS46027" TargetMode="External" /><Relationship Id="rId78" Type="http://schemas.openxmlformats.org/officeDocument/2006/relationships/hyperlink" Target="https://schedule.sxsw.com/2019/events/MS46027" TargetMode="External" /><Relationship Id="rId79" Type="http://schemas.openxmlformats.org/officeDocument/2006/relationships/hyperlink" Target="https://twitter.com/i/web/status/1100421876046794752" TargetMode="External" /><Relationship Id="rId80" Type="http://schemas.openxmlformats.org/officeDocument/2006/relationships/hyperlink" Target="http://www.the-highwaymen.com/" TargetMode="External" /><Relationship Id="rId81" Type="http://schemas.openxmlformats.org/officeDocument/2006/relationships/hyperlink" Target="http://www.the-highwaymen.com/" TargetMode="External" /><Relationship Id="rId82" Type="http://schemas.openxmlformats.org/officeDocument/2006/relationships/hyperlink" Target="https://schedule.sxsw.com/2019/events/MS46027" TargetMode="External" /><Relationship Id="rId83" Type="http://schemas.openxmlformats.org/officeDocument/2006/relationships/hyperlink" Target="https://schedule.sxsw.com/2019/events/MS46027" TargetMode="External" /><Relationship Id="rId84" Type="http://schemas.openxmlformats.org/officeDocument/2006/relationships/hyperlink" Target="https://schedule.sxsw.com/2019/events/MS46027" TargetMode="External" /><Relationship Id="rId85" Type="http://schemas.openxmlformats.org/officeDocument/2006/relationships/hyperlink" Target="https://schedule.sxsw.com/2019/events/MS46027" TargetMode="External" /><Relationship Id="rId86" Type="http://schemas.openxmlformats.org/officeDocument/2006/relationships/hyperlink" Target="https://schedule.sxsw.com/2019/events/MS46027" TargetMode="External" /><Relationship Id="rId87" Type="http://schemas.openxmlformats.org/officeDocument/2006/relationships/hyperlink" Target="https://twitter.com/dell/status/1098240865410129920" TargetMode="External" /><Relationship Id="rId88" Type="http://schemas.openxmlformats.org/officeDocument/2006/relationships/hyperlink" Target="https://twitter.com/i/web/status/1101103151350976512" TargetMode="External" /><Relationship Id="rId89" Type="http://schemas.openxmlformats.org/officeDocument/2006/relationships/hyperlink" Target="http://web-extract.constantcontact.com/v1/social_annotation?permalink_uri=2ElnMAE&amp;image_url=https%3A%2F%2Ffiles.constantcontact.com%2Fa81901c6101%2F04f4c1c4-4d46-42e9-b138-bdcee89ee72b.png" TargetMode="External" /><Relationship Id="rId90" Type="http://schemas.openxmlformats.org/officeDocument/2006/relationships/hyperlink" Target="https://holasxsw.splashthat.com/" TargetMode="External" /><Relationship Id="rId91" Type="http://schemas.openxmlformats.org/officeDocument/2006/relationships/hyperlink" Target="https://holasxsw.splashthat.com/" TargetMode="External" /><Relationship Id="rId92" Type="http://schemas.openxmlformats.org/officeDocument/2006/relationships/hyperlink" Target="https://twitter.com/latinas_tech/status/1101312485884219392" TargetMode="External" /><Relationship Id="rId93" Type="http://schemas.openxmlformats.org/officeDocument/2006/relationships/hyperlink" Target="https://twitter.com/i/web/status/1096940756776902656" TargetMode="External" /><Relationship Id="rId94" Type="http://schemas.openxmlformats.org/officeDocument/2006/relationships/hyperlink" Target="https://twitter.com/latinas_tech/status/1101312485884219392" TargetMode="External" /><Relationship Id="rId95" Type="http://schemas.openxmlformats.org/officeDocument/2006/relationships/hyperlink" Target="https://schedule.sxsw.com/2019/events/PP88883" TargetMode="External" /><Relationship Id="rId96" Type="http://schemas.openxmlformats.org/officeDocument/2006/relationships/hyperlink" Target="https://twitter.com/latinas_tech/status/1101312485884219392" TargetMode="External" /><Relationship Id="rId97" Type="http://schemas.openxmlformats.org/officeDocument/2006/relationships/hyperlink" Target="https://twitter.com/i/web/status/1101670342106308608" TargetMode="External" /><Relationship Id="rId98" Type="http://schemas.openxmlformats.org/officeDocument/2006/relationships/hyperlink" Target="https://twitter.com/i/web/status/1101670342106308608" TargetMode="External" /><Relationship Id="rId99" Type="http://schemas.openxmlformats.org/officeDocument/2006/relationships/hyperlink" Target="https://twitter.com/i/web/status/1101670342106308608" TargetMode="External" /><Relationship Id="rId100" Type="http://schemas.openxmlformats.org/officeDocument/2006/relationships/hyperlink" Target="https://twitter.com/i/web/status/1101670342106308608" TargetMode="External" /><Relationship Id="rId101" Type="http://schemas.openxmlformats.org/officeDocument/2006/relationships/hyperlink" Target="https://twitter.com/latinas_tech/status/1101312485884219392" TargetMode="External" /><Relationship Id="rId102" Type="http://schemas.openxmlformats.org/officeDocument/2006/relationships/hyperlink" Target="https://twitter.com/latinas_tech/status/1101312485884219392" TargetMode="External" /><Relationship Id="rId103" Type="http://schemas.openxmlformats.org/officeDocument/2006/relationships/hyperlink" Target="http://tweetedtimes.com/#!/milesj/cfo" TargetMode="External" /><Relationship Id="rId104" Type="http://schemas.openxmlformats.org/officeDocument/2006/relationships/hyperlink" Target="http://tweetedtimes.com/#!/milesj/cfo" TargetMode="External" /><Relationship Id="rId105" Type="http://schemas.openxmlformats.org/officeDocument/2006/relationships/hyperlink" Target="http://tweetedtimes.com/#!/milesj/cfo" TargetMode="External" /><Relationship Id="rId106" Type="http://schemas.openxmlformats.org/officeDocument/2006/relationships/hyperlink" Target="https://twitter.com/i/web/status/1087460250742079490" TargetMode="External" /><Relationship Id="rId107" Type="http://schemas.openxmlformats.org/officeDocument/2006/relationships/hyperlink" Target="http://www.the-highwaymen.com/" TargetMode="External" /><Relationship Id="rId108" Type="http://schemas.openxmlformats.org/officeDocument/2006/relationships/hyperlink" Target="http://www.the-highwaymen.com/" TargetMode="External" /><Relationship Id="rId109" Type="http://schemas.openxmlformats.org/officeDocument/2006/relationships/hyperlink" Target="https://twitter.com/latinas_tech/status/1101312485884219392" TargetMode="External" /><Relationship Id="rId110" Type="http://schemas.openxmlformats.org/officeDocument/2006/relationships/hyperlink" Target="https://twitter.com/SXSWMF/status/1102624978032308224" TargetMode="External" /><Relationship Id="rId111" Type="http://schemas.openxmlformats.org/officeDocument/2006/relationships/hyperlink" Target="http://www.thenuevalatina.com/sxsw-guide-1/" TargetMode="External" /><Relationship Id="rId112" Type="http://schemas.openxmlformats.org/officeDocument/2006/relationships/hyperlink" Target="https://twitter.com/i/web/status/1100420358388310016" TargetMode="External" /><Relationship Id="rId113" Type="http://schemas.openxmlformats.org/officeDocument/2006/relationships/hyperlink" Target="http://www.the-highwaymen.com/" TargetMode="External" /><Relationship Id="rId114" Type="http://schemas.openxmlformats.org/officeDocument/2006/relationships/hyperlink" Target="https://twitter.com/101x/status/1102631701388447744" TargetMode="External" /><Relationship Id="rId115" Type="http://schemas.openxmlformats.org/officeDocument/2006/relationships/hyperlink" Target="https://twitter.com/SXSWMF/status/1102624978032308224" TargetMode="External" /><Relationship Id="rId116" Type="http://schemas.openxmlformats.org/officeDocument/2006/relationships/hyperlink" Target="https://www.instagram.com/p/BtATaG_l0uL/?utm_source=ig_twitter_share&amp;igshid=c74zk6h32mhh" TargetMode="External" /><Relationship Id="rId117" Type="http://schemas.openxmlformats.org/officeDocument/2006/relationships/hyperlink" Target="https://twitter.com/i/web/status/1089983758776844290" TargetMode="External" /><Relationship Id="rId118" Type="http://schemas.openxmlformats.org/officeDocument/2006/relationships/hyperlink" Target="https://twitter.com/rsvpster/status/1097593361035345930" TargetMode="External" /><Relationship Id="rId119" Type="http://schemas.openxmlformats.org/officeDocument/2006/relationships/hyperlink" Target="http://mashable.com/MashBash/?share=true" TargetMode="External" /><Relationship Id="rId120" Type="http://schemas.openxmlformats.org/officeDocument/2006/relationships/hyperlink" Target="https://twitter.com/SXSWMF/status/1102624978032308224" TargetMode="External" /><Relationship Id="rId121" Type="http://schemas.openxmlformats.org/officeDocument/2006/relationships/hyperlink" Target="https://pbs.twimg.com/media/BE2qxUSCQAAMkqv.jpg" TargetMode="External" /><Relationship Id="rId122" Type="http://schemas.openxmlformats.org/officeDocument/2006/relationships/hyperlink" Target="https://pbs.twimg.com/media/BE2qxUSCQAAMkqv.jpg" TargetMode="External" /><Relationship Id="rId123" Type="http://schemas.openxmlformats.org/officeDocument/2006/relationships/hyperlink" Target="https://pbs.twimg.com/media/CdX0N_JUsAAEShB.jpg" TargetMode="External" /><Relationship Id="rId124" Type="http://schemas.openxmlformats.org/officeDocument/2006/relationships/hyperlink" Target="https://pbs.twimg.com/media/DxcufHxU0AAXNz8.jpg" TargetMode="External" /><Relationship Id="rId125" Type="http://schemas.openxmlformats.org/officeDocument/2006/relationships/hyperlink" Target="https://pbs.twimg.com/tweet_video_thumb/Dxrq9HCX4AAsx9l.jpg" TargetMode="External" /><Relationship Id="rId126" Type="http://schemas.openxmlformats.org/officeDocument/2006/relationships/hyperlink" Target="https://pbs.twimg.com/tweet_video_thumb/Dxrq9HCX4AAsx9l.jpg" TargetMode="External" /><Relationship Id="rId127" Type="http://schemas.openxmlformats.org/officeDocument/2006/relationships/hyperlink" Target="https://pbs.twimg.com/media/DxrvMg2VAAA979f.jpg" TargetMode="External" /><Relationship Id="rId128" Type="http://schemas.openxmlformats.org/officeDocument/2006/relationships/hyperlink" Target="https://pbs.twimg.com/media/DxrvMg2VAAA979f.jpg" TargetMode="External" /><Relationship Id="rId129" Type="http://schemas.openxmlformats.org/officeDocument/2006/relationships/hyperlink" Target="https://pbs.twimg.com/media/DxrvMg2VAAA979f.jpg" TargetMode="External" /><Relationship Id="rId130" Type="http://schemas.openxmlformats.org/officeDocument/2006/relationships/hyperlink" Target="https://pbs.twimg.com/media/Dyw96XgX4AEgISG.jpg" TargetMode="External" /><Relationship Id="rId131" Type="http://schemas.openxmlformats.org/officeDocument/2006/relationships/hyperlink" Target="https://pbs.twimg.com/media/Dyw96XgX4AEgISG.jpg" TargetMode="External" /><Relationship Id="rId132" Type="http://schemas.openxmlformats.org/officeDocument/2006/relationships/hyperlink" Target="https://pbs.twimg.com/media/DzyiJQlW0AE4pT7.jpg" TargetMode="External" /><Relationship Id="rId133" Type="http://schemas.openxmlformats.org/officeDocument/2006/relationships/hyperlink" Target="https://pbs.twimg.com/media/Dz5pnWeW0AEJL75.jpg" TargetMode="External" /><Relationship Id="rId134" Type="http://schemas.openxmlformats.org/officeDocument/2006/relationships/hyperlink" Target="https://pbs.twimg.com/media/Dz8uhe1WsAEnTlt.jpg" TargetMode="External" /><Relationship Id="rId135" Type="http://schemas.openxmlformats.org/officeDocument/2006/relationships/hyperlink" Target="https://pbs.twimg.com/media/CdrwNWWUEAAejGB.jpg" TargetMode="External" /><Relationship Id="rId136" Type="http://schemas.openxmlformats.org/officeDocument/2006/relationships/hyperlink" Target="https://pbs.twimg.com/media/CdrwNWWUEAAejGB.jpg" TargetMode="External" /><Relationship Id="rId137" Type="http://schemas.openxmlformats.org/officeDocument/2006/relationships/hyperlink" Target="https://pbs.twimg.com/media/B_1ZHB7UgAAYS8z.jpg" TargetMode="External" /><Relationship Id="rId138" Type="http://schemas.openxmlformats.org/officeDocument/2006/relationships/hyperlink" Target="https://pbs.twimg.com/media/C6v9NR2VwAAPacb.jpg" TargetMode="External" /><Relationship Id="rId139" Type="http://schemas.openxmlformats.org/officeDocument/2006/relationships/hyperlink" Target="https://pbs.twimg.com/media/D0rc3azXQAE1y6z.jpg" TargetMode="External" /><Relationship Id="rId140" Type="http://schemas.openxmlformats.org/officeDocument/2006/relationships/hyperlink" Target="https://pbs.twimg.com/media/D0sbQU5W0AESzuv.jpg" TargetMode="External" /><Relationship Id="rId141" Type="http://schemas.openxmlformats.org/officeDocument/2006/relationships/hyperlink" Target="https://pbs.twimg.com/media/D0s_LT0WwAUDfIq.jpg" TargetMode="External" /><Relationship Id="rId142" Type="http://schemas.openxmlformats.org/officeDocument/2006/relationships/hyperlink" Target="https://pbs.twimg.com/media/D0s_LT0WwAUDfIq.jpg" TargetMode="External" /><Relationship Id="rId143" Type="http://schemas.openxmlformats.org/officeDocument/2006/relationships/hyperlink" Target="https://pbs.twimg.com/media/D0s_LT0WwAUDfIq.jpg" TargetMode="External" /><Relationship Id="rId144" Type="http://schemas.openxmlformats.org/officeDocument/2006/relationships/hyperlink" Target="https://pbs.twimg.com/media/D0s_LT0WwAUDfIq.jpg" TargetMode="External" /><Relationship Id="rId145" Type="http://schemas.openxmlformats.org/officeDocument/2006/relationships/hyperlink" Target="https://pbs.twimg.com/media/D0T2igFWkAAXQvb.jpg" TargetMode="External" /><Relationship Id="rId146" Type="http://schemas.openxmlformats.org/officeDocument/2006/relationships/hyperlink" Target="http://pbs.twimg.com/profile_images/1895064496/265829_10150208891611239_12206836238_7256837_8157312_o_1__normal.JPG" TargetMode="External" /><Relationship Id="rId147" Type="http://schemas.openxmlformats.org/officeDocument/2006/relationships/hyperlink" Target="http://pbs.twimg.com/profile_images/874099684872249344/5rX5-ycm_normal.jpg" TargetMode="External" /><Relationship Id="rId148" Type="http://schemas.openxmlformats.org/officeDocument/2006/relationships/hyperlink" Target="http://pbs.twimg.com/profile_images/874099684872249344/5rX5-ycm_normal.jpg" TargetMode="External" /><Relationship Id="rId149" Type="http://schemas.openxmlformats.org/officeDocument/2006/relationships/hyperlink" Target="http://pbs.twimg.com/profile_images/897911108702412800/maRDdtIB_normal.jpg" TargetMode="External" /><Relationship Id="rId150" Type="http://schemas.openxmlformats.org/officeDocument/2006/relationships/hyperlink" Target="http://pbs.twimg.com/profile_images/681158977573511168/TtSbCvLn_normal.jpg" TargetMode="External" /><Relationship Id="rId151" Type="http://schemas.openxmlformats.org/officeDocument/2006/relationships/hyperlink" Target="http://pbs.twimg.com/profile_images/378800000571106311/323feaf0990fef70e7e60e7d7b0e00cf_normal.jpeg" TargetMode="External" /><Relationship Id="rId152" Type="http://schemas.openxmlformats.org/officeDocument/2006/relationships/hyperlink" Target="http://pbs.twimg.com/profile_images/378800000571106311/323feaf0990fef70e7e60e7d7b0e00cf_normal.jpeg" TargetMode="External" /><Relationship Id="rId153" Type="http://schemas.openxmlformats.org/officeDocument/2006/relationships/hyperlink" Target="http://pbs.twimg.com/profile_images/378800000571106311/323feaf0990fef70e7e60e7d7b0e00cf_normal.jpeg" TargetMode="External" /><Relationship Id="rId154" Type="http://schemas.openxmlformats.org/officeDocument/2006/relationships/hyperlink" Target="http://pbs.twimg.com/profile_images/378800000571106311/323feaf0990fef70e7e60e7d7b0e00cf_normal.jpeg" TargetMode="External" /><Relationship Id="rId155" Type="http://schemas.openxmlformats.org/officeDocument/2006/relationships/hyperlink" Target="http://pbs.twimg.com/profile_images/555486095295512576/V4DEnYO8_normal.jpeg" TargetMode="External" /><Relationship Id="rId156" Type="http://schemas.openxmlformats.org/officeDocument/2006/relationships/hyperlink" Target="https://pbs.twimg.com/media/BE2qxUSCQAAMkqv.jpg" TargetMode="External" /><Relationship Id="rId157" Type="http://schemas.openxmlformats.org/officeDocument/2006/relationships/hyperlink" Target="https://pbs.twimg.com/media/BE2qxUSCQAAMkqv.jpg" TargetMode="External" /><Relationship Id="rId158" Type="http://schemas.openxmlformats.org/officeDocument/2006/relationships/hyperlink" Target="http://pbs.twimg.com/profile_images/561620985485344768/Pc8lfPYJ_normal.jpeg" TargetMode="External" /><Relationship Id="rId159" Type="http://schemas.openxmlformats.org/officeDocument/2006/relationships/hyperlink" Target="http://pbs.twimg.com/profile_images/1047117340343767040/xwYRBtgI_normal.jpg" TargetMode="External" /><Relationship Id="rId160" Type="http://schemas.openxmlformats.org/officeDocument/2006/relationships/hyperlink" Target="http://pbs.twimg.com/profile_images/378800000582118041/9a243b8938ffb5b8da3e773b935198dd_normal.jpeg" TargetMode="External" /><Relationship Id="rId161" Type="http://schemas.openxmlformats.org/officeDocument/2006/relationships/hyperlink" Target="http://pbs.twimg.com/profile_images/378800000582118041/9a243b8938ffb5b8da3e773b935198dd_normal.jpeg" TargetMode="External" /><Relationship Id="rId162" Type="http://schemas.openxmlformats.org/officeDocument/2006/relationships/hyperlink" Target="http://pbs.twimg.com/profile_images/378800000582118041/9a243b8938ffb5b8da3e773b935198dd_normal.jpeg" TargetMode="External" /><Relationship Id="rId163" Type="http://schemas.openxmlformats.org/officeDocument/2006/relationships/hyperlink" Target="http://pbs.twimg.com/profile_images/378800000582118041/9a243b8938ffb5b8da3e773b935198dd_normal.jpeg" TargetMode="External" /><Relationship Id="rId164" Type="http://schemas.openxmlformats.org/officeDocument/2006/relationships/hyperlink" Target="http://pbs.twimg.com/profile_images/888912687765241856/qoFGxWDP_normal.jpg" TargetMode="External" /><Relationship Id="rId165" Type="http://schemas.openxmlformats.org/officeDocument/2006/relationships/hyperlink" Target="http://pbs.twimg.com/profile_images/876827090003406848/zBOJk1BS_normal.jpg" TargetMode="External" /><Relationship Id="rId166" Type="http://schemas.openxmlformats.org/officeDocument/2006/relationships/hyperlink" Target="https://pbs.twimg.com/media/CdX0N_JUsAAEShB.jpg" TargetMode="External" /><Relationship Id="rId167" Type="http://schemas.openxmlformats.org/officeDocument/2006/relationships/hyperlink" Target="http://pbs.twimg.com/profile_images/961483559885131778/xYTlco1y_normal.jpg" TargetMode="External" /><Relationship Id="rId168" Type="http://schemas.openxmlformats.org/officeDocument/2006/relationships/hyperlink" Target="http://pbs.twimg.com/profile_images/961483559885131778/xYTlco1y_normal.jpg" TargetMode="External" /><Relationship Id="rId169" Type="http://schemas.openxmlformats.org/officeDocument/2006/relationships/hyperlink" Target="http://pbs.twimg.com/profile_images/961483559885131778/xYTlco1y_normal.jpg" TargetMode="External" /><Relationship Id="rId170" Type="http://schemas.openxmlformats.org/officeDocument/2006/relationships/hyperlink" Target="http://pbs.twimg.com/profile_images/961483559885131778/xYTlco1y_normal.jpg" TargetMode="External" /><Relationship Id="rId171" Type="http://schemas.openxmlformats.org/officeDocument/2006/relationships/hyperlink" Target="http://pbs.twimg.com/profile_images/951172556601503746/azEPpJHT_normal.jpg" TargetMode="External" /><Relationship Id="rId172" Type="http://schemas.openxmlformats.org/officeDocument/2006/relationships/hyperlink" Target="http://pbs.twimg.com/profile_images/961820613730910208/ZHmNU1Lw_normal.jpg" TargetMode="External" /><Relationship Id="rId173" Type="http://schemas.openxmlformats.org/officeDocument/2006/relationships/hyperlink" Target="http://pbs.twimg.com/profile_images/1003652892153167874/q3fjiiHb_normal.jpg" TargetMode="External" /><Relationship Id="rId174" Type="http://schemas.openxmlformats.org/officeDocument/2006/relationships/hyperlink" Target="http://pbs.twimg.com/profile_images/1092896866843459584/54pabQ_t_normal.jpg" TargetMode="External" /><Relationship Id="rId175" Type="http://schemas.openxmlformats.org/officeDocument/2006/relationships/hyperlink" Target="http://pbs.twimg.com/profile_images/569257561497407488/nAPMt06b_normal.png" TargetMode="External" /><Relationship Id="rId176" Type="http://schemas.openxmlformats.org/officeDocument/2006/relationships/hyperlink" Target="http://pbs.twimg.com/profile_images/1078805143594852352/oPZWD0-I_normal.jpg" TargetMode="External" /><Relationship Id="rId177" Type="http://schemas.openxmlformats.org/officeDocument/2006/relationships/hyperlink" Target="http://pbs.twimg.com/profile_images/993473682998743046/5pVcLq0k_normal.jpg" TargetMode="External" /><Relationship Id="rId178" Type="http://schemas.openxmlformats.org/officeDocument/2006/relationships/hyperlink" Target="http://abs.twimg.com/sticky/default_profile_images/default_profile_normal.png" TargetMode="External" /><Relationship Id="rId179" Type="http://schemas.openxmlformats.org/officeDocument/2006/relationships/hyperlink" Target="http://pbs.twimg.com/profile_images/1047317536071720960/AfVnYtIb_normal.jpg" TargetMode="External" /><Relationship Id="rId180" Type="http://schemas.openxmlformats.org/officeDocument/2006/relationships/hyperlink" Target="http://pbs.twimg.com/profile_images/821725961657913344/kMkCepSf_normal.jpg" TargetMode="External" /><Relationship Id="rId181" Type="http://schemas.openxmlformats.org/officeDocument/2006/relationships/hyperlink" Target="http://pbs.twimg.com/profile_images/1064380565573427200/2fvFfYwl_normal.jpg" TargetMode="External" /><Relationship Id="rId182" Type="http://schemas.openxmlformats.org/officeDocument/2006/relationships/hyperlink" Target="http://pbs.twimg.com/profile_images/749460339893362689/x9-B5eCc_normal.jpg" TargetMode="External" /><Relationship Id="rId183" Type="http://schemas.openxmlformats.org/officeDocument/2006/relationships/hyperlink" Target="http://pbs.twimg.com/profile_images/1086574276008804352/-hfyvUeQ_normal.jpg" TargetMode="External" /><Relationship Id="rId184" Type="http://schemas.openxmlformats.org/officeDocument/2006/relationships/hyperlink" Target="http://pbs.twimg.com/profile_images/1086574276008804352/-hfyvUeQ_normal.jpg" TargetMode="External" /><Relationship Id="rId185" Type="http://schemas.openxmlformats.org/officeDocument/2006/relationships/hyperlink" Target="https://pbs.twimg.com/media/DxcufHxU0AAXNz8.jpg" TargetMode="External" /><Relationship Id="rId186" Type="http://schemas.openxmlformats.org/officeDocument/2006/relationships/hyperlink" Target="http://pbs.twimg.com/profile_images/951643936283549697/al7IZ95x_normal.jpg" TargetMode="External" /><Relationship Id="rId187" Type="http://schemas.openxmlformats.org/officeDocument/2006/relationships/hyperlink" Target="http://pbs.twimg.com/profile_images/123080801/7809_normal.jpg" TargetMode="External" /><Relationship Id="rId188" Type="http://schemas.openxmlformats.org/officeDocument/2006/relationships/hyperlink" Target="http://pbs.twimg.com/profile_images/885658544246214656/9LPv-5nI_normal.jpg" TargetMode="External" /><Relationship Id="rId189" Type="http://schemas.openxmlformats.org/officeDocument/2006/relationships/hyperlink" Target="http://pbs.twimg.com/profile_images/1100078144361517059/DBtQyr-B_normal.jpg" TargetMode="External" /><Relationship Id="rId190" Type="http://schemas.openxmlformats.org/officeDocument/2006/relationships/hyperlink" Target="https://pbs.twimg.com/tweet_video_thumb/Dxrq9HCX4AAsx9l.jpg" TargetMode="External" /><Relationship Id="rId191" Type="http://schemas.openxmlformats.org/officeDocument/2006/relationships/hyperlink" Target="https://pbs.twimg.com/tweet_video_thumb/Dxrq9HCX4AAsx9l.jpg" TargetMode="External" /><Relationship Id="rId192" Type="http://schemas.openxmlformats.org/officeDocument/2006/relationships/hyperlink" Target="https://pbs.twimg.com/media/DxrvMg2VAAA979f.jpg" TargetMode="External" /><Relationship Id="rId193" Type="http://schemas.openxmlformats.org/officeDocument/2006/relationships/hyperlink" Target="http://pbs.twimg.com/profile_images/897773391632977920/Ck3D8NqM_normal.jpg" TargetMode="External" /><Relationship Id="rId194" Type="http://schemas.openxmlformats.org/officeDocument/2006/relationships/hyperlink" Target="https://pbs.twimg.com/media/DxrvMg2VAAA979f.jpg" TargetMode="External" /><Relationship Id="rId195" Type="http://schemas.openxmlformats.org/officeDocument/2006/relationships/hyperlink" Target="http://pbs.twimg.com/profile_images/897773391632977920/Ck3D8NqM_normal.jpg" TargetMode="External" /><Relationship Id="rId196" Type="http://schemas.openxmlformats.org/officeDocument/2006/relationships/hyperlink" Target="https://pbs.twimg.com/media/DxrvMg2VAAA979f.jpg" TargetMode="External" /><Relationship Id="rId197" Type="http://schemas.openxmlformats.org/officeDocument/2006/relationships/hyperlink" Target="http://pbs.twimg.com/profile_images/897773391632977920/Ck3D8NqM_normal.jpg" TargetMode="External" /><Relationship Id="rId198" Type="http://schemas.openxmlformats.org/officeDocument/2006/relationships/hyperlink" Target="http://pbs.twimg.com/profile_images/897773391632977920/Ck3D8NqM_normal.jpg" TargetMode="External" /><Relationship Id="rId199" Type="http://schemas.openxmlformats.org/officeDocument/2006/relationships/hyperlink" Target="http://pbs.twimg.com/profile_images/992566696136278017/HTh2fF_8_normal.jpg" TargetMode="External" /><Relationship Id="rId200" Type="http://schemas.openxmlformats.org/officeDocument/2006/relationships/hyperlink" Target="http://pbs.twimg.com/profile_images/1086460187697864705/tC3FoNd__normal.jpg" TargetMode="External" /><Relationship Id="rId201" Type="http://schemas.openxmlformats.org/officeDocument/2006/relationships/hyperlink" Target="http://pbs.twimg.com/profile_images/1016686205382025222/CuH0Gzf8_normal.jpg" TargetMode="External" /><Relationship Id="rId202" Type="http://schemas.openxmlformats.org/officeDocument/2006/relationships/hyperlink" Target="http://pbs.twimg.com/profile_images/1062955157795758081/YqgdL1Ve_normal.jpg" TargetMode="External" /><Relationship Id="rId203" Type="http://schemas.openxmlformats.org/officeDocument/2006/relationships/hyperlink" Target="http://pbs.twimg.com/profile_images/1246271094/globedieimage_normal" TargetMode="External" /><Relationship Id="rId204" Type="http://schemas.openxmlformats.org/officeDocument/2006/relationships/hyperlink" Target="http://pbs.twimg.com/profile_images/1246271094/globedieimage_normal" TargetMode="External" /><Relationship Id="rId205" Type="http://schemas.openxmlformats.org/officeDocument/2006/relationships/hyperlink" Target="http://pbs.twimg.com/profile_images/1091521876940095488/CKIp5BLM_normal.jpg" TargetMode="External" /><Relationship Id="rId206" Type="http://schemas.openxmlformats.org/officeDocument/2006/relationships/hyperlink" Target="http://pbs.twimg.com/profile_images/1091521876940095488/CKIp5BLM_normal.jpg" TargetMode="External" /><Relationship Id="rId207" Type="http://schemas.openxmlformats.org/officeDocument/2006/relationships/hyperlink" Target="http://pbs.twimg.com/profile_images/1072161954414936066/Z0aBaWyp_normal.jpg" TargetMode="External" /><Relationship Id="rId208" Type="http://schemas.openxmlformats.org/officeDocument/2006/relationships/hyperlink" Target="http://pbs.twimg.com/profile_images/1226217754/images1_normal.jpg" TargetMode="External" /><Relationship Id="rId209" Type="http://schemas.openxmlformats.org/officeDocument/2006/relationships/hyperlink" Target="http://pbs.twimg.com/profile_images/1226217754/images1_normal.jpg" TargetMode="External" /><Relationship Id="rId210" Type="http://schemas.openxmlformats.org/officeDocument/2006/relationships/hyperlink" Target="http://pbs.twimg.com/profile_images/458274724074647552/HUjaBXwy_normal.jpeg" TargetMode="External" /><Relationship Id="rId211" Type="http://schemas.openxmlformats.org/officeDocument/2006/relationships/hyperlink" Target="http://pbs.twimg.com/profile_images/1091394280021577728/LD4u3aO2_normal.jpg" TargetMode="External" /><Relationship Id="rId212" Type="http://schemas.openxmlformats.org/officeDocument/2006/relationships/hyperlink" Target="http://pbs.twimg.com/profile_images/963791806453485569/ytzsV7nW_normal.jpg" TargetMode="External" /><Relationship Id="rId213" Type="http://schemas.openxmlformats.org/officeDocument/2006/relationships/hyperlink" Target="http://pbs.twimg.com/profile_images/963791806453485569/ytzsV7nW_normal.jpg" TargetMode="External" /><Relationship Id="rId214" Type="http://schemas.openxmlformats.org/officeDocument/2006/relationships/hyperlink" Target="http://pbs.twimg.com/profile_images/963791806453485569/ytzsV7nW_normal.jpg" TargetMode="External" /><Relationship Id="rId215" Type="http://schemas.openxmlformats.org/officeDocument/2006/relationships/hyperlink" Target="http://pbs.twimg.com/profile_images/867704865778266112/IpPTPJ9q_normal.jpg" TargetMode="External" /><Relationship Id="rId216" Type="http://schemas.openxmlformats.org/officeDocument/2006/relationships/hyperlink" Target="http://pbs.twimg.com/profile_images/867704865778266112/IpPTPJ9q_normal.jpg" TargetMode="External" /><Relationship Id="rId217" Type="http://schemas.openxmlformats.org/officeDocument/2006/relationships/hyperlink" Target="http://pbs.twimg.com/profile_images/1062710888766029825/v7dsG1PJ_normal.jpg" TargetMode="External" /><Relationship Id="rId218" Type="http://schemas.openxmlformats.org/officeDocument/2006/relationships/hyperlink" Target="http://pbs.twimg.com/profile_images/1062710888766029825/v7dsG1PJ_normal.jpg" TargetMode="External" /><Relationship Id="rId219" Type="http://schemas.openxmlformats.org/officeDocument/2006/relationships/hyperlink" Target="https://pbs.twimg.com/media/Dyw96XgX4AEgISG.jpg" TargetMode="External" /><Relationship Id="rId220" Type="http://schemas.openxmlformats.org/officeDocument/2006/relationships/hyperlink" Target="http://pbs.twimg.com/profile_images/1062710888766029825/v7dsG1PJ_normal.jpg" TargetMode="External" /><Relationship Id="rId221" Type="http://schemas.openxmlformats.org/officeDocument/2006/relationships/hyperlink" Target="https://pbs.twimg.com/media/Dyw96XgX4AEgISG.jpg" TargetMode="External" /><Relationship Id="rId222" Type="http://schemas.openxmlformats.org/officeDocument/2006/relationships/hyperlink" Target="http://pbs.twimg.com/profile_images/876247663548694528/_qTX0KAo_normal.jpg" TargetMode="External" /><Relationship Id="rId223" Type="http://schemas.openxmlformats.org/officeDocument/2006/relationships/hyperlink" Target="http://pbs.twimg.com/profile_images/876247663548694528/_qTX0KAo_normal.jpg" TargetMode="External" /><Relationship Id="rId224" Type="http://schemas.openxmlformats.org/officeDocument/2006/relationships/hyperlink" Target="http://pbs.twimg.com/profile_images/1096450734046900224/D1Q5pg3G_normal.png" TargetMode="External" /><Relationship Id="rId225" Type="http://schemas.openxmlformats.org/officeDocument/2006/relationships/hyperlink" Target="http://pbs.twimg.com/profile_images/1778260267/image1327422881_normal.png" TargetMode="External" /><Relationship Id="rId226" Type="http://schemas.openxmlformats.org/officeDocument/2006/relationships/hyperlink" Target="http://pbs.twimg.com/profile_images/591267196950679552/bncIh2Lj_normal.jpg" TargetMode="External" /><Relationship Id="rId227" Type="http://schemas.openxmlformats.org/officeDocument/2006/relationships/hyperlink" Target="http://abs.twimg.com/sticky/default_profile_images/default_profile_normal.png" TargetMode="External" /><Relationship Id="rId228" Type="http://schemas.openxmlformats.org/officeDocument/2006/relationships/hyperlink" Target="http://pbs.twimg.com/profile_images/591267196950679552/bncIh2Lj_normal.jpg" TargetMode="External" /><Relationship Id="rId229" Type="http://schemas.openxmlformats.org/officeDocument/2006/relationships/hyperlink" Target="http://abs.twimg.com/sticky/default_profile_images/default_profile_normal.png" TargetMode="External" /><Relationship Id="rId230" Type="http://schemas.openxmlformats.org/officeDocument/2006/relationships/hyperlink" Target="http://abs.twimg.com/sticky/default_profile_images/default_profile_normal.png" TargetMode="External" /><Relationship Id="rId231" Type="http://schemas.openxmlformats.org/officeDocument/2006/relationships/hyperlink" Target="http://pbs.twimg.com/profile_images/757626090953117696/_h6VYJP1_normal.jpg" TargetMode="External" /><Relationship Id="rId232" Type="http://schemas.openxmlformats.org/officeDocument/2006/relationships/hyperlink" Target="http://pbs.twimg.com/profile_images/757626090953117696/_h6VYJP1_normal.jpg" TargetMode="External" /><Relationship Id="rId233" Type="http://schemas.openxmlformats.org/officeDocument/2006/relationships/hyperlink" Target="http://pbs.twimg.com/profile_images/1076306605946400768/GWL-HF53_normal.jpg" TargetMode="External" /><Relationship Id="rId234" Type="http://schemas.openxmlformats.org/officeDocument/2006/relationships/hyperlink" Target="http://pbs.twimg.com/profile_images/1076306605946400768/GWL-HF53_normal.jpg" TargetMode="External" /><Relationship Id="rId235" Type="http://schemas.openxmlformats.org/officeDocument/2006/relationships/hyperlink" Target="http://pbs.twimg.com/profile_images/1076306605946400768/GWL-HF53_normal.jpg" TargetMode="External" /><Relationship Id="rId236" Type="http://schemas.openxmlformats.org/officeDocument/2006/relationships/hyperlink" Target="http://pbs.twimg.com/profile_images/1085718047183327232/ls87VZt6_normal.jpg" TargetMode="External" /><Relationship Id="rId237" Type="http://schemas.openxmlformats.org/officeDocument/2006/relationships/hyperlink" Target="http://pbs.twimg.com/profile_images/1041438510559846400/Wne0QQ3s_normal.jpg" TargetMode="External" /><Relationship Id="rId238" Type="http://schemas.openxmlformats.org/officeDocument/2006/relationships/hyperlink" Target="http://pbs.twimg.com/profile_images/817590293264551938/hWQxh1IC_normal.jpg" TargetMode="External" /><Relationship Id="rId239" Type="http://schemas.openxmlformats.org/officeDocument/2006/relationships/hyperlink" Target="http://pbs.twimg.com/profile_images/1027712886431522816/DNcquI5y_normal.jpg" TargetMode="External" /><Relationship Id="rId240" Type="http://schemas.openxmlformats.org/officeDocument/2006/relationships/hyperlink" Target="http://pbs.twimg.com/profile_images/1002353175846719489/0smmIJu5_normal.jpg" TargetMode="External" /><Relationship Id="rId241" Type="http://schemas.openxmlformats.org/officeDocument/2006/relationships/hyperlink" Target="http://pbs.twimg.com/profile_images/717173678572707840/Mrd9Bcs3_normal.jpg" TargetMode="External" /><Relationship Id="rId242" Type="http://schemas.openxmlformats.org/officeDocument/2006/relationships/hyperlink" Target="http://pbs.twimg.com/profile_images/1058918985209602049/JzIOmBkm_normal.jpg" TargetMode="External" /><Relationship Id="rId243" Type="http://schemas.openxmlformats.org/officeDocument/2006/relationships/hyperlink" Target="http://pbs.twimg.com/profile_images/702869458486951937/ALKYOd1m_normal.jpg" TargetMode="External" /><Relationship Id="rId244" Type="http://schemas.openxmlformats.org/officeDocument/2006/relationships/hyperlink" Target="http://pbs.twimg.com/profile_images/702869458486951937/ALKYOd1m_normal.jpg" TargetMode="External" /><Relationship Id="rId245" Type="http://schemas.openxmlformats.org/officeDocument/2006/relationships/hyperlink" Target="http://pbs.twimg.com/profile_images/886430888837304321/jjrwMMGB_normal.jpg" TargetMode="External" /><Relationship Id="rId246" Type="http://schemas.openxmlformats.org/officeDocument/2006/relationships/hyperlink" Target="http://pbs.twimg.com/profile_images/886430888837304321/jjrwMMGB_normal.jpg" TargetMode="External" /><Relationship Id="rId247" Type="http://schemas.openxmlformats.org/officeDocument/2006/relationships/hyperlink" Target="http://pbs.twimg.com/profile_images/886430888837304321/jjrwMMGB_normal.jpg" TargetMode="External" /><Relationship Id="rId248" Type="http://schemas.openxmlformats.org/officeDocument/2006/relationships/hyperlink" Target="http://pbs.twimg.com/profile_images/1099522845703495680/oh2vkm8p_normal.png" TargetMode="External" /><Relationship Id="rId249" Type="http://schemas.openxmlformats.org/officeDocument/2006/relationships/hyperlink" Target="http://pbs.twimg.com/profile_images/1087783241061416961/2bnJ03pY_normal.jpg" TargetMode="External" /><Relationship Id="rId250" Type="http://schemas.openxmlformats.org/officeDocument/2006/relationships/hyperlink" Target="http://pbs.twimg.com/profile_images/478313401823682560/IIVWz0cP_normal.jpeg" TargetMode="External" /><Relationship Id="rId251" Type="http://schemas.openxmlformats.org/officeDocument/2006/relationships/hyperlink" Target="http://pbs.twimg.com/profile_images/478313401823682560/IIVWz0cP_normal.jpeg" TargetMode="External" /><Relationship Id="rId252" Type="http://schemas.openxmlformats.org/officeDocument/2006/relationships/hyperlink" Target="http://pbs.twimg.com/profile_images/478313401823682560/IIVWz0cP_normal.jpeg" TargetMode="External" /><Relationship Id="rId253" Type="http://schemas.openxmlformats.org/officeDocument/2006/relationships/hyperlink" Target="https://pbs.twimg.com/media/DzyiJQlW0AE4pT7.jpg" TargetMode="External" /><Relationship Id="rId254" Type="http://schemas.openxmlformats.org/officeDocument/2006/relationships/hyperlink" Target="http://pbs.twimg.com/profile_images/995851018859524096/YLJtFvW6_normal.jpg" TargetMode="External" /><Relationship Id="rId255" Type="http://schemas.openxmlformats.org/officeDocument/2006/relationships/hyperlink" Target="http://pbs.twimg.com/profile_images/467395345979150336/8KtiT57M_normal.jpeg" TargetMode="External" /><Relationship Id="rId256" Type="http://schemas.openxmlformats.org/officeDocument/2006/relationships/hyperlink" Target="http://pbs.twimg.com/profile_images/467395345979150336/8KtiT57M_normal.jpeg" TargetMode="External" /><Relationship Id="rId257" Type="http://schemas.openxmlformats.org/officeDocument/2006/relationships/hyperlink" Target="https://pbs.twimg.com/media/Dz5pnWeW0AEJL75.jpg" TargetMode="External" /><Relationship Id="rId258" Type="http://schemas.openxmlformats.org/officeDocument/2006/relationships/hyperlink" Target="http://pbs.twimg.com/profile_images/752590397268856832/euyiMLY8_normal.jpg" TargetMode="External" /><Relationship Id="rId259" Type="http://schemas.openxmlformats.org/officeDocument/2006/relationships/hyperlink" Target="http://pbs.twimg.com/profile_images/3106906476/6b9bf91df77278e92437adfd239554c3_normal.jpeg" TargetMode="External" /><Relationship Id="rId260" Type="http://schemas.openxmlformats.org/officeDocument/2006/relationships/hyperlink" Target="http://pbs.twimg.com/profile_images/3106906476/6b9bf91df77278e92437adfd239554c3_normal.jpeg" TargetMode="External" /><Relationship Id="rId261" Type="http://schemas.openxmlformats.org/officeDocument/2006/relationships/hyperlink" Target="http://pbs.twimg.com/profile_images/1025892244807507968/lAIYSsbT_normal.jpg" TargetMode="External" /><Relationship Id="rId262" Type="http://schemas.openxmlformats.org/officeDocument/2006/relationships/hyperlink" Target="http://pbs.twimg.com/profile_images/752590397268856832/euyiMLY8_normal.jpg" TargetMode="External" /><Relationship Id="rId263" Type="http://schemas.openxmlformats.org/officeDocument/2006/relationships/hyperlink" Target="http://pbs.twimg.com/profile_images/458805438826287105/Cl85QgxW_normal.png" TargetMode="External" /><Relationship Id="rId264" Type="http://schemas.openxmlformats.org/officeDocument/2006/relationships/hyperlink" Target="http://pbs.twimg.com/profile_images/458805438826287105/Cl85QgxW_normal.png" TargetMode="External" /><Relationship Id="rId265" Type="http://schemas.openxmlformats.org/officeDocument/2006/relationships/hyperlink" Target="http://pbs.twimg.com/profile_images/1025892244807507968/lAIYSsbT_normal.jpg" TargetMode="External" /><Relationship Id="rId266" Type="http://schemas.openxmlformats.org/officeDocument/2006/relationships/hyperlink" Target="http://pbs.twimg.com/profile_images/752590397268856832/euyiMLY8_normal.jpg" TargetMode="External" /><Relationship Id="rId267" Type="http://schemas.openxmlformats.org/officeDocument/2006/relationships/hyperlink" Target="http://pbs.twimg.com/profile_images/1025892244807507968/lAIYSsbT_normal.jpg" TargetMode="External" /><Relationship Id="rId268" Type="http://schemas.openxmlformats.org/officeDocument/2006/relationships/hyperlink" Target="http://pbs.twimg.com/profile_images/752590397268856832/euyiMLY8_normal.jpg" TargetMode="External" /><Relationship Id="rId269" Type="http://schemas.openxmlformats.org/officeDocument/2006/relationships/hyperlink" Target="http://pbs.twimg.com/profile_images/1025892244807507968/lAIYSsbT_normal.jpg" TargetMode="External" /><Relationship Id="rId270" Type="http://schemas.openxmlformats.org/officeDocument/2006/relationships/hyperlink" Target="http://pbs.twimg.com/profile_images/752590397268856832/euyiMLY8_normal.jpg" TargetMode="External" /><Relationship Id="rId271" Type="http://schemas.openxmlformats.org/officeDocument/2006/relationships/hyperlink" Target="http://pbs.twimg.com/profile_images/1025892244807507968/lAIYSsbT_normal.jpg" TargetMode="External" /><Relationship Id="rId272" Type="http://schemas.openxmlformats.org/officeDocument/2006/relationships/hyperlink" Target="http://pbs.twimg.com/profile_images/752590397268856832/euyiMLY8_normal.jpg" TargetMode="External" /><Relationship Id="rId273" Type="http://schemas.openxmlformats.org/officeDocument/2006/relationships/hyperlink" Target="http://pbs.twimg.com/profile_images/926274798644183040/lYW5RzxH_normal.jpg" TargetMode="External" /><Relationship Id="rId274" Type="http://schemas.openxmlformats.org/officeDocument/2006/relationships/hyperlink" Target="http://pbs.twimg.com/profile_images/926274798644183040/lYW5RzxH_normal.jpg" TargetMode="External" /><Relationship Id="rId275" Type="http://schemas.openxmlformats.org/officeDocument/2006/relationships/hyperlink" Target="http://pbs.twimg.com/profile_images/1025892244807507968/lAIYSsbT_normal.jpg" TargetMode="External" /><Relationship Id="rId276" Type="http://schemas.openxmlformats.org/officeDocument/2006/relationships/hyperlink" Target="http://pbs.twimg.com/profile_images/752590397268856832/euyiMLY8_normal.jpg" TargetMode="External" /><Relationship Id="rId277" Type="http://schemas.openxmlformats.org/officeDocument/2006/relationships/hyperlink" Target="http://pbs.twimg.com/profile_images/752590397268856832/euyiMLY8_normal.jpg" TargetMode="External" /><Relationship Id="rId278" Type="http://schemas.openxmlformats.org/officeDocument/2006/relationships/hyperlink" Target="http://pbs.twimg.com/profile_images/752590397268856832/euyiMLY8_normal.jpg" TargetMode="External" /><Relationship Id="rId279" Type="http://schemas.openxmlformats.org/officeDocument/2006/relationships/hyperlink" Target="http://pbs.twimg.com/profile_images/752590397268856832/euyiMLY8_normal.jpg" TargetMode="External" /><Relationship Id="rId280" Type="http://schemas.openxmlformats.org/officeDocument/2006/relationships/hyperlink" Target="http://pbs.twimg.com/profile_images/1025892244807507968/lAIYSsbT_normal.jpg" TargetMode="External" /><Relationship Id="rId281" Type="http://schemas.openxmlformats.org/officeDocument/2006/relationships/hyperlink" Target="https://pbs.twimg.com/media/Dz8uhe1WsAEnTlt.jpg" TargetMode="External" /><Relationship Id="rId282" Type="http://schemas.openxmlformats.org/officeDocument/2006/relationships/hyperlink" Target="http://pbs.twimg.com/profile_images/1025892244807507968/lAIYSsbT_normal.jpg" TargetMode="External" /><Relationship Id="rId283" Type="http://schemas.openxmlformats.org/officeDocument/2006/relationships/hyperlink" Target="http://pbs.twimg.com/profile_images/1025892244807507968/lAIYSsbT_normal.jpg" TargetMode="External" /><Relationship Id="rId284" Type="http://schemas.openxmlformats.org/officeDocument/2006/relationships/hyperlink" Target="http://pbs.twimg.com/profile_images/1066062913931304960/ohhapcJ__normal.jpg" TargetMode="External" /><Relationship Id="rId285" Type="http://schemas.openxmlformats.org/officeDocument/2006/relationships/hyperlink" Target="http://pbs.twimg.com/profile_images/712379480489238532/lZXwKeRO_normal.jpg" TargetMode="External" /><Relationship Id="rId286" Type="http://schemas.openxmlformats.org/officeDocument/2006/relationships/hyperlink" Target="http://pbs.twimg.com/profile_images/938529933982236672/ej4jMsX__normal.jpg" TargetMode="External" /><Relationship Id="rId287" Type="http://schemas.openxmlformats.org/officeDocument/2006/relationships/hyperlink" Target="http://pbs.twimg.com/profile_images/1090760025189089280/EGI_jhrs_normal.jpg" TargetMode="External" /><Relationship Id="rId288" Type="http://schemas.openxmlformats.org/officeDocument/2006/relationships/hyperlink" Target="http://pbs.twimg.com/profile_images/1099231774079627265/ZAcKTtAP_normal.jpg" TargetMode="External" /><Relationship Id="rId289" Type="http://schemas.openxmlformats.org/officeDocument/2006/relationships/hyperlink" Target="http://pbs.twimg.com/profile_images/1099231774079627265/ZAcKTtAP_normal.jpg" TargetMode="External" /><Relationship Id="rId290" Type="http://schemas.openxmlformats.org/officeDocument/2006/relationships/hyperlink" Target="http://pbs.twimg.com/profile_images/1025892244807507968/lAIYSsbT_normal.jpg" TargetMode="External" /><Relationship Id="rId291" Type="http://schemas.openxmlformats.org/officeDocument/2006/relationships/hyperlink" Target="http://pbs.twimg.com/profile_images/854572905/Lisa_photo_normal.jpg" TargetMode="External" /><Relationship Id="rId292" Type="http://schemas.openxmlformats.org/officeDocument/2006/relationships/hyperlink" Target="http://pbs.twimg.com/profile_images/1018059198125535237/6OQSyvXm_normal.jpg" TargetMode="External" /><Relationship Id="rId293" Type="http://schemas.openxmlformats.org/officeDocument/2006/relationships/hyperlink" Target="http://pbs.twimg.com/profile_images/1058794597189586944/nxIof_3c_normal.jpg" TargetMode="External" /><Relationship Id="rId294" Type="http://schemas.openxmlformats.org/officeDocument/2006/relationships/hyperlink" Target="http://pbs.twimg.com/profile_images/1058794597189586944/nxIof_3c_normal.jpg" TargetMode="External" /><Relationship Id="rId295" Type="http://schemas.openxmlformats.org/officeDocument/2006/relationships/hyperlink" Target="http://pbs.twimg.com/profile_images/688884153656434688/zqFK1zjR_normal.jpg" TargetMode="External" /><Relationship Id="rId296" Type="http://schemas.openxmlformats.org/officeDocument/2006/relationships/hyperlink" Target="http://pbs.twimg.com/profile_images/688884153656434688/zqFK1zjR_normal.jpg" TargetMode="External" /><Relationship Id="rId297" Type="http://schemas.openxmlformats.org/officeDocument/2006/relationships/hyperlink" Target="http://pbs.twimg.com/profile_images/1097617640313499653/1SZxdJvW_normal.png" TargetMode="External" /><Relationship Id="rId298" Type="http://schemas.openxmlformats.org/officeDocument/2006/relationships/hyperlink" Target="http://pbs.twimg.com/profile_images/1097617640313499653/1SZxdJvW_normal.png" TargetMode="External" /><Relationship Id="rId299" Type="http://schemas.openxmlformats.org/officeDocument/2006/relationships/hyperlink" Target="http://pbs.twimg.com/profile_images/1009187098727997440/iHR_mkXc_normal.jpg" TargetMode="External" /><Relationship Id="rId300" Type="http://schemas.openxmlformats.org/officeDocument/2006/relationships/hyperlink" Target="https://pbs.twimg.com/media/CdrwNWWUEAAejGB.jpg" TargetMode="External" /><Relationship Id="rId301" Type="http://schemas.openxmlformats.org/officeDocument/2006/relationships/hyperlink" Target="https://pbs.twimg.com/media/CdrwNWWUEAAejGB.jpg" TargetMode="External" /><Relationship Id="rId302" Type="http://schemas.openxmlformats.org/officeDocument/2006/relationships/hyperlink" Target="https://pbs.twimg.com/media/B_1ZHB7UgAAYS8z.jpg" TargetMode="External" /><Relationship Id="rId303" Type="http://schemas.openxmlformats.org/officeDocument/2006/relationships/hyperlink" Target="https://pbs.twimg.com/media/C6v9NR2VwAAPacb.jpg" TargetMode="External" /><Relationship Id="rId304" Type="http://schemas.openxmlformats.org/officeDocument/2006/relationships/hyperlink" Target="http://pbs.twimg.com/profile_images/1029836097881178113/MvwH4De4_normal.jpg" TargetMode="External" /><Relationship Id="rId305" Type="http://schemas.openxmlformats.org/officeDocument/2006/relationships/hyperlink" Target="http://pbs.twimg.com/profile_images/1029836097881178113/MvwH4De4_normal.jpg" TargetMode="External" /><Relationship Id="rId306" Type="http://schemas.openxmlformats.org/officeDocument/2006/relationships/hyperlink" Target="http://pbs.twimg.com/profile_images/952670362755477504/DKr1S7W8_normal.jpg" TargetMode="External" /><Relationship Id="rId307" Type="http://schemas.openxmlformats.org/officeDocument/2006/relationships/hyperlink" Target="http://pbs.twimg.com/profile_images/952670362755477504/DKr1S7W8_normal.jpg" TargetMode="External" /><Relationship Id="rId308" Type="http://schemas.openxmlformats.org/officeDocument/2006/relationships/hyperlink" Target="http://pbs.twimg.com/profile_images/840650402777464832/kCoXECYF_normal.jpg" TargetMode="External" /><Relationship Id="rId309" Type="http://schemas.openxmlformats.org/officeDocument/2006/relationships/hyperlink" Target="http://pbs.twimg.com/profile_images/840650402777464832/kCoXECYF_normal.jpg" TargetMode="External" /><Relationship Id="rId310" Type="http://schemas.openxmlformats.org/officeDocument/2006/relationships/hyperlink" Target="http://pbs.twimg.com/profile_images/896404062358261760/LmTq48zE_normal.jpg" TargetMode="External" /><Relationship Id="rId311" Type="http://schemas.openxmlformats.org/officeDocument/2006/relationships/hyperlink" Target="http://pbs.twimg.com/profile_images/896404062358261760/LmTq48zE_normal.jpg" TargetMode="External" /><Relationship Id="rId312" Type="http://schemas.openxmlformats.org/officeDocument/2006/relationships/hyperlink" Target="http://pbs.twimg.com/profile_images/1101642801564012544/dibozj5W_normal.png" TargetMode="External" /><Relationship Id="rId313" Type="http://schemas.openxmlformats.org/officeDocument/2006/relationships/hyperlink" Target="http://pbs.twimg.com/profile_images/1091375434216833024/hXQBofJK_normal.jpg" TargetMode="External" /><Relationship Id="rId314" Type="http://schemas.openxmlformats.org/officeDocument/2006/relationships/hyperlink" Target="http://pbs.twimg.com/profile_images/1091375434216833024/hXQBofJK_normal.jpg" TargetMode="External" /><Relationship Id="rId315" Type="http://schemas.openxmlformats.org/officeDocument/2006/relationships/hyperlink" Target="http://pbs.twimg.com/profile_images/969406096136863744/H1h4gEEa_normal.jpg" TargetMode="External" /><Relationship Id="rId316" Type="http://schemas.openxmlformats.org/officeDocument/2006/relationships/hyperlink" Target="http://pbs.twimg.com/profile_images/969406096136863744/H1h4gEEa_normal.jpg" TargetMode="External" /><Relationship Id="rId317" Type="http://schemas.openxmlformats.org/officeDocument/2006/relationships/hyperlink" Target="http://pbs.twimg.com/profile_images/852565647120846848/QZBQ3kDN_normal.jpg" TargetMode="External" /><Relationship Id="rId318" Type="http://schemas.openxmlformats.org/officeDocument/2006/relationships/hyperlink" Target="http://pbs.twimg.com/profile_images/852565647120846848/QZBQ3kDN_normal.jpg" TargetMode="External" /><Relationship Id="rId319" Type="http://schemas.openxmlformats.org/officeDocument/2006/relationships/hyperlink" Target="http://pbs.twimg.com/profile_images/1014574029661986816/Ifzdrxcm_normal.jpg" TargetMode="External" /><Relationship Id="rId320" Type="http://schemas.openxmlformats.org/officeDocument/2006/relationships/hyperlink" Target="http://pbs.twimg.com/profile_images/1073629771660173315/3u5gY6-__normal.jpg" TargetMode="External" /><Relationship Id="rId321" Type="http://schemas.openxmlformats.org/officeDocument/2006/relationships/hyperlink" Target="http://pbs.twimg.com/profile_images/977159110792761345/YALJuGCU_normal.jpg" TargetMode="External" /><Relationship Id="rId322" Type="http://schemas.openxmlformats.org/officeDocument/2006/relationships/hyperlink" Target="http://pbs.twimg.com/profile_images/1059266047155539969/d13lkCDl_normal.jpg" TargetMode="External" /><Relationship Id="rId323" Type="http://schemas.openxmlformats.org/officeDocument/2006/relationships/hyperlink" Target="http://pbs.twimg.com/profile_images/745012991/22468_1182243397905_1282804837_30443648_4137110_n_normal.jpg" TargetMode="External" /><Relationship Id="rId324" Type="http://schemas.openxmlformats.org/officeDocument/2006/relationships/hyperlink" Target="http://pbs.twimg.com/profile_images/894777783464804352/cO6P8zKW_normal.jpg" TargetMode="External" /><Relationship Id="rId325" Type="http://schemas.openxmlformats.org/officeDocument/2006/relationships/hyperlink" Target="http://pbs.twimg.com/profile_images/894777783464804352/cO6P8zKW_normal.jpg" TargetMode="External" /><Relationship Id="rId326" Type="http://schemas.openxmlformats.org/officeDocument/2006/relationships/hyperlink" Target="http://pbs.twimg.com/profile_images/894777783464804352/cO6P8zKW_normal.jpg" TargetMode="External" /><Relationship Id="rId327" Type="http://schemas.openxmlformats.org/officeDocument/2006/relationships/hyperlink" Target="http://pbs.twimg.com/profile_images/1100646613373124615/PfqCJw2b_normal.jpg" TargetMode="External" /><Relationship Id="rId328" Type="http://schemas.openxmlformats.org/officeDocument/2006/relationships/hyperlink" Target="http://pbs.twimg.com/profile_images/853334710176456705/G3v0LbtH_normal.jpg" TargetMode="External" /><Relationship Id="rId329" Type="http://schemas.openxmlformats.org/officeDocument/2006/relationships/hyperlink" Target="http://pbs.twimg.com/profile_images/911987217056243712/DULQFFd1_normal.jpg" TargetMode="External" /><Relationship Id="rId330" Type="http://schemas.openxmlformats.org/officeDocument/2006/relationships/hyperlink" Target="http://pbs.twimg.com/profile_images/1078143924882026497/Z5pYN2GL_normal.jpg" TargetMode="External" /><Relationship Id="rId331" Type="http://schemas.openxmlformats.org/officeDocument/2006/relationships/hyperlink" Target="http://pbs.twimg.com/profile_images/1078143924882026497/Z5pYN2GL_normal.jpg" TargetMode="External" /><Relationship Id="rId332" Type="http://schemas.openxmlformats.org/officeDocument/2006/relationships/hyperlink" Target="http://pbs.twimg.com/profile_images/1078143924882026497/Z5pYN2GL_normal.jpg" TargetMode="External" /><Relationship Id="rId333" Type="http://schemas.openxmlformats.org/officeDocument/2006/relationships/hyperlink" Target="http://pbs.twimg.com/profile_images/1078143924882026497/Z5pYN2GL_normal.jpg" TargetMode="External" /><Relationship Id="rId334" Type="http://schemas.openxmlformats.org/officeDocument/2006/relationships/hyperlink" Target="http://pbs.twimg.com/profile_images/710655526250545152/2k6xyEDa_normal.jpg" TargetMode="External" /><Relationship Id="rId335" Type="http://schemas.openxmlformats.org/officeDocument/2006/relationships/hyperlink" Target="http://pbs.twimg.com/profile_images/846435075281633284/-H52sSyK_normal.jpg" TargetMode="External" /><Relationship Id="rId336" Type="http://schemas.openxmlformats.org/officeDocument/2006/relationships/hyperlink" Target="https://pbs.twimg.com/media/D0rc3azXQAE1y6z.jpg" TargetMode="External" /><Relationship Id="rId337" Type="http://schemas.openxmlformats.org/officeDocument/2006/relationships/hyperlink" Target="https://pbs.twimg.com/media/D0sbQU5W0AESzuv.jpg" TargetMode="External" /><Relationship Id="rId338" Type="http://schemas.openxmlformats.org/officeDocument/2006/relationships/hyperlink" Target="https://pbs.twimg.com/media/D0s_LT0WwAUDfIq.jpg" TargetMode="External" /><Relationship Id="rId339" Type="http://schemas.openxmlformats.org/officeDocument/2006/relationships/hyperlink" Target="https://pbs.twimg.com/media/D0s_LT0WwAUDfIq.jpg" TargetMode="External" /><Relationship Id="rId340" Type="http://schemas.openxmlformats.org/officeDocument/2006/relationships/hyperlink" Target="https://pbs.twimg.com/media/D0s_LT0WwAUDfIq.jpg" TargetMode="External" /><Relationship Id="rId341" Type="http://schemas.openxmlformats.org/officeDocument/2006/relationships/hyperlink" Target="http://pbs.twimg.com/profile_images/1035251014528643072/h-EWivoT_normal.jpg" TargetMode="External" /><Relationship Id="rId342" Type="http://schemas.openxmlformats.org/officeDocument/2006/relationships/hyperlink" Target="http://pbs.twimg.com/profile_images/1035251014528643072/h-EWivoT_normal.jpg" TargetMode="External" /><Relationship Id="rId343" Type="http://schemas.openxmlformats.org/officeDocument/2006/relationships/hyperlink" Target="http://pbs.twimg.com/profile_images/1035251014528643072/h-EWivoT_normal.jpg" TargetMode="External" /><Relationship Id="rId344" Type="http://schemas.openxmlformats.org/officeDocument/2006/relationships/hyperlink" Target="https://pbs.twimg.com/media/D0s_LT0WwAUDfIq.jpg" TargetMode="External" /><Relationship Id="rId345" Type="http://schemas.openxmlformats.org/officeDocument/2006/relationships/hyperlink" Target="http://pbs.twimg.com/profile_images/1086010652383035392/nmzWN3-M_normal.jpg" TargetMode="External" /><Relationship Id="rId346" Type="http://schemas.openxmlformats.org/officeDocument/2006/relationships/hyperlink" Target="http://pbs.twimg.com/profile_images/1080163366553841664/Xv-CoS4v_normal.jpg" TargetMode="External" /><Relationship Id="rId347" Type="http://schemas.openxmlformats.org/officeDocument/2006/relationships/hyperlink" Target="http://pbs.twimg.com/profile_images/1080163366553841664/Xv-CoS4v_normal.jpg" TargetMode="External" /><Relationship Id="rId348" Type="http://schemas.openxmlformats.org/officeDocument/2006/relationships/hyperlink" Target="http://pbs.twimg.com/profile_images/983741156184899584/tPtuunlQ_normal.jpg" TargetMode="External" /><Relationship Id="rId349" Type="http://schemas.openxmlformats.org/officeDocument/2006/relationships/hyperlink" Target="http://pbs.twimg.com/profile_images/983741156184899584/tPtuunlQ_normal.jpg" TargetMode="External" /><Relationship Id="rId350" Type="http://schemas.openxmlformats.org/officeDocument/2006/relationships/hyperlink" Target="http://pbs.twimg.com/profile_images/983741156184899584/tPtuunlQ_normal.jpg" TargetMode="External" /><Relationship Id="rId351" Type="http://schemas.openxmlformats.org/officeDocument/2006/relationships/hyperlink" Target="http://pbs.twimg.com/profile_images/983741156184899584/tPtuunlQ_normal.jpg" TargetMode="External" /><Relationship Id="rId352" Type="http://schemas.openxmlformats.org/officeDocument/2006/relationships/hyperlink" Target="http://pbs.twimg.com/profile_images/983741156184899584/tPtuunlQ_normal.jpg" TargetMode="External" /><Relationship Id="rId353" Type="http://schemas.openxmlformats.org/officeDocument/2006/relationships/hyperlink" Target="http://pbs.twimg.com/profile_images/983741156184899584/tPtuunlQ_normal.jpg" TargetMode="External" /><Relationship Id="rId354" Type="http://schemas.openxmlformats.org/officeDocument/2006/relationships/hyperlink" Target="http://pbs.twimg.com/profile_images/983741156184899584/tPtuunlQ_normal.jpg" TargetMode="External" /><Relationship Id="rId355" Type="http://schemas.openxmlformats.org/officeDocument/2006/relationships/hyperlink" Target="http://pbs.twimg.com/profile_images/983741156184899584/tPtuunlQ_normal.jpg" TargetMode="External" /><Relationship Id="rId356" Type="http://schemas.openxmlformats.org/officeDocument/2006/relationships/hyperlink" Target="http://pbs.twimg.com/profile_images/983741156184899584/tPtuunlQ_normal.jpg" TargetMode="External" /><Relationship Id="rId357" Type="http://schemas.openxmlformats.org/officeDocument/2006/relationships/hyperlink" Target="http://pbs.twimg.com/profile_images/983741156184899584/tPtuunlQ_normal.jpg" TargetMode="External" /><Relationship Id="rId358" Type="http://schemas.openxmlformats.org/officeDocument/2006/relationships/hyperlink" Target="http://pbs.twimg.com/profile_images/983741156184899584/tPtuunlQ_normal.jpg" TargetMode="External" /><Relationship Id="rId359" Type="http://schemas.openxmlformats.org/officeDocument/2006/relationships/hyperlink" Target="http://pbs.twimg.com/profile_images/983741156184899584/tPtuunlQ_normal.jpg" TargetMode="External" /><Relationship Id="rId360" Type="http://schemas.openxmlformats.org/officeDocument/2006/relationships/hyperlink" Target="http://pbs.twimg.com/profile_images/983741156184899584/tPtuunlQ_normal.jpg" TargetMode="External" /><Relationship Id="rId361" Type="http://schemas.openxmlformats.org/officeDocument/2006/relationships/hyperlink" Target="https://pbs.twimg.com/media/D0T2igFWkAAXQvb.jpg" TargetMode="External" /><Relationship Id="rId362" Type="http://schemas.openxmlformats.org/officeDocument/2006/relationships/hyperlink" Target="http://pbs.twimg.com/profile_images/1088298834101321728/GP2eCz-8_normal.jpg" TargetMode="External" /><Relationship Id="rId363" Type="http://schemas.openxmlformats.org/officeDocument/2006/relationships/hyperlink" Target="http://pbs.twimg.com/profile_images/1088298834101321728/GP2eCz-8_normal.jpg" TargetMode="External" /><Relationship Id="rId364" Type="http://schemas.openxmlformats.org/officeDocument/2006/relationships/hyperlink" Target="http://pbs.twimg.com/profile_images/1088298834101321728/GP2eCz-8_normal.jpg" TargetMode="External" /><Relationship Id="rId365" Type="http://schemas.openxmlformats.org/officeDocument/2006/relationships/hyperlink" Target="http://pbs.twimg.com/profile_images/1088298834101321728/GP2eCz-8_normal.jpg" TargetMode="External" /><Relationship Id="rId366" Type="http://schemas.openxmlformats.org/officeDocument/2006/relationships/hyperlink" Target="http://pbs.twimg.com/profile_images/1088298834101321728/GP2eCz-8_normal.jpg" TargetMode="External" /><Relationship Id="rId367" Type="http://schemas.openxmlformats.org/officeDocument/2006/relationships/hyperlink" Target="http://pbs.twimg.com/profile_images/1088298834101321728/GP2eCz-8_normal.jpg" TargetMode="External" /><Relationship Id="rId368" Type="http://schemas.openxmlformats.org/officeDocument/2006/relationships/hyperlink" Target="http://pbs.twimg.com/profile_images/1088298834101321728/GP2eCz-8_normal.jpg" TargetMode="External" /><Relationship Id="rId369" Type="http://schemas.openxmlformats.org/officeDocument/2006/relationships/hyperlink" Target="http://pbs.twimg.com/profile_images/1088298834101321728/GP2eCz-8_normal.jpg" TargetMode="External" /><Relationship Id="rId370" Type="http://schemas.openxmlformats.org/officeDocument/2006/relationships/hyperlink" Target="http://pbs.twimg.com/profile_images/1088298834101321728/GP2eCz-8_normal.jpg" TargetMode="External" /><Relationship Id="rId371" Type="http://schemas.openxmlformats.org/officeDocument/2006/relationships/hyperlink" Target="http://pbs.twimg.com/profile_images/1088298834101321728/GP2eCz-8_normal.jpg" TargetMode="External" /><Relationship Id="rId372" Type="http://schemas.openxmlformats.org/officeDocument/2006/relationships/hyperlink" Target="http://pbs.twimg.com/profile_images/1088298834101321728/GP2eCz-8_normal.jpg" TargetMode="External" /><Relationship Id="rId373" Type="http://schemas.openxmlformats.org/officeDocument/2006/relationships/hyperlink" Target="http://pbs.twimg.com/profile_images/1088298834101321728/GP2eCz-8_normal.jpg" TargetMode="External" /><Relationship Id="rId374" Type="http://schemas.openxmlformats.org/officeDocument/2006/relationships/hyperlink" Target="http://pbs.twimg.com/profile_images/1088298834101321728/GP2eCz-8_normal.jpg" TargetMode="External" /><Relationship Id="rId375" Type="http://schemas.openxmlformats.org/officeDocument/2006/relationships/hyperlink" Target="http://pbs.twimg.com/profile_images/1073372467027210240/y_dXzOdw_normal.jpg" TargetMode="External" /><Relationship Id="rId376" Type="http://schemas.openxmlformats.org/officeDocument/2006/relationships/hyperlink" Target="https://twitter.com/#!/duffyericka/status/1069519787041202177" TargetMode="External" /><Relationship Id="rId377" Type="http://schemas.openxmlformats.org/officeDocument/2006/relationships/hyperlink" Target="https://twitter.com/#!/thebossatx/status/1070762018645401601" TargetMode="External" /><Relationship Id="rId378" Type="http://schemas.openxmlformats.org/officeDocument/2006/relationships/hyperlink" Target="https://twitter.com/#!/thebossatx/status/1070762018645401601" TargetMode="External" /><Relationship Id="rId379" Type="http://schemas.openxmlformats.org/officeDocument/2006/relationships/hyperlink" Target="https://twitter.com/#!/jdblundell/status/1070890333788102656" TargetMode="External" /><Relationship Id="rId380" Type="http://schemas.openxmlformats.org/officeDocument/2006/relationships/hyperlink" Target="https://twitter.com/#!/montrealgia/status/1072652663278460928" TargetMode="External" /><Relationship Id="rId381" Type="http://schemas.openxmlformats.org/officeDocument/2006/relationships/hyperlink" Target="https://twitter.com/#!/perceptivetrav/status/1073299606858027008" TargetMode="External" /><Relationship Id="rId382" Type="http://schemas.openxmlformats.org/officeDocument/2006/relationships/hyperlink" Target="https://twitter.com/#!/perceptivetrav/status/1073299606858027008" TargetMode="External" /><Relationship Id="rId383" Type="http://schemas.openxmlformats.org/officeDocument/2006/relationships/hyperlink" Target="https://twitter.com/#!/perceptivetrav/status/1073299606858027008" TargetMode="External" /><Relationship Id="rId384" Type="http://schemas.openxmlformats.org/officeDocument/2006/relationships/hyperlink" Target="https://twitter.com/#!/perceptivetrav/status/1073299606858027008" TargetMode="External" /><Relationship Id="rId385" Type="http://schemas.openxmlformats.org/officeDocument/2006/relationships/hyperlink" Target="https://twitter.com/#!/justlikeharmony/status/1073814963452608512" TargetMode="External" /><Relationship Id="rId386" Type="http://schemas.openxmlformats.org/officeDocument/2006/relationships/hyperlink" Target="https://twitter.com/#!/afridayin/status/310091713588903936" TargetMode="External" /><Relationship Id="rId387" Type="http://schemas.openxmlformats.org/officeDocument/2006/relationships/hyperlink" Target="https://twitter.com/#!/eriquimus_prime/status/1074078340120805381" TargetMode="External" /><Relationship Id="rId388" Type="http://schemas.openxmlformats.org/officeDocument/2006/relationships/hyperlink" Target="https://twitter.com/#!/lois_patton_/status/1074081778992861186" TargetMode="External" /><Relationship Id="rId389" Type="http://schemas.openxmlformats.org/officeDocument/2006/relationships/hyperlink" Target="https://twitter.com/#!/id_dwayne/status/1074324044768571392" TargetMode="External" /><Relationship Id="rId390" Type="http://schemas.openxmlformats.org/officeDocument/2006/relationships/hyperlink" Target="https://twitter.com/#!/startupmad/status/1074697632616980481" TargetMode="External" /><Relationship Id="rId391" Type="http://schemas.openxmlformats.org/officeDocument/2006/relationships/hyperlink" Target="https://twitter.com/#!/startupmad/status/1074697632616980481" TargetMode="External" /><Relationship Id="rId392" Type="http://schemas.openxmlformats.org/officeDocument/2006/relationships/hyperlink" Target="https://twitter.com/#!/startupmad/status/1074697632616980481" TargetMode="External" /><Relationship Id="rId393" Type="http://schemas.openxmlformats.org/officeDocument/2006/relationships/hyperlink" Target="https://twitter.com/#!/startupmad/status/1074697632616980481" TargetMode="External" /><Relationship Id="rId394" Type="http://schemas.openxmlformats.org/officeDocument/2006/relationships/hyperlink" Target="https://twitter.com/#!/code_likeagirl/status/1074077924406497280" TargetMode="External" /><Relationship Id="rId395" Type="http://schemas.openxmlformats.org/officeDocument/2006/relationships/hyperlink" Target="https://twitter.com/#!/griffissinst/status/1074711615088529408" TargetMode="External" /><Relationship Id="rId396" Type="http://schemas.openxmlformats.org/officeDocument/2006/relationships/hyperlink" Target="https://twitter.com/#!/thisisginap/status/708741047212331008" TargetMode="External" /><Relationship Id="rId397" Type="http://schemas.openxmlformats.org/officeDocument/2006/relationships/hyperlink" Target="https://twitter.com/#!/imthebanjoboy/status/1078071139614769152" TargetMode="External" /><Relationship Id="rId398" Type="http://schemas.openxmlformats.org/officeDocument/2006/relationships/hyperlink" Target="https://twitter.com/#!/imthebanjoboy/status/1078071212239134720" TargetMode="External" /><Relationship Id="rId399" Type="http://schemas.openxmlformats.org/officeDocument/2006/relationships/hyperlink" Target="https://twitter.com/#!/imthebanjoboy/status/1078071139614769152" TargetMode="External" /><Relationship Id="rId400" Type="http://schemas.openxmlformats.org/officeDocument/2006/relationships/hyperlink" Target="https://twitter.com/#!/imthebanjoboy/status/1078071212239134720" TargetMode="External" /><Relationship Id="rId401" Type="http://schemas.openxmlformats.org/officeDocument/2006/relationships/hyperlink" Target="https://twitter.com/#!/trianoncoffee/status/1079076464551780352" TargetMode="External" /><Relationship Id="rId402" Type="http://schemas.openxmlformats.org/officeDocument/2006/relationships/hyperlink" Target="https://twitter.com/#!/dakiddpg/status/1080502734493757440" TargetMode="External" /><Relationship Id="rId403" Type="http://schemas.openxmlformats.org/officeDocument/2006/relationships/hyperlink" Target="https://twitter.com/#!/solelo/status/1080511140570918913" TargetMode="External" /><Relationship Id="rId404" Type="http://schemas.openxmlformats.org/officeDocument/2006/relationships/hyperlink" Target="https://twitter.com/#!/scknows/status/1080502388308541441" TargetMode="External" /><Relationship Id="rId405" Type="http://schemas.openxmlformats.org/officeDocument/2006/relationships/hyperlink" Target="https://twitter.com/#!/akdfnh/status/1080563640187658243" TargetMode="External" /><Relationship Id="rId406" Type="http://schemas.openxmlformats.org/officeDocument/2006/relationships/hyperlink" Target="https://twitter.com/#!/sarajbenincasa/status/1084279444682862592" TargetMode="External" /><Relationship Id="rId407" Type="http://schemas.openxmlformats.org/officeDocument/2006/relationships/hyperlink" Target="https://twitter.com/#!/allenac009/status/1085925529923043329" TargetMode="External" /><Relationship Id="rId408" Type="http://schemas.openxmlformats.org/officeDocument/2006/relationships/hyperlink" Target="https://twitter.com/#!/dipeshs43959595/status/1085970235621081089" TargetMode="External" /><Relationship Id="rId409" Type="http://schemas.openxmlformats.org/officeDocument/2006/relationships/hyperlink" Target="https://twitter.com/#!/aimeewoodall/status/1085924159652282368" TargetMode="External" /><Relationship Id="rId410" Type="http://schemas.openxmlformats.org/officeDocument/2006/relationships/hyperlink" Target="https://twitter.com/#!/jbierman87/status/1086023106261643265" TargetMode="External" /><Relationship Id="rId411" Type="http://schemas.openxmlformats.org/officeDocument/2006/relationships/hyperlink" Target="https://twitter.com/#!/ashleyesqueda/status/1086701053804929024" TargetMode="External" /><Relationship Id="rId412" Type="http://schemas.openxmlformats.org/officeDocument/2006/relationships/hyperlink" Target="https://twitter.com/#!/akasup/status/1086706615552757760" TargetMode="External" /><Relationship Id="rId413" Type="http://schemas.openxmlformats.org/officeDocument/2006/relationships/hyperlink" Target="https://twitter.com/#!/theholophonic/status/1086992605596905473" TargetMode="External" /><Relationship Id="rId414" Type="http://schemas.openxmlformats.org/officeDocument/2006/relationships/hyperlink" Target="https://twitter.com/#!/theholophonic/status/1086992615629701122" TargetMode="External" /><Relationship Id="rId415" Type="http://schemas.openxmlformats.org/officeDocument/2006/relationships/hyperlink" Target="https://twitter.com/#!/hookservicesatx/status/1087389354471944193" TargetMode="External" /><Relationship Id="rId416" Type="http://schemas.openxmlformats.org/officeDocument/2006/relationships/hyperlink" Target="https://twitter.com/#!/yourbroj/status/1087391881833656321" TargetMode="External" /><Relationship Id="rId417" Type="http://schemas.openxmlformats.org/officeDocument/2006/relationships/hyperlink" Target="https://twitter.com/#!/jenleduc/status/1087461012310241281" TargetMode="External" /><Relationship Id="rId418" Type="http://schemas.openxmlformats.org/officeDocument/2006/relationships/hyperlink" Target="https://twitter.com/#!/atxconcert/status/1087472054331428864" TargetMode="External" /><Relationship Id="rId419" Type="http://schemas.openxmlformats.org/officeDocument/2006/relationships/hyperlink" Target="https://twitter.com/#!/eyesxed/status/1087600689306632192" TargetMode="External" /><Relationship Id="rId420" Type="http://schemas.openxmlformats.org/officeDocument/2006/relationships/hyperlink" Target="https://twitter.com/#!/katadhin/status/1088440638767620096" TargetMode="External" /><Relationship Id="rId421" Type="http://schemas.openxmlformats.org/officeDocument/2006/relationships/hyperlink" Target="https://twitter.com/#!/katadhin/status/1088440638767620096" TargetMode="External" /><Relationship Id="rId422" Type="http://schemas.openxmlformats.org/officeDocument/2006/relationships/hyperlink" Target="https://twitter.com/#!/mckra1g/status/1088445265223340032" TargetMode="External" /><Relationship Id="rId423" Type="http://schemas.openxmlformats.org/officeDocument/2006/relationships/hyperlink" Target="https://twitter.com/#!/1_jackson_12/status/1088807207469223937" TargetMode="External" /><Relationship Id="rId424" Type="http://schemas.openxmlformats.org/officeDocument/2006/relationships/hyperlink" Target="https://twitter.com/#!/mckra1g/status/1088445265223340032" TargetMode="External" /><Relationship Id="rId425" Type="http://schemas.openxmlformats.org/officeDocument/2006/relationships/hyperlink" Target="https://twitter.com/#!/1_jackson_12/status/1088807207469223937" TargetMode="External" /><Relationship Id="rId426" Type="http://schemas.openxmlformats.org/officeDocument/2006/relationships/hyperlink" Target="https://twitter.com/#!/mckra1g/status/1088445265223340032" TargetMode="External" /><Relationship Id="rId427" Type="http://schemas.openxmlformats.org/officeDocument/2006/relationships/hyperlink" Target="https://twitter.com/#!/1_jackson_12/status/1088807207469223937" TargetMode="External" /><Relationship Id="rId428" Type="http://schemas.openxmlformats.org/officeDocument/2006/relationships/hyperlink" Target="https://twitter.com/#!/1_jackson_12/status/1088807207469223937" TargetMode="External" /><Relationship Id="rId429" Type="http://schemas.openxmlformats.org/officeDocument/2006/relationships/hyperlink" Target="https://twitter.com/#!/acsol2/status/1088899912480313345" TargetMode="External" /><Relationship Id="rId430" Type="http://schemas.openxmlformats.org/officeDocument/2006/relationships/hyperlink" Target="https://twitter.com/#!/fffffanclub/status/1088943429281828864" TargetMode="External" /><Relationship Id="rId431" Type="http://schemas.openxmlformats.org/officeDocument/2006/relationships/hyperlink" Target="https://twitter.com/#!/shivsingh/status/1091086435300470784" TargetMode="External" /><Relationship Id="rId432" Type="http://schemas.openxmlformats.org/officeDocument/2006/relationships/hyperlink" Target="https://twitter.com/#!/clagunas/status/1091410068694659072" TargetMode="External" /><Relationship Id="rId433" Type="http://schemas.openxmlformats.org/officeDocument/2006/relationships/hyperlink" Target="https://twitter.com/#!/connexion_game/status/47405673310470145" TargetMode="External" /><Relationship Id="rId434" Type="http://schemas.openxmlformats.org/officeDocument/2006/relationships/hyperlink" Target="https://twitter.com/#!/connexion_game/status/47397755701825536" TargetMode="External" /><Relationship Id="rId435" Type="http://schemas.openxmlformats.org/officeDocument/2006/relationships/hyperlink" Target="https://twitter.com/#!/brandon06067816/status/1091546677050134528" TargetMode="External" /><Relationship Id="rId436" Type="http://schemas.openxmlformats.org/officeDocument/2006/relationships/hyperlink" Target="https://twitter.com/#!/brandon06067816/status/1091546711288209409" TargetMode="External" /><Relationship Id="rId437" Type="http://schemas.openxmlformats.org/officeDocument/2006/relationships/hyperlink" Target="https://twitter.com/#!/the_ipa/status/1091346723962871808" TargetMode="External" /><Relationship Id="rId438" Type="http://schemas.openxmlformats.org/officeDocument/2006/relationships/hyperlink" Target="https://twitter.com/#!/chicagobulls_us/status/1091641110592659458" TargetMode="External" /><Relationship Id="rId439" Type="http://schemas.openxmlformats.org/officeDocument/2006/relationships/hyperlink" Target="https://twitter.com/#!/chicagobulls_us/status/1091641110592659458" TargetMode="External" /><Relationship Id="rId440" Type="http://schemas.openxmlformats.org/officeDocument/2006/relationships/hyperlink" Target="https://twitter.com/#!/letfre/status/1092071236061093888" TargetMode="External" /><Relationship Id="rId441" Type="http://schemas.openxmlformats.org/officeDocument/2006/relationships/hyperlink" Target="https://twitter.com/#!/thechaviva/status/1092459583770001409" TargetMode="External" /><Relationship Id="rId442" Type="http://schemas.openxmlformats.org/officeDocument/2006/relationships/hyperlink" Target="https://twitter.com/#!/mmarshall_d/status/1092461435374977024" TargetMode="External" /><Relationship Id="rId443" Type="http://schemas.openxmlformats.org/officeDocument/2006/relationships/hyperlink" Target="https://twitter.com/#!/mmarshall_d/status/1092461435374977024" TargetMode="External" /><Relationship Id="rId444" Type="http://schemas.openxmlformats.org/officeDocument/2006/relationships/hyperlink" Target="https://twitter.com/#!/mmarshall_d/status/1092461435374977024" TargetMode="External" /><Relationship Id="rId445" Type="http://schemas.openxmlformats.org/officeDocument/2006/relationships/hyperlink" Target="https://twitter.com/#!/csbily/status/1092462539802374145" TargetMode="External" /><Relationship Id="rId446" Type="http://schemas.openxmlformats.org/officeDocument/2006/relationships/hyperlink" Target="https://twitter.com/#!/csbily/status/1092462539802374145" TargetMode="External" /><Relationship Id="rId447" Type="http://schemas.openxmlformats.org/officeDocument/2006/relationships/hyperlink" Target="https://twitter.com/#!/sheilas/status/1072910880596205571" TargetMode="External" /><Relationship Id="rId448" Type="http://schemas.openxmlformats.org/officeDocument/2006/relationships/hyperlink" Target="https://twitter.com/#!/sheilas/status/1072910880596205571" TargetMode="External" /><Relationship Id="rId449" Type="http://schemas.openxmlformats.org/officeDocument/2006/relationships/hyperlink" Target="https://twitter.com/#!/sheilas/status/1093316883821006849" TargetMode="External" /><Relationship Id="rId450" Type="http://schemas.openxmlformats.org/officeDocument/2006/relationships/hyperlink" Target="https://twitter.com/#!/sheilas/status/1072910880596205571" TargetMode="External" /><Relationship Id="rId451" Type="http://schemas.openxmlformats.org/officeDocument/2006/relationships/hyperlink" Target="https://twitter.com/#!/sheilas/status/1093316883821006849" TargetMode="External" /><Relationship Id="rId452" Type="http://schemas.openxmlformats.org/officeDocument/2006/relationships/hyperlink" Target="https://twitter.com/#!/scimirrorbot/status/1093645588296417280" TargetMode="External" /><Relationship Id="rId453" Type="http://schemas.openxmlformats.org/officeDocument/2006/relationships/hyperlink" Target="https://twitter.com/#!/scimirrorbot/status/1093645588296417280" TargetMode="External" /><Relationship Id="rId454" Type="http://schemas.openxmlformats.org/officeDocument/2006/relationships/hyperlink" Target="https://twitter.com/#!/get10block/status/1093989194618134528" TargetMode="External" /><Relationship Id="rId455" Type="http://schemas.openxmlformats.org/officeDocument/2006/relationships/hyperlink" Target="https://twitter.com/#!/burcsahinoglu/status/1094125470084358145" TargetMode="External" /><Relationship Id="rId456" Type="http://schemas.openxmlformats.org/officeDocument/2006/relationships/hyperlink" Target="https://twitter.com/#!/billboardbiz/status/443374558058651648" TargetMode="External" /><Relationship Id="rId457" Type="http://schemas.openxmlformats.org/officeDocument/2006/relationships/hyperlink" Target="https://twitter.com/#!/itsmastercheri/status/1094620308655562752" TargetMode="External" /><Relationship Id="rId458" Type="http://schemas.openxmlformats.org/officeDocument/2006/relationships/hyperlink" Target="https://twitter.com/#!/billboardbiz/status/443374558058651648" TargetMode="External" /><Relationship Id="rId459" Type="http://schemas.openxmlformats.org/officeDocument/2006/relationships/hyperlink" Target="https://twitter.com/#!/itsmastercheri/status/1094620308655562752" TargetMode="External" /><Relationship Id="rId460" Type="http://schemas.openxmlformats.org/officeDocument/2006/relationships/hyperlink" Target="https://twitter.com/#!/itsmastercheri/status/1094620308655562752" TargetMode="External" /><Relationship Id="rId461" Type="http://schemas.openxmlformats.org/officeDocument/2006/relationships/hyperlink" Target="https://twitter.com/#!/ko123owens/status/1093611312050065408" TargetMode="External" /><Relationship Id="rId462" Type="http://schemas.openxmlformats.org/officeDocument/2006/relationships/hyperlink" Target="https://twitter.com/#!/ko123owens/status/1094740615827460096" TargetMode="External" /><Relationship Id="rId463" Type="http://schemas.openxmlformats.org/officeDocument/2006/relationships/hyperlink" Target="https://twitter.com/#!/digiphile/status/1095025395324338176" TargetMode="External" /><Relationship Id="rId464" Type="http://schemas.openxmlformats.org/officeDocument/2006/relationships/hyperlink" Target="https://twitter.com/#!/digiphile/status/1095025395324338176" TargetMode="External" /><Relationship Id="rId465" Type="http://schemas.openxmlformats.org/officeDocument/2006/relationships/hyperlink" Target="https://twitter.com/#!/digiphile/status/1095025395324338176" TargetMode="External" /><Relationship Id="rId466" Type="http://schemas.openxmlformats.org/officeDocument/2006/relationships/hyperlink" Target="https://twitter.com/#!/cubanalaf/status/1095131593151270913" TargetMode="External" /><Relationship Id="rId467" Type="http://schemas.openxmlformats.org/officeDocument/2006/relationships/hyperlink" Target="https://twitter.com/#!/travistubbs/status/1095397199725379588" TargetMode="External" /><Relationship Id="rId468" Type="http://schemas.openxmlformats.org/officeDocument/2006/relationships/hyperlink" Target="https://twitter.com/#!/wallerspace/status/1095411915860443136" TargetMode="External" /><Relationship Id="rId469" Type="http://schemas.openxmlformats.org/officeDocument/2006/relationships/hyperlink" Target="https://twitter.com/#!/alexjamesfitz/status/1095435101901594625" TargetMode="External" /><Relationship Id="rId470" Type="http://schemas.openxmlformats.org/officeDocument/2006/relationships/hyperlink" Target="https://twitter.com/#!/corriedavidson/status/1095435118364319745" TargetMode="External" /><Relationship Id="rId471" Type="http://schemas.openxmlformats.org/officeDocument/2006/relationships/hyperlink" Target="https://twitter.com/#!/demahanna/status/1095435541494054912" TargetMode="External" /><Relationship Id="rId472" Type="http://schemas.openxmlformats.org/officeDocument/2006/relationships/hyperlink" Target="https://twitter.com/#!/staceyfurt/status/1095435648897552385" TargetMode="External" /><Relationship Id="rId473" Type="http://schemas.openxmlformats.org/officeDocument/2006/relationships/hyperlink" Target="https://twitter.com/#!/gavinj75/status/1095984085246361600" TargetMode="External" /><Relationship Id="rId474" Type="http://schemas.openxmlformats.org/officeDocument/2006/relationships/hyperlink" Target="https://twitter.com/#!/gavinj75/status/1095984085246361600" TargetMode="External" /><Relationship Id="rId475" Type="http://schemas.openxmlformats.org/officeDocument/2006/relationships/hyperlink" Target="https://twitter.com/#!/wilranney/status/1096061961022910465" TargetMode="External" /><Relationship Id="rId476" Type="http://schemas.openxmlformats.org/officeDocument/2006/relationships/hyperlink" Target="https://twitter.com/#!/wilranney/status/1096061961022910465" TargetMode="External" /><Relationship Id="rId477" Type="http://schemas.openxmlformats.org/officeDocument/2006/relationships/hyperlink" Target="https://twitter.com/#!/wilranney/status/1096061961022910465" TargetMode="External" /><Relationship Id="rId478" Type="http://schemas.openxmlformats.org/officeDocument/2006/relationships/hyperlink" Target="https://twitter.com/#!/anthonyquintano/status/1095434986503565312" TargetMode="External" /><Relationship Id="rId479" Type="http://schemas.openxmlformats.org/officeDocument/2006/relationships/hyperlink" Target="https://twitter.com/#!/tporter2/status/1096109493455409154" TargetMode="External" /><Relationship Id="rId480" Type="http://schemas.openxmlformats.org/officeDocument/2006/relationships/hyperlink" Target="https://twitter.com/#!/bethshanna/status/1097897188917686272" TargetMode="External" /><Relationship Id="rId481" Type="http://schemas.openxmlformats.org/officeDocument/2006/relationships/hyperlink" Target="https://twitter.com/#!/bethshanna/status/1097897188917686272" TargetMode="External" /><Relationship Id="rId482" Type="http://schemas.openxmlformats.org/officeDocument/2006/relationships/hyperlink" Target="https://twitter.com/#!/bethshanna/status/1097897188917686272" TargetMode="External" /><Relationship Id="rId483" Type="http://schemas.openxmlformats.org/officeDocument/2006/relationships/hyperlink" Target="https://twitter.com/#!/kieley_taylor/status/1097930705357729792" TargetMode="External" /><Relationship Id="rId484" Type="http://schemas.openxmlformats.org/officeDocument/2006/relationships/hyperlink" Target="https://twitter.com/#!/ezyjules/status/1097969465361399809" TargetMode="External" /><Relationship Id="rId485" Type="http://schemas.openxmlformats.org/officeDocument/2006/relationships/hyperlink" Target="https://twitter.com/#!/zaneology/status/1098359332243210240" TargetMode="External" /><Relationship Id="rId486" Type="http://schemas.openxmlformats.org/officeDocument/2006/relationships/hyperlink" Target="https://twitter.com/#!/zaneology/status/1098359332243210240" TargetMode="External" /><Relationship Id="rId487" Type="http://schemas.openxmlformats.org/officeDocument/2006/relationships/hyperlink" Target="https://twitter.com/#!/eugene_lee/status/1098431493985259520" TargetMode="External" /><Relationship Id="rId488" Type="http://schemas.openxmlformats.org/officeDocument/2006/relationships/hyperlink" Target="https://twitter.com/#!/nickisnpdx/status/1098651710749208576" TargetMode="External" /><Relationship Id="rId489" Type="http://schemas.openxmlformats.org/officeDocument/2006/relationships/hyperlink" Target="https://twitter.com/#!/catchthebaby/status/1098653359160999937" TargetMode="External" /><Relationship Id="rId490" Type="http://schemas.openxmlformats.org/officeDocument/2006/relationships/hyperlink" Target="https://twitter.com/#!/catchthebaby/status/1098653359160999937" TargetMode="External" /><Relationship Id="rId491" Type="http://schemas.openxmlformats.org/officeDocument/2006/relationships/hyperlink" Target="https://twitter.com/#!/thelizarmy/status/1098785631646302209" TargetMode="External" /><Relationship Id="rId492" Type="http://schemas.openxmlformats.org/officeDocument/2006/relationships/hyperlink" Target="https://twitter.com/#!/nickisnpdx/status/1098651710749208576" TargetMode="External" /><Relationship Id="rId493" Type="http://schemas.openxmlformats.org/officeDocument/2006/relationships/hyperlink" Target="https://twitter.com/#!/joebabaian/status/1098657451560321030" TargetMode="External" /><Relationship Id="rId494" Type="http://schemas.openxmlformats.org/officeDocument/2006/relationships/hyperlink" Target="https://twitter.com/#!/joebabaian/status/1098657451560321030" TargetMode="External" /><Relationship Id="rId495" Type="http://schemas.openxmlformats.org/officeDocument/2006/relationships/hyperlink" Target="https://twitter.com/#!/thelizarmy/status/1098785631646302209" TargetMode="External" /><Relationship Id="rId496" Type="http://schemas.openxmlformats.org/officeDocument/2006/relationships/hyperlink" Target="https://twitter.com/#!/nickisnpdx/status/1098651710749208576" TargetMode="External" /><Relationship Id="rId497" Type="http://schemas.openxmlformats.org/officeDocument/2006/relationships/hyperlink" Target="https://twitter.com/#!/thelizarmy/status/1098785631646302209" TargetMode="External" /><Relationship Id="rId498" Type="http://schemas.openxmlformats.org/officeDocument/2006/relationships/hyperlink" Target="https://twitter.com/#!/nickisnpdx/status/1098651710749208576" TargetMode="External" /><Relationship Id="rId499" Type="http://schemas.openxmlformats.org/officeDocument/2006/relationships/hyperlink" Target="https://twitter.com/#!/thelizarmy/status/1098785631646302209" TargetMode="External" /><Relationship Id="rId500" Type="http://schemas.openxmlformats.org/officeDocument/2006/relationships/hyperlink" Target="https://twitter.com/#!/nickisnpdx/status/1098651710749208576" TargetMode="External" /><Relationship Id="rId501" Type="http://schemas.openxmlformats.org/officeDocument/2006/relationships/hyperlink" Target="https://twitter.com/#!/thelizarmy/status/1098785631646302209" TargetMode="External" /><Relationship Id="rId502" Type="http://schemas.openxmlformats.org/officeDocument/2006/relationships/hyperlink" Target="https://twitter.com/#!/nickisnpdx/status/1098651710749208576" TargetMode="External" /><Relationship Id="rId503" Type="http://schemas.openxmlformats.org/officeDocument/2006/relationships/hyperlink" Target="https://twitter.com/#!/markmilligandpt/status/1098653059952140290" TargetMode="External" /><Relationship Id="rId504" Type="http://schemas.openxmlformats.org/officeDocument/2006/relationships/hyperlink" Target="https://twitter.com/#!/markmilligandpt/status/1098653059952140290" TargetMode="External" /><Relationship Id="rId505" Type="http://schemas.openxmlformats.org/officeDocument/2006/relationships/hyperlink" Target="https://twitter.com/#!/thelizarmy/status/1098785631646302209" TargetMode="External" /><Relationship Id="rId506" Type="http://schemas.openxmlformats.org/officeDocument/2006/relationships/hyperlink" Target="https://twitter.com/#!/nickisnpdx/status/1098651561981427712" TargetMode="External" /><Relationship Id="rId507" Type="http://schemas.openxmlformats.org/officeDocument/2006/relationships/hyperlink" Target="https://twitter.com/#!/nickisnpdx/status/1098651561981427712" TargetMode="External" /><Relationship Id="rId508" Type="http://schemas.openxmlformats.org/officeDocument/2006/relationships/hyperlink" Target="https://twitter.com/#!/nickisnpdx/status/1098651710749208576" TargetMode="External" /><Relationship Id="rId509" Type="http://schemas.openxmlformats.org/officeDocument/2006/relationships/hyperlink" Target="https://twitter.com/#!/nickisnpdx/status/1098651710749208576" TargetMode="External" /><Relationship Id="rId510" Type="http://schemas.openxmlformats.org/officeDocument/2006/relationships/hyperlink" Target="https://twitter.com/#!/thelizarmy/status/1098785631646302209" TargetMode="External" /><Relationship Id="rId511" Type="http://schemas.openxmlformats.org/officeDocument/2006/relationships/hyperlink" Target="https://twitter.com/#!/richardbagdonas/status/1098648255477571589" TargetMode="External" /><Relationship Id="rId512" Type="http://schemas.openxmlformats.org/officeDocument/2006/relationships/hyperlink" Target="https://twitter.com/#!/thelizarmy/status/1098649925246607360" TargetMode="External" /><Relationship Id="rId513" Type="http://schemas.openxmlformats.org/officeDocument/2006/relationships/hyperlink" Target="https://twitter.com/#!/thelizarmy/status/1098785631646302209" TargetMode="External" /><Relationship Id="rId514" Type="http://schemas.openxmlformats.org/officeDocument/2006/relationships/hyperlink" Target="https://twitter.com/#!/rasushrestha/status/1099092107405508608" TargetMode="External" /><Relationship Id="rId515" Type="http://schemas.openxmlformats.org/officeDocument/2006/relationships/hyperlink" Target="https://twitter.com/#!/drferdowsi/status/1099094242570522625" TargetMode="External" /><Relationship Id="rId516" Type="http://schemas.openxmlformats.org/officeDocument/2006/relationships/hyperlink" Target="https://twitter.com/#!/anthonychu_do/status/1099096297032671234" TargetMode="External" /><Relationship Id="rId517" Type="http://schemas.openxmlformats.org/officeDocument/2006/relationships/hyperlink" Target="https://twitter.com/#!/chrisaswartz/status/1099119446973648896" TargetMode="External" /><Relationship Id="rId518" Type="http://schemas.openxmlformats.org/officeDocument/2006/relationships/hyperlink" Target="https://twitter.com/#!/mandah512/status/1099231064738983936" TargetMode="External" /><Relationship Id="rId519" Type="http://schemas.openxmlformats.org/officeDocument/2006/relationships/hyperlink" Target="https://twitter.com/#!/mandah512/status/1099231064738983936" TargetMode="External" /><Relationship Id="rId520" Type="http://schemas.openxmlformats.org/officeDocument/2006/relationships/hyperlink" Target="https://twitter.com/#!/thelizarmy/status/1099086601185943552" TargetMode="External" /><Relationship Id="rId521" Type="http://schemas.openxmlformats.org/officeDocument/2006/relationships/hyperlink" Target="https://twitter.com/#!/lisadani/status/1099421663777697794" TargetMode="External" /><Relationship Id="rId522" Type="http://schemas.openxmlformats.org/officeDocument/2006/relationships/hyperlink" Target="https://twitter.com/#!/lesbutantenboss/status/1099752470622785536" TargetMode="External" /><Relationship Id="rId523" Type="http://schemas.openxmlformats.org/officeDocument/2006/relationships/hyperlink" Target="https://twitter.com/#!/androidgenius/status/1098286633110126593" TargetMode="External" /><Relationship Id="rId524" Type="http://schemas.openxmlformats.org/officeDocument/2006/relationships/hyperlink" Target="https://twitter.com/#!/androidgenius/status/1100164466048675840" TargetMode="External" /><Relationship Id="rId525" Type="http://schemas.openxmlformats.org/officeDocument/2006/relationships/hyperlink" Target="https://twitter.com/#!/janieco1/status/1100182620418256896" TargetMode="External" /><Relationship Id="rId526" Type="http://schemas.openxmlformats.org/officeDocument/2006/relationships/hyperlink" Target="https://twitter.com/#!/janieco1/status/1100182680661123073" TargetMode="External" /><Relationship Id="rId527" Type="http://schemas.openxmlformats.org/officeDocument/2006/relationships/hyperlink" Target="https://twitter.com/#!/psyopsurvivor/status/1100339578249056257" TargetMode="External" /><Relationship Id="rId528" Type="http://schemas.openxmlformats.org/officeDocument/2006/relationships/hyperlink" Target="https://twitter.com/#!/psyopsurvivor/status/1100339578249056257" TargetMode="External" /><Relationship Id="rId529" Type="http://schemas.openxmlformats.org/officeDocument/2006/relationships/hyperlink" Target="https://twitter.com/#!/adrianho/status/1100421876046794752" TargetMode="External" /><Relationship Id="rId530" Type="http://schemas.openxmlformats.org/officeDocument/2006/relationships/hyperlink" Target="https://twitter.com/#!/craigsmithtv/status/710144008647913472" TargetMode="External" /><Relationship Id="rId531" Type="http://schemas.openxmlformats.org/officeDocument/2006/relationships/hyperlink" Target="https://twitter.com/#!/khattiy74899201/status/1100424776294649857" TargetMode="External" /><Relationship Id="rId532" Type="http://schemas.openxmlformats.org/officeDocument/2006/relationships/hyperlink" Target="https://twitter.com/#!/janieho16/status/575714306161053696" TargetMode="External" /><Relationship Id="rId533" Type="http://schemas.openxmlformats.org/officeDocument/2006/relationships/hyperlink" Target="https://twitter.com/#!/janieho16/status/841045877351411712" TargetMode="External" /><Relationship Id="rId534" Type="http://schemas.openxmlformats.org/officeDocument/2006/relationships/hyperlink" Target="https://twitter.com/#!/janieho16/status/1100188780655509506" TargetMode="External" /><Relationship Id="rId535" Type="http://schemas.openxmlformats.org/officeDocument/2006/relationships/hyperlink" Target="https://twitter.com/#!/janieho16/status/1100433919877488641" TargetMode="External" /><Relationship Id="rId536" Type="http://schemas.openxmlformats.org/officeDocument/2006/relationships/hyperlink" Target="https://twitter.com/#!/festxperts/status/1100440248251629568" TargetMode="External" /><Relationship Id="rId537" Type="http://schemas.openxmlformats.org/officeDocument/2006/relationships/hyperlink" Target="https://twitter.com/#!/festxperts/status/1100440248251629568" TargetMode="External" /><Relationship Id="rId538" Type="http://schemas.openxmlformats.org/officeDocument/2006/relationships/hyperlink" Target="https://twitter.com/#!/sxbrit/status/1100440728763801607" TargetMode="External" /><Relationship Id="rId539" Type="http://schemas.openxmlformats.org/officeDocument/2006/relationships/hyperlink" Target="https://twitter.com/#!/sxbrit/status/1100440728763801607" TargetMode="External" /><Relationship Id="rId540" Type="http://schemas.openxmlformats.org/officeDocument/2006/relationships/hyperlink" Target="https://twitter.com/#!/dude_fm/status/1100546507571372032" TargetMode="External" /><Relationship Id="rId541" Type="http://schemas.openxmlformats.org/officeDocument/2006/relationships/hyperlink" Target="https://twitter.com/#!/dude_fm/status/1100546507571372032" TargetMode="External" /><Relationship Id="rId542" Type="http://schemas.openxmlformats.org/officeDocument/2006/relationships/hyperlink" Target="https://twitter.com/#!/koshadillz/status/1100337066347380736" TargetMode="External" /><Relationship Id="rId543" Type="http://schemas.openxmlformats.org/officeDocument/2006/relationships/hyperlink" Target="https://twitter.com/#!/alwagordon/status/1100556435635621888" TargetMode="External" /><Relationship Id="rId544" Type="http://schemas.openxmlformats.org/officeDocument/2006/relationships/hyperlink" Target="https://twitter.com/#!/alwagordon/status/1100556435635621888" TargetMode="External" /><Relationship Id="rId545" Type="http://schemas.openxmlformats.org/officeDocument/2006/relationships/hyperlink" Target="https://twitter.com/#!/candypo/status/1100622100979744768" TargetMode="External" /><Relationship Id="rId546" Type="http://schemas.openxmlformats.org/officeDocument/2006/relationships/hyperlink" Target="https://twitter.com/#!/candypo/status/1100622100979744768" TargetMode="External" /><Relationship Id="rId547" Type="http://schemas.openxmlformats.org/officeDocument/2006/relationships/hyperlink" Target="https://twitter.com/#!/rcmercado/status/1098283499637878784" TargetMode="External" /><Relationship Id="rId548" Type="http://schemas.openxmlformats.org/officeDocument/2006/relationships/hyperlink" Target="https://twitter.com/#!/rcmercado/status/1100918572170260480" TargetMode="External" /><Relationship Id="rId549" Type="http://schemas.openxmlformats.org/officeDocument/2006/relationships/hyperlink" Target="https://twitter.com/#!/robzie_/status/1101103151350976512" TargetMode="External" /><Relationship Id="rId550" Type="http://schemas.openxmlformats.org/officeDocument/2006/relationships/hyperlink" Target="https://twitter.com/#!/thesocialbeing/status/1101104871128866816" TargetMode="External" /><Relationship Id="rId551" Type="http://schemas.openxmlformats.org/officeDocument/2006/relationships/hyperlink" Target="https://twitter.com/#!/gingermeglam/status/1101317272071798784" TargetMode="External" /><Relationship Id="rId552" Type="http://schemas.openxmlformats.org/officeDocument/2006/relationships/hyperlink" Target="https://twitter.com/#!/sraelopez/status/1101323407340253184" TargetMode="External" /><Relationship Id="rId553" Type="http://schemas.openxmlformats.org/officeDocument/2006/relationships/hyperlink" Target="https://twitter.com/#!/biogirl09/status/1101324274369990656" TargetMode="External" /><Relationship Id="rId554" Type="http://schemas.openxmlformats.org/officeDocument/2006/relationships/hyperlink" Target="https://twitter.com/#!/rickbakas/status/1101365211494211585" TargetMode="External" /><Relationship Id="rId555" Type="http://schemas.openxmlformats.org/officeDocument/2006/relationships/hyperlink" Target="https://twitter.com/#!/rickbakas/status/1101365211494211585" TargetMode="External" /><Relationship Id="rId556" Type="http://schemas.openxmlformats.org/officeDocument/2006/relationships/hyperlink" Target="https://twitter.com/#!/rickbakas/status/1096940756776902656" TargetMode="External" /><Relationship Id="rId557" Type="http://schemas.openxmlformats.org/officeDocument/2006/relationships/hyperlink" Target="https://twitter.com/#!/blackcardken/status/1101376294527401984" TargetMode="External" /><Relationship Id="rId558" Type="http://schemas.openxmlformats.org/officeDocument/2006/relationships/hyperlink" Target="https://twitter.com/#!/wearejl/status/1101575548214657030" TargetMode="External" /><Relationship Id="rId559" Type="http://schemas.openxmlformats.org/officeDocument/2006/relationships/hyperlink" Target="https://twitter.com/#!/latinas_tech/status/1101616595724570624" TargetMode="External" /><Relationship Id="rId560" Type="http://schemas.openxmlformats.org/officeDocument/2006/relationships/hyperlink" Target="https://twitter.com/#!/saianel/status/1101670342106308608" TargetMode="External" /><Relationship Id="rId561" Type="http://schemas.openxmlformats.org/officeDocument/2006/relationships/hyperlink" Target="https://twitter.com/#!/saianel/status/1101670342106308608" TargetMode="External" /><Relationship Id="rId562" Type="http://schemas.openxmlformats.org/officeDocument/2006/relationships/hyperlink" Target="https://twitter.com/#!/saianel/status/1101670342106308608" TargetMode="External" /><Relationship Id="rId563" Type="http://schemas.openxmlformats.org/officeDocument/2006/relationships/hyperlink" Target="https://twitter.com/#!/saianel/status/1101670342106308608" TargetMode="External" /><Relationship Id="rId564" Type="http://schemas.openxmlformats.org/officeDocument/2006/relationships/hyperlink" Target="https://twitter.com/#!/yeahartj55/status/1101671314069377025" TargetMode="External" /><Relationship Id="rId565" Type="http://schemas.openxmlformats.org/officeDocument/2006/relationships/hyperlink" Target="https://twitter.com/#!/mackdanite/status/1101671402795499521" TargetMode="External" /><Relationship Id="rId566" Type="http://schemas.openxmlformats.org/officeDocument/2006/relationships/hyperlink" Target="https://twitter.com/#!/austintanuki/status/1101936330437771264" TargetMode="External" /><Relationship Id="rId567" Type="http://schemas.openxmlformats.org/officeDocument/2006/relationships/hyperlink" Target="https://twitter.com/#!/austintanuki/status/1102004508006203393" TargetMode="External" /><Relationship Id="rId568" Type="http://schemas.openxmlformats.org/officeDocument/2006/relationships/hyperlink" Target="https://twitter.com/#!/justlistedbc/status/1102097299558273026" TargetMode="External" /><Relationship Id="rId569" Type="http://schemas.openxmlformats.org/officeDocument/2006/relationships/hyperlink" Target="https://twitter.com/#!/vivie_k/status/1102097301986836480" TargetMode="External" /><Relationship Id="rId570" Type="http://schemas.openxmlformats.org/officeDocument/2006/relationships/hyperlink" Target="https://twitter.com/#!/carsfornocredit/status/1102097303039561728" TargetMode="External" /><Relationship Id="rId571" Type="http://schemas.openxmlformats.org/officeDocument/2006/relationships/hyperlink" Target="https://twitter.com/#!/fundpire/status/1102098890302472193" TargetMode="External" /><Relationship Id="rId572" Type="http://schemas.openxmlformats.org/officeDocument/2006/relationships/hyperlink" Target="https://twitter.com/#!/fundpire/status/1102094061597388805" TargetMode="External" /><Relationship Id="rId573" Type="http://schemas.openxmlformats.org/officeDocument/2006/relationships/hyperlink" Target="https://twitter.com/#!/fundpire/status/1102098890302472193" TargetMode="External" /><Relationship Id="rId574" Type="http://schemas.openxmlformats.org/officeDocument/2006/relationships/hyperlink" Target="https://twitter.com/#!/thomsinger/status/1102044000511582208" TargetMode="External" /><Relationship Id="rId575" Type="http://schemas.openxmlformats.org/officeDocument/2006/relationships/hyperlink" Target="https://twitter.com/#!/thomsinger/status/1102339405728108545" TargetMode="External" /><Relationship Id="rId576" Type="http://schemas.openxmlformats.org/officeDocument/2006/relationships/hyperlink" Target="https://twitter.com/#!/barracudaaustin/status/1087460250742079490" TargetMode="External" /><Relationship Id="rId577" Type="http://schemas.openxmlformats.org/officeDocument/2006/relationships/hyperlink" Target="https://twitter.com/#!/barracudaaustin/status/1088897575242076160" TargetMode="External" /><Relationship Id="rId578" Type="http://schemas.openxmlformats.org/officeDocument/2006/relationships/hyperlink" Target="https://twitter.com/#!/sxswmf/status/1087474949521113090" TargetMode="External" /><Relationship Id="rId579" Type="http://schemas.openxmlformats.org/officeDocument/2006/relationships/hyperlink" Target="https://twitter.com/#!/sxswmf/status/1101120087686295552" TargetMode="External" /><Relationship Id="rId580" Type="http://schemas.openxmlformats.org/officeDocument/2006/relationships/hyperlink" Target="https://twitter.com/#!/sxswmf/status/1101120087686295552" TargetMode="External" /><Relationship Id="rId581" Type="http://schemas.openxmlformats.org/officeDocument/2006/relationships/hyperlink" Target="https://twitter.com/#!/sxswmf/status/1101120087686295552" TargetMode="External" /><Relationship Id="rId582" Type="http://schemas.openxmlformats.org/officeDocument/2006/relationships/hyperlink" Target="https://twitter.com/#!/sxswmf/status/1101120087686295552" TargetMode="External" /><Relationship Id="rId583" Type="http://schemas.openxmlformats.org/officeDocument/2006/relationships/hyperlink" Target="https://twitter.com/#!/sxswmf/status/1101120087686295552" TargetMode="External" /><Relationship Id="rId584" Type="http://schemas.openxmlformats.org/officeDocument/2006/relationships/hyperlink" Target="https://twitter.com/#!/sxswmf/status/1101120087686295552" TargetMode="External" /><Relationship Id="rId585" Type="http://schemas.openxmlformats.org/officeDocument/2006/relationships/hyperlink" Target="https://twitter.com/#!/sxswmf/status/1100361618708418560" TargetMode="External" /><Relationship Id="rId586" Type="http://schemas.openxmlformats.org/officeDocument/2006/relationships/hyperlink" Target="https://twitter.com/#!/sxswmf/status/1100361618708418560" TargetMode="External" /><Relationship Id="rId587" Type="http://schemas.openxmlformats.org/officeDocument/2006/relationships/hyperlink" Target="https://twitter.com/#!/sxswmf/status/1100439482694844418" TargetMode="External" /><Relationship Id="rId588" Type="http://schemas.openxmlformats.org/officeDocument/2006/relationships/hyperlink" Target="https://twitter.com/#!/sxswmf/status/1100439482694844418" TargetMode="External" /><Relationship Id="rId589" Type="http://schemas.openxmlformats.org/officeDocument/2006/relationships/hyperlink" Target="https://twitter.com/#!/sxswmf/status/1101324219537854464" TargetMode="External" /><Relationship Id="rId590" Type="http://schemas.openxmlformats.org/officeDocument/2006/relationships/hyperlink" Target="https://twitter.com/#!/sxswmf/status/1102626857567047680" TargetMode="External" /><Relationship Id="rId591" Type="http://schemas.openxmlformats.org/officeDocument/2006/relationships/hyperlink" Target="https://twitter.com/#!/thenuevalatina/status/1100275283314335746" TargetMode="External" /><Relationship Id="rId592" Type="http://schemas.openxmlformats.org/officeDocument/2006/relationships/hyperlink" Target="https://twitter.com/#!/thenuevalatina/status/1100420358388310016" TargetMode="External" /><Relationship Id="rId593" Type="http://schemas.openxmlformats.org/officeDocument/2006/relationships/hyperlink" Target="https://twitter.com/#!/thenuevalatina/status/1100439421739036673" TargetMode="External" /><Relationship Id="rId594" Type="http://schemas.openxmlformats.org/officeDocument/2006/relationships/hyperlink" Target="https://twitter.com/#!/thenuevalatina/status/1102632900682489857" TargetMode="External" /><Relationship Id="rId595" Type="http://schemas.openxmlformats.org/officeDocument/2006/relationships/hyperlink" Target="https://twitter.com/#!/thenuevalatina/status/1102626813602381829" TargetMode="External" /><Relationship Id="rId596" Type="http://schemas.openxmlformats.org/officeDocument/2006/relationships/hyperlink" Target="https://twitter.com/#!/thenuevalatina/status/1088298382345543680" TargetMode="External" /><Relationship Id="rId597" Type="http://schemas.openxmlformats.org/officeDocument/2006/relationships/hyperlink" Target="https://twitter.com/#!/thenuevalatina/status/1088300043516424192" TargetMode="External" /><Relationship Id="rId598" Type="http://schemas.openxmlformats.org/officeDocument/2006/relationships/hyperlink" Target="https://twitter.com/#!/thenuevalatina/status/1089983758776844290" TargetMode="External" /><Relationship Id="rId599" Type="http://schemas.openxmlformats.org/officeDocument/2006/relationships/hyperlink" Target="https://twitter.com/#!/thenuevalatina/status/1097593633371553795" TargetMode="External" /><Relationship Id="rId600" Type="http://schemas.openxmlformats.org/officeDocument/2006/relationships/hyperlink" Target="https://twitter.com/#!/thenuevalatina/status/1100440454364127232" TargetMode="External" /><Relationship Id="rId601" Type="http://schemas.openxmlformats.org/officeDocument/2006/relationships/hyperlink" Target="https://twitter.com/#!/thenuevalatina/status/1100442838947561473" TargetMode="External" /><Relationship Id="rId602" Type="http://schemas.openxmlformats.org/officeDocument/2006/relationships/hyperlink" Target="https://twitter.com/#!/thenuevalatina/status/1101298599005245440" TargetMode="External" /><Relationship Id="rId603" Type="http://schemas.openxmlformats.org/officeDocument/2006/relationships/hyperlink" Target="https://twitter.com/#!/thenuevalatina/status/1101319471778746368" TargetMode="External" /><Relationship Id="rId604" Type="http://schemas.openxmlformats.org/officeDocument/2006/relationships/hyperlink" Target="https://twitter.com/#!/thenuevalatina/status/1101593764991324160" TargetMode="External" /><Relationship Id="rId605" Type="http://schemas.openxmlformats.org/officeDocument/2006/relationships/hyperlink" Target="https://twitter.com/#!/rickdiculous420/status/1102638548329607169" TargetMode="External" /><Relationship Id="rId606" Type="http://schemas.openxmlformats.org/officeDocument/2006/relationships/hyperlink" Target="https://api.twitter.com/1.1/geo/id/e0060cda70f5f341.json" TargetMode="External" /><Relationship Id="rId607" Type="http://schemas.openxmlformats.org/officeDocument/2006/relationships/hyperlink" Target="https://api.twitter.com/1.1/geo/id/e0060cda70f5f341.json" TargetMode="External" /><Relationship Id="rId608" Type="http://schemas.openxmlformats.org/officeDocument/2006/relationships/hyperlink" Target="https://api.twitter.com/1.1/geo/id/38d5974e82ed1a6c.json" TargetMode="External" /><Relationship Id="rId609" Type="http://schemas.openxmlformats.org/officeDocument/2006/relationships/hyperlink" Target="https://api.twitter.com/1.1/geo/id/e0060cda70f5f341.json" TargetMode="External" /><Relationship Id="rId610" Type="http://schemas.openxmlformats.org/officeDocument/2006/relationships/hyperlink" Target="https://api.twitter.com/1.1/geo/id/161d2f18e3a0445a.json" TargetMode="External" /><Relationship Id="rId611" Type="http://schemas.openxmlformats.org/officeDocument/2006/relationships/hyperlink" Target="https://api.twitter.com/1.1/geo/id/161d2f18e3a0445a.json" TargetMode="External" /><Relationship Id="rId612" Type="http://schemas.openxmlformats.org/officeDocument/2006/relationships/hyperlink" Target="https://api.twitter.com/1.1/geo/id/18810aa5b43e76c7.json" TargetMode="External" /><Relationship Id="rId613" Type="http://schemas.openxmlformats.org/officeDocument/2006/relationships/hyperlink" Target="https://api.twitter.com/1.1/geo/id/18810aa5b43e76c7.json" TargetMode="External" /><Relationship Id="rId614" Type="http://schemas.openxmlformats.org/officeDocument/2006/relationships/hyperlink" Target="https://api.twitter.com/1.1/geo/id/00c44eeb126d2fcd.json" TargetMode="External" /><Relationship Id="rId615" Type="http://schemas.openxmlformats.org/officeDocument/2006/relationships/hyperlink" Target="https://api.twitter.com/1.1/geo/id/c3f37afa9efcf94b.json" TargetMode="External" /><Relationship Id="rId616" Type="http://schemas.openxmlformats.org/officeDocument/2006/relationships/hyperlink" Target="https://api.twitter.com/1.1/geo/id/c3f37afa9efcf94b.json" TargetMode="External" /><Relationship Id="rId617" Type="http://schemas.openxmlformats.org/officeDocument/2006/relationships/hyperlink" Target="https://api.twitter.com/1.1/geo/id/c3f37afa9efcf94b.json" TargetMode="External" /><Relationship Id="rId618" Type="http://schemas.openxmlformats.org/officeDocument/2006/relationships/hyperlink" Target="https://api.twitter.com/1.1/geo/id/c3f37afa9efcf94b.json" TargetMode="External" /><Relationship Id="rId619" Type="http://schemas.openxmlformats.org/officeDocument/2006/relationships/comments" Target="../comments1.xml" /><Relationship Id="rId620" Type="http://schemas.openxmlformats.org/officeDocument/2006/relationships/vmlDrawing" Target="../drawings/vmlDrawing1.vml" /><Relationship Id="rId621" Type="http://schemas.openxmlformats.org/officeDocument/2006/relationships/table" Target="../tables/table1.xml" /><Relationship Id="rId62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rickaduffy.com/" TargetMode="External" /><Relationship Id="rId2" Type="http://schemas.openxmlformats.org/officeDocument/2006/relationships/hyperlink" Target="https://t.co/wGrN182jM7" TargetMode="External" /><Relationship Id="rId3" Type="http://schemas.openxmlformats.org/officeDocument/2006/relationships/hyperlink" Target="https://t.co/MC8K8Yu3Vo" TargetMode="External" /><Relationship Id="rId4" Type="http://schemas.openxmlformats.org/officeDocument/2006/relationships/hyperlink" Target="http://www.jdblundell.com/" TargetMode="External" /><Relationship Id="rId5" Type="http://schemas.openxmlformats.org/officeDocument/2006/relationships/hyperlink" Target="http://sxsw.com/" TargetMode="External" /><Relationship Id="rId6" Type="http://schemas.openxmlformats.org/officeDocument/2006/relationships/hyperlink" Target="http://montrealgia.net/" TargetMode="External" /><Relationship Id="rId7" Type="http://schemas.openxmlformats.org/officeDocument/2006/relationships/hyperlink" Target="http://t.co/j8j3pp4NcO" TargetMode="External" /><Relationship Id="rId8" Type="http://schemas.openxmlformats.org/officeDocument/2006/relationships/hyperlink" Target="http://statesman.com/" TargetMode="External" /><Relationship Id="rId9" Type="http://schemas.openxmlformats.org/officeDocument/2006/relationships/hyperlink" Target="https://t.co/BFu4PnJU7t" TargetMode="External" /><Relationship Id="rId10" Type="http://schemas.openxmlformats.org/officeDocument/2006/relationships/hyperlink" Target="http://t.co/Nek8a55cSu" TargetMode="External" /><Relationship Id="rId11" Type="http://schemas.openxmlformats.org/officeDocument/2006/relationships/hyperlink" Target="http://www.worththejourney.com/" TargetMode="External" /><Relationship Id="rId12" Type="http://schemas.openxmlformats.org/officeDocument/2006/relationships/hyperlink" Target="http://t.co/fdolwUOWsR" TargetMode="External" /><Relationship Id="rId13" Type="http://schemas.openxmlformats.org/officeDocument/2006/relationships/hyperlink" Target="https://ericgillikin.wordpress.com/blog/" TargetMode="External" /><Relationship Id="rId14" Type="http://schemas.openxmlformats.org/officeDocument/2006/relationships/hyperlink" Target="https://t.co/eYHdphpLKt" TargetMode="External" /><Relationship Id="rId15" Type="http://schemas.openxmlformats.org/officeDocument/2006/relationships/hyperlink" Target="http://www.studentstartupmadness.com/" TargetMode="External" /><Relationship Id="rId16" Type="http://schemas.openxmlformats.org/officeDocument/2006/relationships/hyperlink" Target="http://t.co/Bk8eB34tYV" TargetMode="External" /><Relationship Id="rId17" Type="http://schemas.openxmlformats.org/officeDocument/2006/relationships/hyperlink" Target="http://linkedin.com/in/gpautazzo" TargetMode="External" /><Relationship Id="rId18" Type="http://schemas.openxmlformats.org/officeDocument/2006/relationships/hyperlink" Target="http://t.co/87DVf0oQLX" TargetMode="External" /><Relationship Id="rId19" Type="http://schemas.openxmlformats.org/officeDocument/2006/relationships/hyperlink" Target="http://t.co/lojWUoJ6Vd" TargetMode="External" /><Relationship Id="rId20" Type="http://schemas.openxmlformats.org/officeDocument/2006/relationships/hyperlink" Target="http://akiddfromnewhaven.com/" TargetMode="External" /><Relationship Id="rId21" Type="http://schemas.openxmlformats.org/officeDocument/2006/relationships/hyperlink" Target="https://t.co/i7SROcaPdr" TargetMode="External" /><Relationship Id="rId22" Type="http://schemas.openxmlformats.org/officeDocument/2006/relationships/hyperlink" Target="https://t.co/BgwAUDx4D3" TargetMode="External" /><Relationship Id="rId23" Type="http://schemas.openxmlformats.org/officeDocument/2006/relationships/hyperlink" Target="http://akiddfromnewhaven.com/" TargetMode="External" /><Relationship Id="rId24" Type="http://schemas.openxmlformats.org/officeDocument/2006/relationships/hyperlink" Target="https://t.co/jBzNQ9WTt1" TargetMode="External" /><Relationship Id="rId25" Type="http://schemas.openxmlformats.org/officeDocument/2006/relationships/hyperlink" Target="https://t.co/eSR9XFFvfp" TargetMode="External" /><Relationship Id="rId26" Type="http://schemas.openxmlformats.org/officeDocument/2006/relationships/hyperlink" Target="https://t.co/oXNlhUAnYy" TargetMode="External" /><Relationship Id="rId27" Type="http://schemas.openxmlformats.org/officeDocument/2006/relationships/hyperlink" Target="https://t.co/xhVTCYDMru" TargetMode="External" /><Relationship Id="rId28" Type="http://schemas.openxmlformats.org/officeDocument/2006/relationships/hyperlink" Target="https://t.co/P2Nxn99NwV" TargetMode="External" /><Relationship Id="rId29" Type="http://schemas.openxmlformats.org/officeDocument/2006/relationships/hyperlink" Target="https://t.co/pE08xJxzKX" TargetMode="External" /><Relationship Id="rId30" Type="http://schemas.openxmlformats.org/officeDocument/2006/relationships/hyperlink" Target="https://t.co/KY7mCog4C4" TargetMode="External" /><Relationship Id="rId31" Type="http://schemas.openxmlformats.org/officeDocument/2006/relationships/hyperlink" Target="http://atxconcert.com/sxsw" TargetMode="External" /><Relationship Id="rId32" Type="http://schemas.openxmlformats.org/officeDocument/2006/relationships/hyperlink" Target="https://www.rebelmouse.com/Katadhin/" TargetMode="External" /><Relationship Id="rId33" Type="http://schemas.openxmlformats.org/officeDocument/2006/relationships/hyperlink" Target="https://t.co/bjLoW5yMKX" TargetMode="External" /><Relationship Id="rId34" Type="http://schemas.openxmlformats.org/officeDocument/2006/relationships/hyperlink" Target="https://t.co/5vYtZGRK33" TargetMode="External" /><Relationship Id="rId35" Type="http://schemas.openxmlformats.org/officeDocument/2006/relationships/hyperlink" Target="https://www.instagram.com/mckra1g/" TargetMode="External" /><Relationship Id="rId36" Type="http://schemas.openxmlformats.org/officeDocument/2006/relationships/hyperlink" Target="https://t.co/SyeWw6Kj4B" TargetMode="External" /><Relationship Id="rId37" Type="http://schemas.openxmlformats.org/officeDocument/2006/relationships/hyperlink" Target="https://t.co/b1G1xDw7AI" TargetMode="External" /><Relationship Id="rId38" Type="http://schemas.openxmlformats.org/officeDocument/2006/relationships/hyperlink" Target="http://www.nytimes.com/2016/11/25/opinion/sunday/the-thin-gene.html" TargetMode="External" /><Relationship Id="rId39" Type="http://schemas.openxmlformats.org/officeDocument/2006/relationships/hyperlink" Target="http://fffffanclub.bandcamp.com/" TargetMode="External" /><Relationship Id="rId40" Type="http://schemas.openxmlformats.org/officeDocument/2006/relationships/hyperlink" Target="http://savvymatters.com/" TargetMode="External" /><Relationship Id="rId41" Type="http://schemas.openxmlformats.org/officeDocument/2006/relationships/hyperlink" Target="https://t.co/3ELoEO7woB" TargetMode="External" /><Relationship Id="rId42" Type="http://schemas.openxmlformats.org/officeDocument/2006/relationships/hyperlink" Target="http://t.co/0stEvNFfmI" TargetMode="External" /><Relationship Id="rId43" Type="http://schemas.openxmlformats.org/officeDocument/2006/relationships/hyperlink" Target="https://t.co/RyAlX3xRvo" TargetMode="External" /><Relationship Id="rId44" Type="http://schemas.openxmlformats.org/officeDocument/2006/relationships/hyperlink" Target="http://chicagobulls.nba-teams.com/" TargetMode="External" /><Relationship Id="rId45" Type="http://schemas.openxmlformats.org/officeDocument/2006/relationships/hyperlink" Target="http://t.co/7qVI5vqFrr" TargetMode="External" /><Relationship Id="rId46" Type="http://schemas.openxmlformats.org/officeDocument/2006/relationships/hyperlink" Target="http://chaviva.rocks/" TargetMode="External" /><Relationship Id="rId47" Type="http://schemas.openxmlformats.org/officeDocument/2006/relationships/hyperlink" Target="http://michaelmarshalldesign.com/" TargetMode="External" /><Relationship Id="rId48" Type="http://schemas.openxmlformats.org/officeDocument/2006/relationships/hyperlink" Target="http://bustler.net/" TargetMode="External" /><Relationship Id="rId49" Type="http://schemas.openxmlformats.org/officeDocument/2006/relationships/hyperlink" Target="https://www.beyondthebuilt.com/" TargetMode="External" /><Relationship Id="rId50" Type="http://schemas.openxmlformats.org/officeDocument/2006/relationships/hyperlink" Target="https://t.co/gIxABg94IP" TargetMode="External" /><Relationship Id="rId51" Type="http://schemas.openxmlformats.org/officeDocument/2006/relationships/hyperlink" Target="http://t.co/g79UxEfm1F" TargetMode="External" /><Relationship Id="rId52" Type="http://schemas.openxmlformats.org/officeDocument/2006/relationships/hyperlink" Target="http://amberstraughn.com/" TargetMode="External" /><Relationship Id="rId53" Type="http://schemas.openxmlformats.org/officeDocument/2006/relationships/hyperlink" Target="http://t.co/3Jna7uw815" TargetMode="External" /><Relationship Id="rId54" Type="http://schemas.openxmlformats.org/officeDocument/2006/relationships/hyperlink" Target="https://t.co/kDKOOt2ArS" TargetMode="External" /><Relationship Id="rId55" Type="http://schemas.openxmlformats.org/officeDocument/2006/relationships/hyperlink" Target="http://about.me/burcsahinoglu" TargetMode="External" /><Relationship Id="rId56" Type="http://schemas.openxmlformats.org/officeDocument/2006/relationships/hyperlink" Target="https://t.co/oLsTqaaZLp" TargetMode="External" /><Relationship Id="rId57" Type="http://schemas.openxmlformats.org/officeDocument/2006/relationships/hyperlink" Target="http://bhorowitz.com/" TargetMode="External" /><Relationship Id="rId58" Type="http://schemas.openxmlformats.org/officeDocument/2006/relationships/hyperlink" Target="https://t.co/QWOxhaw2kk" TargetMode="External" /><Relationship Id="rId59" Type="http://schemas.openxmlformats.org/officeDocument/2006/relationships/hyperlink" Target="https://muckrock.com/" TargetMode="External" /><Relationship Id="rId60" Type="http://schemas.openxmlformats.org/officeDocument/2006/relationships/hyperlink" Target="http://t.co/r293imgwPT" TargetMode="External" /><Relationship Id="rId61" Type="http://schemas.openxmlformats.org/officeDocument/2006/relationships/hyperlink" Target="https://t.co/peoL9sFr1R" TargetMode="External" /><Relationship Id="rId62" Type="http://schemas.openxmlformats.org/officeDocument/2006/relationships/hyperlink" Target="https://t.co/iAh2UMpUwo" TargetMode="External" /><Relationship Id="rId63" Type="http://schemas.openxmlformats.org/officeDocument/2006/relationships/hyperlink" Target="http://travistubbs.net/" TargetMode="External" /><Relationship Id="rId64" Type="http://schemas.openxmlformats.org/officeDocument/2006/relationships/hyperlink" Target="http://www.wallerspace.com/" TargetMode="External" /><Relationship Id="rId65" Type="http://schemas.openxmlformats.org/officeDocument/2006/relationships/hyperlink" Target="http://alexjamesfitz.com/" TargetMode="External" /><Relationship Id="rId66" Type="http://schemas.openxmlformats.org/officeDocument/2006/relationships/hyperlink" Target="https://linktr.ee/anthonyquintano" TargetMode="External" /><Relationship Id="rId67" Type="http://schemas.openxmlformats.org/officeDocument/2006/relationships/hyperlink" Target="http://corriedavidson.com/" TargetMode="External" /><Relationship Id="rId68" Type="http://schemas.openxmlformats.org/officeDocument/2006/relationships/hyperlink" Target="https://www.linkedin.com/in/demahanna/" TargetMode="External" /><Relationship Id="rId69" Type="http://schemas.openxmlformats.org/officeDocument/2006/relationships/hyperlink" Target="https://t.co/pZVkV2SZD0" TargetMode="External" /><Relationship Id="rId70" Type="http://schemas.openxmlformats.org/officeDocument/2006/relationships/hyperlink" Target="http://www.eversheds.com/global/en/who/people/index.page?person=en/oflaherty-gavin" TargetMode="External" /><Relationship Id="rId71" Type="http://schemas.openxmlformats.org/officeDocument/2006/relationships/hyperlink" Target="https://t.co/N01BYIIG5g" TargetMode="External" /><Relationship Id="rId72" Type="http://schemas.openxmlformats.org/officeDocument/2006/relationships/hyperlink" Target="https://t.co/tGxoAeuc0N" TargetMode="External" /><Relationship Id="rId73" Type="http://schemas.openxmlformats.org/officeDocument/2006/relationships/hyperlink" Target="https://t.co/VTDPSbnPcw" TargetMode="External" /><Relationship Id="rId74" Type="http://schemas.openxmlformats.org/officeDocument/2006/relationships/hyperlink" Target="http://3percentconf.com/" TargetMode="External" /><Relationship Id="rId75" Type="http://schemas.openxmlformats.org/officeDocument/2006/relationships/hyperlink" Target="http://makelovenotporn.com/" TargetMode="External" /><Relationship Id="rId76" Type="http://schemas.openxmlformats.org/officeDocument/2006/relationships/hyperlink" Target="https://t.co/kR9hc5kniS" TargetMode="External" /><Relationship Id="rId77" Type="http://schemas.openxmlformats.org/officeDocument/2006/relationships/hyperlink" Target="https://t.co/9Bf2m0RJPI" TargetMode="External" /><Relationship Id="rId78" Type="http://schemas.openxmlformats.org/officeDocument/2006/relationships/hyperlink" Target="http://www.instagram.com/taylorlorenz" TargetMode="External" /><Relationship Id="rId79" Type="http://schemas.openxmlformats.org/officeDocument/2006/relationships/hyperlink" Target="https://www.forbes.com/sites/tanyatarr/" TargetMode="External" /><Relationship Id="rId80" Type="http://schemas.openxmlformats.org/officeDocument/2006/relationships/hyperlink" Target="http://www.verifiedstrategy.com/" TargetMode="External" /><Relationship Id="rId81" Type="http://schemas.openxmlformats.org/officeDocument/2006/relationships/hyperlink" Target="http://www.fktry.com/" TargetMode="External" /><Relationship Id="rId82" Type="http://schemas.openxmlformats.org/officeDocument/2006/relationships/hyperlink" Target="https://t.co/1hHei9aGVx" TargetMode="External" /><Relationship Id="rId83" Type="http://schemas.openxmlformats.org/officeDocument/2006/relationships/hyperlink" Target="http://youtube.com/zaneologytv" TargetMode="External" /><Relationship Id="rId84" Type="http://schemas.openxmlformats.org/officeDocument/2006/relationships/hyperlink" Target="http://mashable.com/" TargetMode="External" /><Relationship Id="rId85" Type="http://schemas.openxmlformats.org/officeDocument/2006/relationships/hyperlink" Target="https://t.co/0u3np0NSOQ" TargetMode="External" /><Relationship Id="rId86" Type="http://schemas.openxmlformats.org/officeDocument/2006/relationships/hyperlink" Target="https://t.co/mE9UyglWIT" TargetMode="External" /><Relationship Id="rId87" Type="http://schemas.openxmlformats.org/officeDocument/2006/relationships/hyperlink" Target="http://www.catchthebaby.com/" TargetMode="External" /><Relationship Id="rId88" Type="http://schemas.openxmlformats.org/officeDocument/2006/relationships/hyperlink" Target="https://t.co/9fWXM4dTSo" TargetMode="External" /><Relationship Id="rId89" Type="http://schemas.openxmlformats.org/officeDocument/2006/relationships/hyperlink" Target="https://www.linkedin.com/in/richardbagdonas/" TargetMode="External" /><Relationship Id="rId90" Type="http://schemas.openxmlformats.org/officeDocument/2006/relationships/hyperlink" Target="https://t.co/uHn8kLL2j2" TargetMode="External" /><Relationship Id="rId91" Type="http://schemas.openxmlformats.org/officeDocument/2006/relationships/hyperlink" Target="https://t.co/7SHxvjJvGO" TargetMode="External" /><Relationship Id="rId92" Type="http://schemas.openxmlformats.org/officeDocument/2006/relationships/hyperlink" Target="https://t.co/5IJO21faiw" TargetMode="External" /><Relationship Id="rId93" Type="http://schemas.openxmlformats.org/officeDocument/2006/relationships/hyperlink" Target="https://t.co/XYUPjnb2OC" TargetMode="External" /><Relationship Id="rId94" Type="http://schemas.openxmlformats.org/officeDocument/2006/relationships/hyperlink" Target="http://t.co/YOotoMfdnt" TargetMode="External" /><Relationship Id="rId95" Type="http://schemas.openxmlformats.org/officeDocument/2006/relationships/hyperlink" Target="https://t.co/mfCLkJ4K7f" TargetMode="External" /><Relationship Id="rId96" Type="http://schemas.openxmlformats.org/officeDocument/2006/relationships/hyperlink" Target="https://t.co/X0noR2wDhw" TargetMode="External" /><Relationship Id="rId97" Type="http://schemas.openxmlformats.org/officeDocument/2006/relationships/hyperlink" Target="http://t.co/qR8CwtBg5q" TargetMode="External" /><Relationship Id="rId98" Type="http://schemas.openxmlformats.org/officeDocument/2006/relationships/hyperlink" Target="http://www.lesbutanteandtheboss.com/" TargetMode="External" /><Relationship Id="rId99" Type="http://schemas.openxmlformats.org/officeDocument/2006/relationships/hyperlink" Target="https://linktr.ee/janiekho" TargetMode="External" /><Relationship Id="rId100" Type="http://schemas.openxmlformats.org/officeDocument/2006/relationships/hyperlink" Target="http://bit.ly/janiedeck" TargetMode="External" /><Relationship Id="rId101" Type="http://schemas.openxmlformats.org/officeDocument/2006/relationships/hyperlink" Target="http://lordjosephus.tumblr.com/" TargetMode="External" /><Relationship Id="rId102" Type="http://schemas.openxmlformats.org/officeDocument/2006/relationships/hyperlink" Target="http://bit.ly/othersidekosha" TargetMode="External" /><Relationship Id="rId103" Type="http://schemas.openxmlformats.org/officeDocument/2006/relationships/hyperlink" Target="http://zeusjones.com/" TargetMode="External" /><Relationship Id="rId104" Type="http://schemas.openxmlformats.org/officeDocument/2006/relationships/hyperlink" Target="http://t.co/IfqbVRdwqK" TargetMode="External" /><Relationship Id="rId105" Type="http://schemas.openxmlformats.org/officeDocument/2006/relationships/hyperlink" Target="https://t.co/4gxu5b58mb" TargetMode="External" /><Relationship Id="rId106" Type="http://schemas.openxmlformats.org/officeDocument/2006/relationships/hyperlink" Target="https://t.co/XyRHaH4XyX" TargetMode="External" /><Relationship Id="rId107" Type="http://schemas.openxmlformats.org/officeDocument/2006/relationships/hyperlink" Target="http://netflix.com/" TargetMode="External" /><Relationship Id="rId108" Type="http://schemas.openxmlformats.org/officeDocument/2006/relationships/hyperlink" Target="http://www.dude.fm/" TargetMode="External" /><Relationship Id="rId109" Type="http://schemas.openxmlformats.org/officeDocument/2006/relationships/hyperlink" Target="http://youtube.com/88overeverything" TargetMode="External" /><Relationship Id="rId110" Type="http://schemas.openxmlformats.org/officeDocument/2006/relationships/hyperlink" Target="http://candypo.com/about-me/" TargetMode="External" /><Relationship Id="rId111" Type="http://schemas.openxmlformats.org/officeDocument/2006/relationships/hyperlink" Target="https://t.co/gr2A6PT2ay" TargetMode="External" /><Relationship Id="rId112" Type="http://schemas.openxmlformats.org/officeDocument/2006/relationships/hyperlink" Target="https://keepmarketingweird.com/" TargetMode="External" /><Relationship Id="rId113" Type="http://schemas.openxmlformats.org/officeDocument/2006/relationships/hyperlink" Target="http://thesocialbeing.com/" TargetMode="External" /><Relationship Id="rId114" Type="http://schemas.openxmlformats.org/officeDocument/2006/relationships/hyperlink" Target="http://linktr.ee/gingermeglam" TargetMode="External" /><Relationship Id="rId115" Type="http://schemas.openxmlformats.org/officeDocument/2006/relationships/hyperlink" Target="https://t.co/o1PIgxg2Ra" TargetMode="External" /><Relationship Id="rId116" Type="http://schemas.openxmlformats.org/officeDocument/2006/relationships/hyperlink" Target="https://t.co/K7E2Zi9FBm" TargetMode="External" /><Relationship Id="rId117" Type="http://schemas.openxmlformats.org/officeDocument/2006/relationships/hyperlink" Target="https://t.co/QGqaGesOl6" TargetMode="External" /><Relationship Id="rId118" Type="http://schemas.openxmlformats.org/officeDocument/2006/relationships/hyperlink" Target="https://www.audiomack.com/artist/godjknowledge" TargetMode="External" /><Relationship Id="rId119" Type="http://schemas.openxmlformats.org/officeDocument/2006/relationships/hyperlink" Target="https://t.co/AYbCZte6SX" TargetMode="External" /><Relationship Id="rId120" Type="http://schemas.openxmlformats.org/officeDocument/2006/relationships/hyperlink" Target="http://www.latinasintech.org/" TargetMode="External" /><Relationship Id="rId121" Type="http://schemas.openxmlformats.org/officeDocument/2006/relationships/hyperlink" Target="https://t.co/UMMp4FdTnN" TargetMode="External" /><Relationship Id="rId122" Type="http://schemas.openxmlformats.org/officeDocument/2006/relationships/hyperlink" Target="http://milestalk.com/" TargetMode="External" /><Relationship Id="rId123" Type="http://schemas.openxmlformats.org/officeDocument/2006/relationships/hyperlink" Target="http://saverocity.com/taggingmiles" TargetMode="External" /><Relationship Id="rId124" Type="http://schemas.openxmlformats.org/officeDocument/2006/relationships/hyperlink" Target="https://t.co/KgqNs4Dwa1" TargetMode="External" /><Relationship Id="rId125" Type="http://schemas.openxmlformats.org/officeDocument/2006/relationships/hyperlink" Target="http://t.co/wdhCPweFgw" TargetMode="External" /><Relationship Id="rId126" Type="http://schemas.openxmlformats.org/officeDocument/2006/relationships/hyperlink" Target="https://t.co/ivAMPcJFzy" TargetMode="External" /><Relationship Id="rId127" Type="http://schemas.openxmlformats.org/officeDocument/2006/relationships/hyperlink" Target="https://t.co/lKZP7BEBVr" TargetMode="External" /><Relationship Id="rId128" Type="http://schemas.openxmlformats.org/officeDocument/2006/relationships/hyperlink" Target="https://t.co/DfjIMQE7Qe" TargetMode="External" /><Relationship Id="rId129" Type="http://schemas.openxmlformats.org/officeDocument/2006/relationships/hyperlink" Target="https://t.co/pxUKKAxiYD" TargetMode="External" /><Relationship Id="rId130" Type="http://schemas.openxmlformats.org/officeDocument/2006/relationships/hyperlink" Target="https://t.co/1VF1qGmFKl" TargetMode="External" /><Relationship Id="rId131" Type="http://schemas.openxmlformats.org/officeDocument/2006/relationships/hyperlink" Target="http://www.spredfast.com/" TargetMode="External" /><Relationship Id="rId132" Type="http://schemas.openxmlformats.org/officeDocument/2006/relationships/hyperlink" Target="http://t.co/G9WMccl99J" TargetMode="External" /><Relationship Id="rId133" Type="http://schemas.openxmlformats.org/officeDocument/2006/relationships/hyperlink" Target="http://avecsans.com/" TargetMode="External" /><Relationship Id="rId134" Type="http://schemas.openxmlformats.org/officeDocument/2006/relationships/hyperlink" Target="http://t.co/F6gAqIA3Wo" TargetMode="External" /><Relationship Id="rId135" Type="http://schemas.openxmlformats.org/officeDocument/2006/relationships/hyperlink" Target="http://shows.justaho.com/" TargetMode="External" /><Relationship Id="rId136" Type="http://schemas.openxmlformats.org/officeDocument/2006/relationships/hyperlink" Target="http://t.co/hc45SaYREG" TargetMode="External" /><Relationship Id="rId137" Type="http://schemas.openxmlformats.org/officeDocument/2006/relationships/hyperlink" Target="https://pbs.twimg.com/profile_banners/523763379/1403442585" TargetMode="External" /><Relationship Id="rId138" Type="http://schemas.openxmlformats.org/officeDocument/2006/relationships/hyperlink" Target="https://pbs.twimg.com/profile_banners/504474006/1540334478" TargetMode="External" /><Relationship Id="rId139" Type="http://schemas.openxmlformats.org/officeDocument/2006/relationships/hyperlink" Target="https://pbs.twimg.com/profile_banners/3597909914/1530588846" TargetMode="External" /><Relationship Id="rId140" Type="http://schemas.openxmlformats.org/officeDocument/2006/relationships/hyperlink" Target="https://pbs.twimg.com/profile_banners/842479629701079040/1546622846" TargetMode="External" /><Relationship Id="rId141" Type="http://schemas.openxmlformats.org/officeDocument/2006/relationships/hyperlink" Target="https://pbs.twimg.com/profile_banners/10656692/1398254555" TargetMode="External" /><Relationship Id="rId142" Type="http://schemas.openxmlformats.org/officeDocument/2006/relationships/hyperlink" Target="https://pbs.twimg.com/profile_banners/784304/1529942158" TargetMode="External" /><Relationship Id="rId143" Type="http://schemas.openxmlformats.org/officeDocument/2006/relationships/hyperlink" Target="https://pbs.twimg.com/profile_banners/1949124488/1459892564" TargetMode="External" /><Relationship Id="rId144" Type="http://schemas.openxmlformats.org/officeDocument/2006/relationships/hyperlink" Target="https://pbs.twimg.com/profile_banners/5692542/1538804539" TargetMode="External" /><Relationship Id="rId145" Type="http://schemas.openxmlformats.org/officeDocument/2006/relationships/hyperlink" Target="https://pbs.twimg.com/profile_banners/16335296/1495202410" TargetMode="External" /><Relationship Id="rId146" Type="http://schemas.openxmlformats.org/officeDocument/2006/relationships/hyperlink" Target="https://pbs.twimg.com/profile_banners/9096972/1448399723" TargetMode="External" /><Relationship Id="rId147" Type="http://schemas.openxmlformats.org/officeDocument/2006/relationships/hyperlink" Target="https://pbs.twimg.com/profile_banners/22551486/1422225699" TargetMode="External" /><Relationship Id="rId148" Type="http://schemas.openxmlformats.org/officeDocument/2006/relationships/hyperlink" Target="https://pbs.twimg.com/profile_banners/962422206/1354293592" TargetMode="External" /><Relationship Id="rId149" Type="http://schemas.openxmlformats.org/officeDocument/2006/relationships/hyperlink" Target="https://pbs.twimg.com/profile_banners/2916428957/1517993614" TargetMode="External" /><Relationship Id="rId150" Type="http://schemas.openxmlformats.org/officeDocument/2006/relationships/hyperlink" Target="https://pbs.twimg.com/profile_banners/3008315830/1445696699" TargetMode="External" /><Relationship Id="rId151" Type="http://schemas.openxmlformats.org/officeDocument/2006/relationships/hyperlink" Target="https://pbs.twimg.com/profile_banners/156124269/1496456438" TargetMode="External" /><Relationship Id="rId152" Type="http://schemas.openxmlformats.org/officeDocument/2006/relationships/hyperlink" Target="https://pbs.twimg.com/profile_banners/3332694892/1541430781" TargetMode="External" /><Relationship Id="rId153" Type="http://schemas.openxmlformats.org/officeDocument/2006/relationships/hyperlink" Target="https://pbs.twimg.com/profile_banners/23104178/1398289093" TargetMode="External" /><Relationship Id="rId154" Type="http://schemas.openxmlformats.org/officeDocument/2006/relationships/hyperlink" Target="https://pbs.twimg.com/profile_banners/14329309/1359657231" TargetMode="External" /><Relationship Id="rId155" Type="http://schemas.openxmlformats.org/officeDocument/2006/relationships/hyperlink" Target="https://pbs.twimg.com/profile_banners/345822153/1525743940" TargetMode="External" /><Relationship Id="rId156" Type="http://schemas.openxmlformats.org/officeDocument/2006/relationships/hyperlink" Target="https://pbs.twimg.com/profile_banners/100300200/1466453478" TargetMode="External" /><Relationship Id="rId157" Type="http://schemas.openxmlformats.org/officeDocument/2006/relationships/hyperlink" Target="https://pbs.twimg.com/profile_banners/39524601/1430054807" TargetMode="External" /><Relationship Id="rId158" Type="http://schemas.openxmlformats.org/officeDocument/2006/relationships/hyperlink" Target="https://pbs.twimg.com/profile_banners/20347457/1509024843" TargetMode="External" /><Relationship Id="rId159" Type="http://schemas.openxmlformats.org/officeDocument/2006/relationships/hyperlink" Target="https://pbs.twimg.com/profile_banners/20576585/1479664515" TargetMode="External" /><Relationship Id="rId160" Type="http://schemas.openxmlformats.org/officeDocument/2006/relationships/hyperlink" Target="https://pbs.twimg.com/profile_banners/2860894246/1425834091" TargetMode="External" /><Relationship Id="rId161" Type="http://schemas.openxmlformats.org/officeDocument/2006/relationships/hyperlink" Target="https://pbs.twimg.com/profile_banners/15194242/1543567707" TargetMode="External" /><Relationship Id="rId162" Type="http://schemas.openxmlformats.org/officeDocument/2006/relationships/hyperlink" Target="https://pbs.twimg.com/profile_banners/990778545084489728/1539574601" TargetMode="External" /><Relationship Id="rId163" Type="http://schemas.openxmlformats.org/officeDocument/2006/relationships/hyperlink" Target="https://pbs.twimg.com/profile_banners/55922019/1483998668" TargetMode="External" /><Relationship Id="rId164" Type="http://schemas.openxmlformats.org/officeDocument/2006/relationships/hyperlink" Target="https://pbs.twimg.com/profile_banners/129911948/1543895563" TargetMode="External" /><Relationship Id="rId165" Type="http://schemas.openxmlformats.org/officeDocument/2006/relationships/hyperlink" Target="https://pbs.twimg.com/profile_banners/23268174/1430151160" TargetMode="External" /><Relationship Id="rId166" Type="http://schemas.openxmlformats.org/officeDocument/2006/relationships/hyperlink" Target="https://pbs.twimg.com/profile_banners/842139238720233472/1548089356" TargetMode="External" /><Relationship Id="rId167" Type="http://schemas.openxmlformats.org/officeDocument/2006/relationships/hyperlink" Target="https://pbs.twimg.com/profile_banners/257653491/1457929059" TargetMode="External" /><Relationship Id="rId168" Type="http://schemas.openxmlformats.org/officeDocument/2006/relationships/hyperlink" Target="https://pbs.twimg.com/profile_banners/4625132508/1546365977" TargetMode="External" /><Relationship Id="rId169" Type="http://schemas.openxmlformats.org/officeDocument/2006/relationships/hyperlink" Target="https://pbs.twimg.com/profile_banners/1067567108/1519664800" TargetMode="External" /><Relationship Id="rId170" Type="http://schemas.openxmlformats.org/officeDocument/2006/relationships/hyperlink" Target="https://pbs.twimg.com/profile_banners/14842636/1514678991" TargetMode="External" /><Relationship Id="rId171" Type="http://schemas.openxmlformats.org/officeDocument/2006/relationships/hyperlink" Target="https://pbs.twimg.com/profile_banners/15560223/1494935027" TargetMode="External" /><Relationship Id="rId172" Type="http://schemas.openxmlformats.org/officeDocument/2006/relationships/hyperlink" Target="https://pbs.twimg.com/profile_banners/19291219/1538222832" TargetMode="External" /><Relationship Id="rId173" Type="http://schemas.openxmlformats.org/officeDocument/2006/relationships/hyperlink" Target="https://pbs.twimg.com/profile_banners/28429455/1469681480" TargetMode="External" /><Relationship Id="rId174" Type="http://schemas.openxmlformats.org/officeDocument/2006/relationships/hyperlink" Target="https://pbs.twimg.com/profile_banners/14652452/1506237814" TargetMode="External" /><Relationship Id="rId175" Type="http://schemas.openxmlformats.org/officeDocument/2006/relationships/hyperlink" Target="https://pbs.twimg.com/profile_banners/15369897/1491783754" TargetMode="External" /><Relationship Id="rId176" Type="http://schemas.openxmlformats.org/officeDocument/2006/relationships/hyperlink" Target="https://pbs.twimg.com/profile_banners/415092988/1495856902" TargetMode="External" /><Relationship Id="rId177" Type="http://schemas.openxmlformats.org/officeDocument/2006/relationships/hyperlink" Target="https://pbs.twimg.com/profile_banners/9831152/1544640011" TargetMode="External" /><Relationship Id="rId178" Type="http://schemas.openxmlformats.org/officeDocument/2006/relationships/hyperlink" Target="https://pbs.twimg.com/profile_banners/15372762/1434425869" TargetMode="External" /><Relationship Id="rId179" Type="http://schemas.openxmlformats.org/officeDocument/2006/relationships/hyperlink" Target="https://pbs.twimg.com/profile_banners/15220712/1544093435" TargetMode="External" /><Relationship Id="rId180" Type="http://schemas.openxmlformats.org/officeDocument/2006/relationships/hyperlink" Target="https://pbs.twimg.com/profile_banners/243132834/1406373255" TargetMode="External" /><Relationship Id="rId181" Type="http://schemas.openxmlformats.org/officeDocument/2006/relationships/hyperlink" Target="https://pbs.twimg.com/profile_banners/46943554/1407440884" TargetMode="External" /><Relationship Id="rId182" Type="http://schemas.openxmlformats.org/officeDocument/2006/relationships/hyperlink" Target="https://pbs.twimg.com/profile_banners/15492359/1546974055" TargetMode="External" /><Relationship Id="rId183" Type="http://schemas.openxmlformats.org/officeDocument/2006/relationships/hyperlink" Target="https://pbs.twimg.com/profile_banners/452605355/1543431043" TargetMode="External" /><Relationship Id="rId184" Type="http://schemas.openxmlformats.org/officeDocument/2006/relationships/hyperlink" Target="https://pbs.twimg.com/profile_banners/933070566789189632/1516380572" TargetMode="External" /><Relationship Id="rId185" Type="http://schemas.openxmlformats.org/officeDocument/2006/relationships/hyperlink" Target="https://pbs.twimg.com/profile_banners/27516174/1477942858" TargetMode="External" /><Relationship Id="rId186" Type="http://schemas.openxmlformats.org/officeDocument/2006/relationships/hyperlink" Target="https://pbs.twimg.com/profile_banners/108633810/1496800644" TargetMode="External" /><Relationship Id="rId187" Type="http://schemas.openxmlformats.org/officeDocument/2006/relationships/hyperlink" Target="https://pbs.twimg.com/profile_banners/40994985/1432044833" TargetMode="External" /><Relationship Id="rId188" Type="http://schemas.openxmlformats.org/officeDocument/2006/relationships/hyperlink" Target="https://pbs.twimg.com/profile_banners/876120339192971264/1497748880" TargetMode="External" /><Relationship Id="rId189" Type="http://schemas.openxmlformats.org/officeDocument/2006/relationships/hyperlink" Target="https://pbs.twimg.com/profile_banners/294176651/1451850507" TargetMode="External" /><Relationship Id="rId190" Type="http://schemas.openxmlformats.org/officeDocument/2006/relationships/hyperlink" Target="https://pbs.twimg.com/profile_banners/14091091/1526307892" TargetMode="External" /><Relationship Id="rId191" Type="http://schemas.openxmlformats.org/officeDocument/2006/relationships/hyperlink" Target="https://pbs.twimg.com/profile_banners/968885501842284545/1550250456" TargetMode="External" /><Relationship Id="rId192" Type="http://schemas.openxmlformats.org/officeDocument/2006/relationships/hyperlink" Target="https://pbs.twimg.com/profile_banners/24894496/1429804137" TargetMode="External" /><Relationship Id="rId193" Type="http://schemas.openxmlformats.org/officeDocument/2006/relationships/hyperlink" Target="https://pbs.twimg.com/profile_banners/96829836/1529121822" TargetMode="External" /><Relationship Id="rId194" Type="http://schemas.openxmlformats.org/officeDocument/2006/relationships/hyperlink" Target="https://pbs.twimg.com/profile_banners/965309895636602881/1523466004" TargetMode="External" /><Relationship Id="rId195" Type="http://schemas.openxmlformats.org/officeDocument/2006/relationships/hyperlink" Target="https://pbs.twimg.com/profile_banners/1175221/1548477180" TargetMode="External" /><Relationship Id="rId196" Type="http://schemas.openxmlformats.org/officeDocument/2006/relationships/hyperlink" Target="https://pbs.twimg.com/profile_banners/124531391/1451425421" TargetMode="External" /><Relationship Id="rId197" Type="http://schemas.openxmlformats.org/officeDocument/2006/relationships/hyperlink" Target="https://pbs.twimg.com/profile_banners/1260583621/1402007337" TargetMode="External" /><Relationship Id="rId198" Type="http://schemas.openxmlformats.org/officeDocument/2006/relationships/hyperlink" Target="https://pbs.twimg.com/profile_banners/6181532/1424567511" TargetMode="External" /><Relationship Id="rId199" Type="http://schemas.openxmlformats.org/officeDocument/2006/relationships/hyperlink" Target="https://pbs.twimg.com/profile_banners/15377897/1551038009" TargetMode="External" /><Relationship Id="rId200" Type="http://schemas.openxmlformats.org/officeDocument/2006/relationships/hyperlink" Target="https://pbs.twimg.com/profile_banners/2458913689/1454454952" TargetMode="External" /><Relationship Id="rId201" Type="http://schemas.openxmlformats.org/officeDocument/2006/relationships/hyperlink" Target="https://pbs.twimg.com/profile_banners/817579894293073920/1483764021" TargetMode="External" /><Relationship Id="rId202" Type="http://schemas.openxmlformats.org/officeDocument/2006/relationships/hyperlink" Target="https://pbs.twimg.com/profile_banners/24622734/1517664499" TargetMode="External" /><Relationship Id="rId203" Type="http://schemas.openxmlformats.org/officeDocument/2006/relationships/hyperlink" Target="https://pbs.twimg.com/profile_banners/8241232/1550981580" TargetMode="External" /><Relationship Id="rId204" Type="http://schemas.openxmlformats.org/officeDocument/2006/relationships/hyperlink" Target="https://pbs.twimg.com/profile_banners/90703340/1515517167" TargetMode="External" /><Relationship Id="rId205" Type="http://schemas.openxmlformats.org/officeDocument/2006/relationships/hyperlink" Target="https://pbs.twimg.com/profile_banners/70869216/1549165238" TargetMode="External" /><Relationship Id="rId206" Type="http://schemas.openxmlformats.org/officeDocument/2006/relationships/hyperlink" Target="https://pbs.twimg.com/profile_banners/17234109/1547001179" TargetMode="External" /><Relationship Id="rId207" Type="http://schemas.openxmlformats.org/officeDocument/2006/relationships/hyperlink" Target="https://pbs.twimg.com/profile_banners/594150294/1465573575" TargetMode="External" /><Relationship Id="rId208" Type="http://schemas.openxmlformats.org/officeDocument/2006/relationships/hyperlink" Target="https://pbs.twimg.com/profile_banners/15839287/1537963630" TargetMode="External" /><Relationship Id="rId209" Type="http://schemas.openxmlformats.org/officeDocument/2006/relationships/hyperlink" Target="https://pbs.twimg.com/profile_banners/14992955/1397558522" TargetMode="External" /><Relationship Id="rId210" Type="http://schemas.openxmlformats.org/officeDocument/2006/relationships/hyperlink" Target="https://pbs.twimg.com/profile_banners/22044959/1474560376" TargetMode="External" /><Relationship Id="rId211" Type="http://schemas.openxmlformats.org/officeDocument/2006/relationships/hyperlink" Target="https://pbs.twimg.com/profile_banners/178851214/1550692400" TargetMode="External" /><Relationship Id="rId212" Type="http://schemas.openxmlformats.org/officeDocument/2006/relationships/hyperlink" Target="https://pbs.twimg.com/profile_banners/22762072/1538415975" TargetMode="External" /><Relationship Id="rId213" Type="http://schemas.openxmlformats.org/officeDocument/2006/relationships/hyperlink" Target="https://pbs.twimg.com/profile_banners/8622212/1520062359" TargetMode="External" /><Relationship Id="rId214" Type="http://schemas.openxmlformats.org/officeDocument/2006/relationships/hyperlink" Target="https://pbs.twimg.com/profile_banners/11862162/1542026980" TargetMode="External" /><Relationship Id="rId215" Type="http://schemas.openxmlformats.org/officeDocument/2006/relationships/hyperlink" Target="https://pbs.twimg.com/profile_banners/12276932/1414593254" TargetMode="External" /><Relationship Id="rId216" Type="http://schemas.openxmlformats.org/officeDocument/2006/relationships/hyperlink" Target="https://pbs.twimg.com/profile_banners/208725869/1536423037" TargetMode="External" /><Relationship Id="rId217" Type="http://schemas.openxmlformats.org/officeDocument/2006/relationships/hyperlink" Target="https://pbs.twimg.com/profile_banners/7858302/1515700429" TargetMode="External" /><Relationship Id="rId218" Type="http://schemas.openxmlformats.org/officeDocument/2006/relationships/hyperlink" Target="https://pbs.twimg.com/profile_banners/16021608/1548023025" TargetMode="External" /><Relationship Id="rId219" Type="http://schemas.openxmlformats.org/officeDocument/2006/relationships/hyperlink" Target="https://pbs.twimg.com/profile_banners/863825590574608384/1494789745" TargetMode="External" /><Relationship Id="rId220" Type="http://schemas.openxmlformats.org/officeDocument/2006/relationships/hyperlink" Target="https://pbs.twimg.com/profile_banners/21835439/1532031275" TargetMode="External" /><Relationship Id="rId221" Type="http://schemas.openxmlformats.org/officeDocument/2006/relationships/hyperlink" Target="https://pbs.twimg.com/profile_banners/260482994/1410500524" TargetMode="External" /><Relationship Id="rId222" Type="http://schemas.openxmlformats.org/officeDocument/2006/relationships/hyperlink" Target="https://pbs.twimg.com/profile_banners/16802731/1402476162" TargetMode="External" /><Relationship Id="rId223" Type="http://schemas.openxmlformats.org/officeDocument/2006/relationships/hyperlink" Target="https://pbs.twimg.com/profile_banners/10955762/1404585057" TargetMode="External" /><Relationship Id="rId224" Type="http://schemas.openxmlformats.org/officeDocument/2006/relationships/hyperlink" Target="https://pbs.twimg.com/profile_banners/14871283/1417717148" TargetMode="External" /><Relationship Id="rId225" Type="http://schemas.openxmlformats.org/officeDocument/2006/relationships/hyperlink" Target="https://pbs.twimg.com/profile_banners/14346362/1457972160" TargetMode="External" /><Relationship Id="rId226" Type="http://schemas.openxmlformats.org/officeDocument/2006/relationships/hyperlink" Target="https://pbs.twimg.com/profile_banners/2402548327/1507252854" TargetMode="External" /><Relationship Id="rId227" Type="http://schemas.openxmlformats.org/officeDocument/2006/relationships/hyperlink" Target="https://pbs.twimg.com/profile_banners/61118465/1355434705" TargetMode="External" /><Relationship Id="rId228" Type="http://schemas.openxmlformats.org/officeDocument/2006/relationships/hyperlink" Target="https://pbs.twimg.com/profile_banners/32542150/1533426802" TargetMode="External" /><Relationship Id="rId229" Type="http://schemas.openxmlformats.org/officeDocument/2006/relationships/hyperlink" Target="https://pbs.twimg.com/profile_banners/124239776/1455644638" TargetMode="External" /><Relationship Id="rId230" Type="http://schemas.openxmlformats.org/officeDocument/2006/relationships/hyperlink" Target="https://pbs.twimg.com/profile_banners/787737762/1549230179" TargetMode="External" /><Relationship Id="rId231" Type="http://schemas.openxmlformats.org/officeDocument/2006/relationships/hyperlink" Target="https://pbs.twimg.com/profile_banners/705287821/1513430594" TargetMode="External" /><Relationship Id="rId232" Type="http://schemas.openxmlformats.org/officeDocument/2006/relationships/hyperlink" Target="https://pbs.twimg.com/profile_banners/2170406906/1443461501" TargetMode="External" /><Relationship Id="rId233" Type="http://schemas.openxmlformats.org/officeDocument/2006/relationships/hyperlink" Target="https://pbs.twimg.com/profile_banners/564234315/1550184202" TargetMode="External" /><Relationship Id="rId234" Type="http://schemas.openxmlformats.org/officeDocument/2006/relationships/hyperlink" Target="https://pbs.twimg.com/profile_banners/201488333/1529120759" TargetMode="External" /><Relationship Id="rId235" Type="http://schemas.openxmlformats.org/officeDocument/2006/relationships/hyperlink" Target="https://pbs.twimg.com/profile_banners/415507521/1542975543" TargetMode="External" /><Relationship Id="rId236" Type="http://schemas.openxmlformats.org/officeDocument/2006/relationships/hyperlink" Target="https://pbs.twimg.com/profile_banners/471143047/1514509237" TargetMode="External" /><Relationship Id="rId237" Type="http://schemas.openxmlformats.org/officeDocument/2006/relationships/hyperlink" Target="https://pbs.twimg.com/profile_banners/1090758458268364800/1548892741" TargetMode="External" /><Relationship Id="rId238" Type="http://schemas.openxmlformats.org/officeDocument/2006/relationships/hyperlink" Target="https://pbs.twimg.com/profile_banners/126295779/1420700491" TargetMode="External" /><Relationship Id="rId239" Type="http://schemas.openxmlformats.org/officeDocument/2006/relationships/hyperlink" Target="https://pbs.twimg.com/profile_banners/16206420/1507038765" TargetMode="External" /><Relationship Id="rId240" Type="http://schemas.openxmlformats.org/officeDocument/2006/relationships/hyperlink" Target="https://pbs.twimg.com/profile_banners/3662513124/1525789761" TargetMode="External" /><Relationship Id="rId241" Type="http://schemas.openxmlformats.org/officeDocument/2006/relationships/hyperlink" Target="https://pbs.twimg.com/profile_banners/16976199/1525055813" TargetMode="External" /><Relationship Id="rId242" Type="http://schemas.openxmlformats.org/officeDocument/2006/relationships/hyperlink" Target="https://pbs.twimg.com/profile_banners/2151526375/1546628969" TargetMode="External" /><Relationship Id="rId243" Type="http://schemas.openxmlformats.org/officeDocument/2006/relationships/hyperlink" Target="https://pbs.twimg.com/profile_banners/74601539/1510802318" TargetMode="External" /><Relationship Id="rId244" Type="http://schemas.openxmlformats.org/officeDocument/2006/relationships/hyperlink" Target="https://pbs.twimg.com/profile_banners/3371242636/1544156135" TargetMode="External" /><Relationship Id="rId245" Type="http://schemas.openxmlformats.org/officeDocument/2006/relationships/hyperlink" Target="https://pbs.twimg.com/profile_banners/61673590/1547653904" TargetMode="External" /><Relationship Id="rId246" Type="http://schemas.openxmlformats.org/officeDocument/2006/relationships/hyperlink" Target="https://pbs.twimg.com/profile_banners/152208943/1550527375" TargetMode="External" /><Relationship Id="rId247" Type="http://schemas.openxmlformats.org/officeDocument/2006/relationships/hyperlink" Target="https://pbs.twimg.com/profile_banners/15736099/1551487059" TargetMode="External" /><Relationship Id="rId248" Type="http://schemas.openxmlformats.org/officeDocument/2006/relationships/hyperlink" Target="https://pbs.twimg.com/profile_banners/14270852/1350072800" TargetMode="External" /><Relationship Id="rId249" Type="http://schemas.openxmlformats.org/officeDocument/2006/relationships/hyperlink" Target="https://pbs.twimg.com/profile_banners/9366702/1511800352" TargetMode="External" /><Relationship Id="rId250" Type="http://schemas.openxmlformats.org/officeDocument/2006/relationships/hyperlink" Target="https://pbs.twimg.com/profile_banners/14395058/1550668051" TargetMode="External" /><Relationship Id="rId251" Type="http://schemas.openxmlformats.org/officeDocument/2006/relationships/hyperlink" Target="https://pbs.twimg.com/profile_banners/1035422540166967296/1551330236" TargetMode="External" /><Relationship Id="rId252" Type="http://schemas.openxmlformats.org/officeDocument/2006/relationships/hyperlink" Target="https://pbs.twimg.com/profile_banners/717737881452711936/1519074849" TargetMode="External" /><Relationship Id="rId253" Type="http://schemas.openxmlformats.org/officeDocument/2006/relationships/hyperlink" Target="https://pbs.twimg.com/profile_banners/29572464/1533681713" TargetMode="External" /><Relationship Id="rId254" Type="http://schemas.openxmlformats.org/officeDocument/2006/relationships/hyperlink" Target="https://pbs.twimg.com/profile_banners/825488793750872064/1519749630" TargetMode="External" /><Relationship Id="rId255" Type="http://schemas.openxmlformats.org/officeDocument/2006/relationships/hyperlink" Target="https://pbs.twimg.com/profile_banners/16573941/1551068155" TargetMode="External" /><Relationship Id="rId256" Type="http://schemas.openxmlformats.org/officeDocument/2006/relationships/hyperlink" Target="https://pbs.twimg.com/profile_banners/3290382772/1547129388" TargetMode="External" /><Relationship Id="rId257" Type="http://schemas.openxmlformats.org/officeDocument/2006/relationships/hyperlink" Target="https://pbs.twimg.com/profile_banners/143130327/1529450929" TargetMode="External" /><Relationship Id="rId258" Type="http://schemas.openxmlformats.org/officeDocument/2006/relationships/hyperlink" Target="https://pbs.twimg.com/profile_banners/42956112/1462645185" TargetMode="External" /><Relationship Id="rId259" Type="http://schemas.openxmlformats.org/officeDocument/2006/relationships/hyperlink" Target="https://pbs.twimg.com/profile_banners/348963612/1452916678" TargetMode="External" /><Relationship Id="rId260" Type="http://schemas.openxmlformats.org/officeDocument/2006/relationships/hyperlink" Target="https://pbs.twimg.com/profile_banners/32651109/1447282758" TargetMode="External" /><Relationship Id="rId261" Type="http://schemas.openxmlformats.org/officeDocument/2006/relationships/hyperlink" Target="https://pbs.twimg.com/profile_banners/23106123/1544808580" TargetMode="External" /><Relationship Id="rId262" Type="http://schemas.openxmlformats.org/officeDocument/2006/relationships/hyperlink" Target="https://pbs.twimg.com/profile_banners/2872386171/1436464752" TargetMode="External" /><Relationship Id="rId263" Type="http://schemas.openxmlformats.org/officeDocument/2006/relationships/hyperlink" Target="https://pbs.twimg.com/profile_banners/119545679/1457671084" TargetMode="External" /><Relationship Id="rId264" Type="http://schemas.openxmlformats.org/officeDocument/2006/relationships/hyperlink" Target="https://pbs.twimg.com/profile_banners/21106016/1510352882" TargetMode="External" /><Relationship Id="rId265" Type="http://schemas.openxmlformats.org/officeDocument/2006/relationships/hyperlink" Target="https://pbs.twimg.com/profile_banners/14056454/1503623387" TargetMode="External" /><Relationship Id="rId266" Type="http://schemas.openxmlformats.org/officeDocument/2006/relationships/hyperlink" Target="https://pbs.twimg.com/profile_banners/997/1402785224" TargetMode="External" /><Relationship Id="rId267" Type="http://schemas.openxmlformats.org/officeDocument/2006/relationships/hyperlink" Target="https://pbs.twimg.com/profile_banners/1058971/1402983595" TargetMode="External" /><Relationship Id="rId268" Type="http://schemas.openxmlformats.org/officeDocument/2006/relationships/hyperlink" Target="https://pbs.twimg.com/profile_banners/306002254/1550771376" TargetMode="External" /><Relationship Id="rId269" Type="http://schemas.openxmlformats.org/officeDocument/2006/relationships/hyperlink" Target="https://pbs.twimg.com/profile_banners/2215584872/1386101047" TargetMode="External" /><Relationship Id="rId270" Type="http://schemas.openxmlformats.org/officeDocument/2006/relationships/hyperlink" Target="https://pbs.twimg.com/profile_banners/905797916996009984/1518019463" TargetMode="External" /><Relationship Id="rId271" Type="http://schemas.openxmlformats.org/officeDocument/2006/relationships/hyperlink" Target="https://pbs.twimg.com/profile_banners/122505444/1480847148" TargetMode="External" /><Relationship Id="rId272" Type="http://schemas.openxmlformats.org/officeDocument/2006/relationships/hyperlink" Target="https://pbs.twimg.com/profile_banners/3548016617/1511585095" TargetMode="External" /><Relationship Id="rId273" Type="http://schemas.openxmlformats.org/officeDocument/2006/relationships/hyperlink" Target="https://pbs.twimg.com/profile_banners/712161980744863746/1496441611" TargetMode="External" /><Relationship Id="rId274" Type="http://schemas.openxmlformats.org/officeDocument/2006/relationships/hyperlink" Target="https://pbs.twimg.com/profile_banners/209219123/1551249144" TargetMode="External" /><Relationship Id="rId275" Type="http://schemas.openxmlformats.org/officeDocument/2006/relationships/hyperlink" Target="https://pbs.twimg.com/profile_banners/20254855/1479939551" TargetMode="External" /><Relationship Id="rId276" Type="http://schemas.openxmlformats.org/officeDocument/2006/relationships/hyperlink" Target="https://pbs.twimg.com/profile_banners/562156916/1420812408" TargetMode="External" /><Relationship Id="rId277" Type="http://schemas.openxmlformats.org/officeDocument/2006/relationships/hyperlink" Target="https://pbs.twimg.com/profile_banners/1099053674117107712/1551209880" TargetMode="External" /><Relationship Id="rId278" Type="http://schemas.openxmlformats.org/officeDocument/2006/relationships/hyperlink" Target="https://pbs.twimg.com/profile_banners/5916122/1515012075" TargetMode="External" /><Relationship Id="rId279" Type="http://schemas.openxmlformats.org/officeDocument/2006/relationships/hyperlink" Target="https://pbs.twimg.com/profile_banners/707517156678868992/1458027217" TargetMode="External" /><Relationship Id="rId280" Type="http://schemas.openxmlformats.org/officeDocument/2006/relationships/hyperlink" Target="https://pbs.twimg.com/profile_banners/996855962677010434/1535658073" TargetMode="External" /><Relationship Id="rId281" Type="http://schemas.openxmlformats.org/officeDocument/2006/relationships/hyperlink" Target="https://pbs.twimg.com/profile_banners/14147217/1551188796" TargetMode="External" /><Relationship Id="rId282" Type="http://schemas.openxmlformats.org/officeDocument/2006/relationships/hyperlink" Target="https://pbs.twimg.com/profile_banners/15823875/1539973031" TargetMode="External" /><Relationship Id="rId283" Type="http://schemas.openxmlformats.org/officeDocument/2006/relationships/hyperlink" Target="https://pbs.twimg.com/profile_banners/987390229/1380734755" TargetMode="External" /><Relationship Id="rId284" Type="http://schemas.openxmlformats.org/officeDocument/2006/relationships/hyperlink" Target="https://pbs.twimg.com/profile_banners/553506223/1512658555" TargetMode="External" /><Relationship Id="rId285" Type="http://schemas.openxmlformats.org/officeDocument/2006/relationships/hyperlink" Target="https://pbs.twimg.com/profile_banners/364477412/1537286060" TargetMode="External" /><Relationship Id="rId286" Type="http://schemas.openxmlformats.org/officeDocument/2006/relationships/hyperlink" Target="https://pbs.twimg.com/profile_banners/80741255/1421516309" TargetMode="External" /><Relationship Id="rId287" Type="http://schemas.openxmlformats.org/officeDocument/2006/relationships/hyperlink" Target="https://pbs.twimg.com/profile_banners/43144245/1415906503" TargetMode="External" /><Relationship Id="rId288" Type="http://schemas.openxmlformats.org/officeDocument/2006/relationships/hyperlink" Target="https://pbs.twimg.com/profile_banners/457337024/1547756492"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8/bg.gif" TargetMode="External" /><Relationship Id="rId294" Type="http://schemas.openxmlformats.org/officeDocument/2006/relationships/hyperlink" Target="http://abs.twimg.com/images/themes/theme4/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9/bg.gif" TargetMode="External" /><Relationship Id="rId301" Type="http://schemas.openxmlformats.org/officeDocument/2006/relationships/hyperlink" Target="http://abs.twimg.com/images/themes/theme18/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5/bg.gif" TargetMode="External" /><Relationship Id="rId305" Type="http://schemas.openxmlformats.org/officeDocument/2006/relationships/hyperlink" Target="http://abs.twimg.com/images/themes/theme14/bg.gif" TargetMode="External" /><Relationship Id="rId306" Type="http://schemas.openxmlformats.org/officeDocument/2006/relationships/hyperlink" Target="http://abs.twimg.com/images/themes/theme14/bg.gif" TargetMode="External" /><Relationship Id="rId307" Type="http://schemas.openxmlformats.org/officeDocument/2006/relationships/hyperlink" Target="http://abs.twimg.com/images/themes/theme3/bg.gif" TargetMode="External" /><Relationship Id="rId308" Type="http://schemas.openxmlformats.org/officeDocument/2006/relationships/hyperlink" Target="http://abs.twimg.com/images/themes/theme6/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8/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4/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9/bg.gif" TargetMode="External" /><Relationship Id="rId317" Type="http://schemas.openxmlformats.org/officeDocument/2006/relationships/hyperlink" Target="http://abs.twimg.com/images/themes/theme5/bg.gif" TargetMode="External" /><Relationship Id="rId318" Type="http://schemas.openxmlformats.org/officeDocument/2006/relationships/hyperlink" Target="http://abs.twimg.com/images/themes/theme9/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4/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5/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2/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4/bg.gif" TargetMode="External" /><Relationship Id="rId334" Type="http://schemas.openxmlformats.org/officeDocument/2006/relationships/hyperlink" Target="http://abs.twimg.com/images/themes/theme13/bg.gif" TargetMode="External" /><Relationship Id="rId335" Type="http://schemas.openxmlformats.org/officeDocument/2006/relationships/hyperlink" Target="http://abs.twimg.com/images/themes/theme2/bg.gif" TargetMode="External" /><Relationship Id="rId336" Type="http://schemas.openxmlformats.org/officeDocument/2006/relationships/hyperlink" Target="http://abs.twimg.com/images/themes/theme16/bg.gif" TargetMode="External" /><Relationship Id="rId337" Type="http://schemas.openxmlformats.org/officeDocument/2006/relationships/hyperlink" Target="http://abs.twimg.com/images/themes/theme9/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4/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pbs.twimg.com/profile_background_images/591287246193446913/sF1XSOIE.jp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5/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4/bg.gif" TargetMode="External" /><Relationship Id="rId356" Type="http://schemas.openxmlformats.org/officeDocument/2006/relationships/hyperlink" Target="http://abs.twimg.com/images/themes/theme2/bg.gif" TargetMode="External" /><Relationship Id="rId357" Type="http://schemas.openxmlformats.org/officeDocument/2006/relationships/hyperlink" Target="http://abs.twimg.com/images/themes/theme7/bg.gif" TargetMode="External" /><Relationship Id="rId358" Type="http://schemas.openxmlformats.org/officeDocument/2006/relationships/hyperlink" Target="http://abs.twimg.com/images/themes/theme9/bg.gif" TargetMode="External" /><Relationship Id="rId359" Type="http://schemas.openxmlformats.org/officeDocument/2006/relationships/hyperlink" Target="http://abs.twimg.com/images/themes/theme6/bg.gif" TargetMode="External" /><Relationship Id="rId360" Type="http://schemas.openxmlformats.org/officeDocument/2006/relationships/hyperlink" Target="http://abs.twimg.com/images/themes/theme14/bg.gif" TargetMode="External" /><Relationship Id="rId361" Type="http://schemas.openxmlformats.org/officeDocument/2006/relationships/hyperlink" Target="http://abs.twimg.com/images/themes/theme2/bg.gif" TargetMode="External" /><Relationship Id="rId362" Type="http://schemas.openxmlformats.org/officeDocument/2006/relationships/hyperlink" Target="http://abs.twimg.com/images/themes/theme14/bg.gif" TargetMode="External" /><Relationship Id="rId363" Type="http://schemas.openxmlformats.org/officeDocument/2006/relationships/hyperlink" Target="http://abs.twimg.com/images/themes/theme12/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4/bg.gif" TargetMode="External" /><Relationship Id="rId366" Type="http://schemas.openxmlformats.org/officeDocument/2006/relationships/hyperlink" Target="http://abs.twimg.com/images/themes/theme14/bg.gif" TargetMode="External" /><Relationship Id="rId367" Type="http://schemas.openxmlformats.org/officeDocument/2006/relationships/hyperlink" Target="http://abs.twimg.com/images/themes/theme9/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1/bg.gif" TargetMode="External" /><Relationship Id="rId370" Type="http://schemas.openxmlformats.org/officeDocument/2006/relationships/hyperlink" Target="http://abs.twimg.com/images/themes/theme9/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8/bg.gif" TargetMode="External" /><Relationship Id="rId374" Type="http://schemas.openxmlformats.org/officeDocument/2006/relationships/hyperlink" Target="http://abs.twimg.com/images/themes/theme6/bg.gif" TargetMode="External" /><Relationship Id="rId375" Type="http://schemas.openxmlformats.org/officeDocument/2006/relationships/hyperlink" Target="http://abs.twimg.com/images/themes/theme11/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4/bg.gif" TargetMode="External" /><Relationship Id="rId379" Type="http://schemas.openxmlformats.org/officeDocument/2006/relationships/hyperlink" Target="http://abs.twimg.com/images/themes/theme9/bg.gif" TargetMode="External" /><Relationship Id="rId380" Type="http://schemas.openxmlformats.org/officeDocument/2006/relationships/hyperlink" Target="http://abs.twimg.com/images/themes/theme15/bg.png" TargetMode="External" /><Relationship Id="rId381" Type="http://schemas.openxmlformats.org/officeDocument/2006/relationships/hyperlink" Target="http://pbs.twimg.com/profile_background_images/378800000080084632/62b5de7f0934c6ebe5497d566c8aee2a.png" TargetMode="External" /><Relationship Id="rId382" Type="http://schemas.openxmlformats.org/officeDocument/2006/relationships/hyperlink" Target="http://abs.twimg.com/images/themes/theme9/bg.gif" TargetMode="External" /><Relationship Id="rId383" Type="http://schemas.openxmlformats.org/officeDocument/2006/relationships/hyperlink" Target="http://abs.twimg.com/images/themes/theme9/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4/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4/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4/bg.gif" TargetMode="External" /><Relationship Id="rId390" Type="http://schemas.openxmlformats.org/officeDocument/2006/relationships/hyperlink" Target="http://abs.twimg.com/images/themes/theme18/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4/bg.gif" TargetMode="External" /><Relationship Id="rId395" Type="http://schemas.openxmlformats.org/officeDocument/2006/relationships/hyperlink" Target="http://abs.twimg.com/images/themes/theme13/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3/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4/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7/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4/bg.gif"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2/bg.gif" TargetMode="External" /><Relationship Id="rId415" Type="http://schemas.openxmlformats.org/officeDocument/2006/relationships/hyperlink" Target="http://abs.twimg.com/images/themes/theme13/bg.gif"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5/bg.png" TargetMode="External" /><Relationship Id="rId418" Type="http://schemas.openxmlformats.org/officeDocument/2006/relationships/hyperlink" Target="http://abs.twimg.com/images/themes/theme2/bg.gif" TargetMode="External" /><Relationship Id="rId419" Type="http://schemas.openxmlformats.org/officeDocument/2006/relationships/hyperlink" Target="http://abs.twimg.com/images/themes/theme14/bg.gif" TargetMode="External" /><Relationship Id="rId420" Type="http://schemas.openxmlformats.org/officeDocument/2006/relationships/hyperlink" Target="http://pbs.twimg.com/profile_background_images/477874871976738817/jwujUglk.jpe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4/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9/bg.gif"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9/bg.gif"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9/bg.gif" TargetMode="External" /><Relationship Id="rId436" Type="http://schemas.openxmlformats.org/officeDocument/2006/relationships/hyperlink" Target="http://pbs.twimg.com/profile_background_images/449330946127298561/dkjHsbLi.jpe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0.twimg.com/profile_background_images/378800000086699364/d51d6d0271583674a09e5049a24a72a1.jpe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6/bg.gif" TargetMode="External" /><Relationship Id="rId442" Type="http://schemas.openxmlformats.org/officeDocument/2006/relationships/hyperlink" Target="http://pbs.twimg.com/profile_background_images/822705332/b40b2f7981aa0839b21772a26236a437.jpeg" TargetMode="External" /><Relationship Id="rId443" Type="http://schemas.openxmlformats.org/officeDocument/2006/relationships/hyperlink" Target="http://abs.twimg.com/images/themes/theme9/bg.gif" TargetMode="External" /><Relationship Id="rId444" Type="http://schemas.openxmlformats.org/officeDocument/2006/relationships/hyperlink" Target="http://pbs.twimg.com/profile_images/1895064496/265829_10150208891611239_12206836238_7256837_8157312_o_1__normal.JPG" TargetMode="External" /><Relationship Id="rId445" Type="http://schemas.openxmlformats.org/officeDocument/2006/relationships/hyperlink" Target="http://pbs.twimg.com/profile_images/1100552517832896512/QTA9wzQw_normal.png" TargetMode="External" /><Relationship Id="rId446" Type="http://schemas.openxmlformats.org/officeDocument/2006/relationships/hyperlink" Target="http://pbs.twimg.com/profile_images/874099684872249344/5rX5-ycm_normal.jpg" TargetMode="External" /><Relationship Id="rId447" Type="http://schemas.openxmlformats.org/officeDocument/2006/relationships/hyperlink" Target="http://pbs.twimg.com/profile_images/1053487868667027457/K7mi8ReQ_normal.jpg" TargetMode="External" /><Relationship Id="rId448" Type="http://schemas.openxmlformats.org/officeDocument/2006/relationships/hyperlink" Target="http://pbs.twimg.com/profile_images/836456768720928768/9uRCEl2t_normal.jpg" TargetMode="External" /><Relationship Id="rId449" Type="http://schemas.openxmlformats.org/officeDocument/2006/relationships/hyperlink" Target="http://pbs.twimg.com/profile_images/897911108702412800/maRDdtIB_normal.jpg" TargetMode="External" /><Relationship Id="rId450" Type="http://schemas.openxmlformats.org/officeDocument/2006/relationships/hyperlink" Target="http://pbs.twimg.com/profile_images/1011278771930841088/OZlYvQ6c_normal.jpg" TargetMode="External" /><Relationship Id="rId451" Type="http://schemas.openxmlformats.org/officeDocument/2006/relationships/hyperlink" Target="http://pbs.twimg.com/profile_images/681158977573511168/TtSbCvLn_normal.jpg" TargetMode="External" /><Relationship Id="rId452" Type="http://schemas.openxmlformats.org/officeDocument/2006/relationships/hyperlink" Target="http://pbs.twimg.com/profile_images/378800000571106311/323feaf0990fef70e7e60e7d7b0e00cf_normal.jpeg" TargetMode="External" /><Relationship Id="rId453" Type="http://schemas.openxmlformats.org/officeDocument/2006/relationships/hyperlink" Target="http://pbs.twimg.com/profile_images/434344911039504385/jm5x8G4F_normal.jpeg" TargetMode="External" /><Relationship Id="rId454" Type="http://schemas.openxmlformats.org/officeDocument/2006/relationships/hyperlink" Target="http://pbs.twimg.com/profile_images/968927323998314497/M5XWiGT8_normal.jpg" TargetMode="External" /><Relationship Id="rId455" Type="http://schemas.openxmlformats.org/officeDocument/2006/relationships/hyperlink" Target="http://pbs.twimg.com/profile_images/1062710888766029825/v7dsG1PJ_normal.jpg" TargetMode="External" /><Relationship Id="rId456" Type="http://schemas.openxmlformats.org/officeDocument/2006/relationships/hyperlink" Target="http://pbs.twimg.com/profile_images/555486095295512576/V4DEnYO8_normal.jpeg" TargetMode="External" /><Relationship Id="rId457" Type="http://schemas.openxmlformats.org/officeDocument/2006/relationships/hyperlink" Target="http://pbs.twimg.com/profile_images/3185081201/4ee9e64dc314e0a2e9b6d308bf08a27b_normal.png" TargetMode="External" /><Relationship Id="rId458" Type="http://schemas.openxmlformats.org/officeDocument/2006/relationships/hyperlink" Target="http://pbs.twimg.com/profile_images/978914002834219008/adWT68lF_normal.jpg" TargetMode="External" /><Relationship Id="rId459" Type="http://schemas.openxmlformats.org/officeDocument/2006/relationships/hyperlink" Target="http://pbs.twimg.com/profile_images/561620985485344768/Pc8lfPYJ_normal.jpeg" TargetMode="External" /><Relationship Id="rId460" Type="http://schemas.openxmlformats.org/officeDocument/2006/relationships/hyperlink" Target="http://pbs.twimg.com/profile_images/888912687765241856/qoFGxWDP_normal.jpg" TargetMode="External" /><Relationship Id="rId461" Type="http://schemas.openxmlformats.org/officeDocument/2006/relationships/hyperlink" Target="http://pbs.twimg.com/profile_images/1047117340343767040/xwYRBtgI_normal.jpg" TargetMode="External" /><Relationship Id="rId462" Type="http://schemas.openxmlformats.org/officeDocument/2006/relationships/hyperlink" Target="http://pbs.twimg.com/profile_images/378800000582118041/9a243b8938ffb5b8da3e773b935198dd_normal.jpeg" TargetMode="External" /><Relationship Id="rId463" Type="http://schemas.openxmlformats.org/officeDocument/2006/relationships/hyperlink" Target="http://pbs.twimg.com/profile_images/876827090003406848/zBOJk1BS_normal.jpg" TargetMode="External" /><Relationship Id="rId464" Type="http://schemas.openxmlformats.org/officeDocument/2006/relationships/hyperlink" Target="http://pbs.twimg.com/profile_images/438578035780890624/wdUTNbw0_normal.jpeg" TargetMode="External" /><Relationship Id="rId465" Type="http://schemas.openxmlformats.org/officeDocument/2006/relationships/hyperlink" Target="http://pbs.twimg.com/profile_images/690401221396582402/DNNZVeyV_normal.jpg" TargetMode="External" /><Relationship Id="rId466" Type="http://schemas.openxmlformats.org/officeDocument/2006/relationships/hyperlink" Target="http://pbs.twimg.com/profile_images/961483559885131778/xYTlco1y_normal.jpg" TargetMode="External" /><Relationship Id="rId467" Type="http://schemas.openxmlformats.org/officeDocument/2006/relationships/hyperlink" Target="http://pbs.twimg.com/profile_images/951172556601503746/azEPpJHT_normal.jpg" TargetMode="External" /><Relationship Id="rId468" Type="http://schemas.openxmlformats.org/officeDocument/2006/relationships/hyperlink" Target="http://pbs.twimg.com/profile_images/961820613730910208/ZHmNU1Lw_normal.jpg" TargetMode="External" /><Relationship Id="rId469" Type="http://schemas.openxmlformats.org/officeDocument/2006/relationships/hyperlink" Target="http://pbs.twimg.com/profile_images/1092896866843459584/54pabQ_t_normal.jpg" TargetMode="External" /><Relationship Id="rId470" Type="http://schemas.openxmlformats.org/officeDocument/2006/relationships/hyperlink" Target="http://pbs.twimg.com/profile_images/1003652892153167874/q3fjiiHb_normal.jpg" TargetMode="External" /><Relationship Id="rId471" Type="http://schemas.openxmlformats.org/officeDocument/2006/relationships/hyperlink" Target="http://pbs.twimg.com/profile_images/569257561497407488/nAPMt06b_normal.png" TargetMode="External" /><Relationship Id="rId472" Type="http://schemas.openxmlformats.org/officeDocument/2006/relationships/hyperlink" Target="http://pbs.twimg.com/profile_images/1078805143594852352/oPZWD0-I_normal.jpg" TargetMode="External" /><Relationship Id="rId473" Type="http://schemas.openxmlformats.org/officeDocument/2006/relationships/hyperlink" Target="http://pbs.twimg.com/profile_images/993473682998743046/5pVcLq0k_normal.jpg" TargetMode="External" /><Relationship Id="rId474" Type="http://schemas.openxmlformats.org/officeDocument/2006/relationships/hyperlink" Target="http://pbs.twimg.com/profile_images/1047317536071720960/AfVnYtIb_normal.jpg" TargetMode="External" /><Relationship Id="rId475" Type="http://schemas.openxmlformats.org/officeDocument/2006/relationships/hyperlink" Target="http://abs.twimg.com/sticky/default_profile_images/default_profile_normal.png" TargetMode="External" /><Relationship Id="rId476" Type="http://schemas.openxmlformats.org/officeDocument/2006/relationships/hyperlink" Target="http://pbs.twimg.com/profile_images/821725961657913344/kMkCepSf_normal.jpg" TargetMode="External" /><Relationship Id="rId477" Type="http://schemas.openxmlformats.org/officeDocument/2006/relationships/hyperlink" Target="http://pbs.twimg.com/profile_images/1064380565573427200/2fvFfYwl_normal.jpg" TargetMode="External" /><Relationship Id="rId478" Type="http://schemas.openxmlformats.org/officeDocument/2006/relationships/hyperlink" Target="http://pbs.twimg.com/profile_images/790745912079323137/g1jwhpiF_normal.jpg" TargetMode="External" /><Relationship Id="rId479" Type="http://schemas.openxmlformats.org/officeDocument/2006/relationships/hyperlink" Target="http://pbs.twimg.com/profile_images/749460339893362689/x9-B5eCc_normal.jpg" TargetMode="External" /><Relationship Id="rId480" Type="http://schemas.openxmlformats.org/officeDocument/2006/relationships/hyperlink" Target="http://pbs.twimg.com/profile_images/1086574276008804352/-hfyvUeQ_normal.jpg" TargetMode="External" /><Relationship Id="rId481" Type="http://schemas.openxmlformats.org/officeDocument/2006/relationships/hyperlink" Target="http://pbs.twimg.com/profile_images/950945691420966912/aHVvtFng_normal.jpg" TargetMode="External" /><Relationship Id="rId482" Type="http://schemas.openxmlformats.org/officeDocument/2006/relationships/hyperlink" Target="http://pbs.twimg.com/profile_images/951643936283549697/al7IZ95x_normal.jpg" TargetMode="External" /><Relationship Id="rId483" Type="http://schemas.openxmlformats.org/officeDocument/2006/relationships/hyperlink" Target="http://pbs.twimg.com/profile_images/123080801/7809_normal.jpg" TargetMode="External" /><Relationship Id="rId484" Type="http://schemas.openxmlformats.org/officeDocument/2006/relationships/hyperlink" Target="http://pbs.twimg.com/profile_images/1080163366553841664/Xv-CoS4v_normal.jpg" TargetMode="External" /><Relationship Id="rId485" Type="http://schemas.openxmlformats.org/officeDocument/2006/relationships/hyperlink" Target="http://pbs.twimg.com/profile_images/885658544246214656/9LPv-5nI_normal.jpg" TargetMode="External" /><Relationship Id="rId486" Type="http://schemas.openxmlformats.org/officeDocument/2006/relationships/hyperlink" Target="http://pbs.twimg.com/profile_images/1100078144361517059/DBtQyr-B_normal.jpg" TargetMode="External" /><Relationship Id="rId487" Type="http://schemas.openxmlformats.org/officeDocument/2006/relationships/hyperlink" Target="http://pbs.twimg.com/profile_images/847397361898803202/YkbZ2QCU_normal.jpg" TargetMode="External" /><Relationship Id="rId488" Type="http://schemas.openxmlformats.org/officeDocument/2006/relationships/hyperlink" Target="http://pbs.twimg.com/profile_images/875421451653873664/P21KAcnr_normal.jpg" TargetMode="External" /><Relationship Id="rId489" Type="http://schemas.openxmlformats.org/officeDocument/2006/relationships/hyperlink" Target="http://pbs.twimg.com/profile_images/1070632061663363073/MqPr5FZq_normal.jpg" TargetMode="External" /><Relationship Id="rId490" Type="http://schemas.openxmlformats.org/officeDocument/2006/relationships/hyperlink" Target="http://pbs.twimg.com/profile_images/1063611542967508992/AKb_1MAH_normal.jpg" TargetMode="External" /><Relationship Id="rId491" Type="http://schemas.openxmlformats.org/officeDocument/2006/relationships/hyperlink" Target="http://pbs.twimg.com/profile_images/2960334393/efb8938d64ecdb2666e96e49f43d5845_normal.jpeg" TargetMode="External" /><Relationship Id="rId492" Type="http://schemas.openxmlformats.org/officeDocument/2006/relationships/hyperlink" Target="http://pbs.twimg.com/profile_images/897773391632977920/Ck3D8NqM_normal.jpg" TargetMode="External" /><Relationship Id="rId493" Type="http://schemas.openxmlformats.org/officeDocument/2006/relationships/hyperlink" Target="http://pbs.twimg.com/profile_images/698305765690441728/i7HLX8zz_normal.png" TargetMode="External" /><Relationship Id="rId494" Type="http://schemas.openxmlformats.org/officeDocument/2006/relationships/hyperlink" Target="http://pbs.twimg.com/profile_images/992566696136278017/HTh2fF_8_normal.jpg" TargetMode="External" /><Relationship Id="rId495" Type="http://schemas.openxmlformats.org/officeDocument/2006/relationships/hyperlink" Target="http://pbs.twimg.com/profile_images/1086460187697864705/tC3FoNd__normal.jpg" TargetMode="External" /><Relationship Id="rId496" Type="http://schemas.openxmlformats.org/officeDocument/2006/relationships/hyperlink" Target="http://pbs.twimg.com/profile_images/1016686205382025222/CuH0Gzf8_normal.jpg" TargetMode="External" /><Relationship Id="rId497" Type="http://schemas.openxmlformats.org/officeDocument/2006/relationships/hyperlink" Target="http://pbs.twimg.com/profile_images/1062955157795758081/YqgdL1Ve_normal.jpg" TargetMode="External" /><Relationship Id="rId498" Type="http://schemas.openxmlformats.org/officeDocument/2006/relationships/hyperlink" Target="http://pbs.twimg.com/profile_images/1246271094/globedieimage_normal" TargetMode="External" /><Relationship Id="rId499" Type="http://schemas.openxmlformats.org/officeDocument/2006/relationships/hyperlink" Target="http://pbs.twimg.com/profile_images/1091521876940095488/CKIp5BLM_normal.jpg" TargetMode="External" /><Relationship Id="rId500" Type="http://schemas.openxmlformats.org/officeDocument/2006/relationships/hyperlink" Target="http://pbs.twimg.com/profile_images/1072161954414936066/Z0aBaWyp_normal.jpg" TargetMode="External" /><Relationship Id="rId501" Type="http://schemas.openxmlformats.org/officeDocument/2006/relationships/hyperlink" Target="http://pbs.twimg.com/profile_images/1226217754/images1_normal.jpg" TargetMode="External" /><Relationship Id="rId502" Type="http://schemas.openxmlformats.org/officeDocument/2006/relationships/hyperlink" Target="http://pbs.twimg.com/profile_images/458274724074647552/HUjaBXwy_normal.jpeg" TargetMode="External" /><Relationship Id="rId503" Type="http://schemas.openxmlformats.org/officeDocument/2006/relationships/hyperlink" Target="http://pbs.twimg.com/profile_images/877631054525472768/Xp5FAPD5_normal.jpg" TargetMode="External" /><Relationship Id="rId504" Type="http://schemas.openxmlformats.org/officeDocument/2006/relationships/hyperlink" Target="http://pbs.twimg.com/profile_images/1091394280021577728/LD4u3aO2_normal.jpg" TargetMode="External" /><Relationship Id="rId505" Type="http://schemas.openxmlformats.org/officeDocument/2006/relationships/hyperlink" Target="http://pbs.twimg.com/profile_images/963791806453485569/ytzsV7nW_normal.jpg" TargetMode="External" /><Relationship Id="rId506" Type="http://schemas.openxmlformats.org/officeDocument/2006/relationships/hyperlink" Target="http://pbs.twimg.com/profile_images/504032342881497090/ASdyN4wB_normal.png" TargetMode="External" /><Relationship Id="rId507" Type="http://schemas.openxmlformats.org/officeDocument/2006/relationships/hyperlink" Target="http://pbs.twimg.com/profile_images/1074850312329023488/k7KbBfeu_normal.jpg" TargetMode="External" /><Relationship Id="rId508" Type="http://schemas.openxmlformats.org/officeDocument/2006/relationships/hyperlink" Target="http://pbs.twimg.com/profile_images/867704865778266112/IpPTPJ9q_normal.jpg" TargetMode="External" /><Relationship Id="rId509" Type="http://schemas.openxmlformats.org/officeDocument/2006/relationships/hyperlink" Target="http://pbs.twimg.com/profile_images/481878662145261569/wb28aHGD_normal.jpeg" TargetMode="External" /><Relationship Id="rId510" Type="http://schemas.openxmlformats.org/officeDocument/2006/relationships/hyperlink" Target="http://pbs.twimg.com/profile_images/876247663548694528/_qTX0KAo_normal.jpg" TargetMode="External" /><Relationship Id="rId511" Type="http://schemas.openxmlformats.org/officeDocument/2006/relationships/hyperlink" Target="http://pbs.twimg.com/profile_images/730376693572116480/i86AuokQ_normal.jpg" TargetMode="External" /><Relationship Id="rId512" Type="http://schemas.openxmlformats.org/officeDocument/2006/relationships/hyperlink" Target="http://pbs.twimg.com/profile_images/3468011581/efb985f24af0a814a722457a768f3cc5_normal.jpeg" TargetMode="External" /><Relationship Id="rId513" Type="http://schemas.openxmlformats.org/officeDocument/2006/relationships/hyperlink" Target="http://pbs.twimg.com/profile_images/1096450734046900224/D1Q5pg3G_normal.png" TargetMode="External" /><Relationship Id="rId514" Type="http://schemas.openxmlformats.org/officeDocument/2006/relationships/hyperlink" Target="http://pbs.twimg.com/profile_images/1778260267/image1327422881_normal.png" TargetMode="External" /><Relationship Id="rId515" Type="http://schemas.openxmlformats.org/officeDocument/2006/relationships/hyperlink" Target="http://pbs.twimg.com/profile_images/591267196950679552/bncIh2Lj_normal.jpg" TargetMode="External" /><Relationship Id="rId516" Type="http://schemas.openxmlformats.org/officeDocument/2006/relationships/hyperlink" Target="http://pbs.twimg.com/profile_images/561373039611633664/nz0FbI_m_normal.jpeg" TargetMode="External" /><Relationship Id="rId517" Type="http://schemas.openxmlformats.org/officeDocument/2006/relationships/hyperlink" Target="http://abs.twimg.com/sticky/default_profile_images/default_profile_normal.png" TargetMode="External" /><Relationship Id="rId518" Type="http://schemas.openxmlformats.org/officeDocument/2006/relationships/hyperlink" Target="http://pbs.twimg.com/profile_images/1810942531/ben2_normal.jpeg" TargetMode="External" /><Relationship Id="rId519" Type="http://schemas.openxmlformats.org/officeDocument/2006/relationships/hyperlink" Target="http://pbs.twimg.com/profile_images/757626090953117696/_h6VYJP1_normal.jpg" TargetMode="External" /><Relationship Id="rId520" Type="http://schemas.openxmlformats.org/officeDocument/2006/relationships/hyperlink" Target="http://pbs.twimg.com/profile_images/1076306605946400768/GWL-HF53_normal.jpg" TargetMode="External" /><Relationship Id="rId521" Type="http://schemas.openxmlformats.org/officeDocument/2006/relationships/hyperlink" Target="http://pbs.twimg.com/profile_images/681918417213894656/tAynDJGw_normal.png" TargetMode="External" /><Relationship Id="rId522" Type="http://schemas.openxmlformats.org/officeDocument/2006/relationships/hyperlink" Target="http://pbs.twimg.com/profile_images/438370983611604992/mhV6b1wd_normal.jpeg" TargetMode="External" /><Relationship Id="rId523" Type="http://schemas.openxmlformats.org/officeDocument/2006/relationships/hyperlink" Target="http://pbs.twimg.com/profile_images/798990090336866304/yh-_aB1C_normal.jpg" TargetMode="External" /><Relationship Id="rId524" Type="http://schemas.openxmlformats.org/officeDocument/2006/relationships/hyperlink" Target="http://pbs.twimg.com/profile_images/1085718047183327232/ls87VZt6_normal.jpg" TargetMode="External" /><Relationship Id="rId525" Type="http://schemas.openxmlformats.org/officeDocument/2006/relationships/hyperlink" Target="http://pbs.twimg.com/profile_images/1041438510559846400/Wne0QQ3s_normal.jpg" TargetMode="External" /><Relationship Id="rId526" Type="http://schemas.openxmlformats.org/officeDocument/2006/relationships/hyperlink" Target="http://pbs.twimg.com/profile_images/817590293264551938/hWQxh1IC_normal.jpg" TargetMode="External" /><Relationship Id="rId527" Type="http://schemas.openxmlformats.org/officeDocument/2006/relationships/hyperlink" Target="http://pbs.twimg.com/profile_images/1027712886431522816/DNcquI5y_normal.jpg" TargetMode="External" /><Relationship Id="rId528" Type="http://schemas.openxmlformats.org/officeDocument/2006/relationships/hyperlink" Target="http://pbs.twimg.com/profile_images/1099522845703495680/oh2vkm8p_normal.png" TargetMode="External" /><Relationship Id="rId529" Type="http://schemas.openxmlformats.org/officeDocument/2006/relationships/hyperlink" Target="http://pbs.twimg.com/profile_images/1002353175846719489/0smmIJu5_normal.jpg" TargetMode="External" /><Relationship Id="rId530" Type="http://schemas.openxmlformats.org/officeDocument/2006/relationships/hyperlink" Target="http://pbs.twimg.com/profile_images/717173678572707840/Mrd9Bcs3_normal.jpg" TargetMode="External" /><Relationship Id="rId531" Type="http://schemas.openxmlformats.org/officeDocument/2006/relationships/hyperlink" Target="http://pbs.twimg.com/profile_images/1058918985209602049/JzIOmBkm_normal.jpg" TargetMode="External" /><Relationship Id="rId532" Type="http://schemas.openxmlformats.org/officeDocument/2006/relationships/hyperlink" Target="http://pbs.twimg.com/profile_images/702869458486951937/ALKYOd1m_normal.jpg" TargetMode="External" /><Relationship Id="rId533" Type="http://schemas.openxmlformats.org/officeDocument/2006/relationships/hyperlink" Target="http://pbs.twimg.com/profile_images/1042004953764691968/NOMbMw-M_normal.jpg" TargetMode="External" /><Relationship Id="rId534" Type="http://schemas.openxmlformats.org/officeDocument/2006/relationships/hyperlink" Target="http://pbs.twimg.com/profile_images/538570091248381952/5J2lJRdR_normal.jpeg" TargetMode="External" /><Relationship Id="rId535" Type="http://schemas.openxmlformats.org/officeDocument/2006/relationships/hyperlink" Target="http://pbs.twimg.com/profile_images/886430888837304321/jjrwMMGB_normal.jpg" TargetMode="External" /><Relationship Id="rId536" Type="http://schemas.openxmlformats.org/officeDocument/2006/relationships/hyperlink" Target="http://pbs.twimg.com/profile_images/1017452256390770689/Zt1gSSJt_normal.jpg" TargetMode="External" /><Relationship Id="rId537" Type="http://schemas.openxmlformats.org/officeDocument/2006/relationships/hyperlink" Target="http://pbs.twimg.com/profile_images/1042472314586255360/VhPWz-nS_normal.jpg" TargetMode="External" /><Relationship Id="rId538" Type="http://schemas.openxmlformats.org/officeDocument/2006/relationships/hyperlink" Target="http://pbs.twimg.com/profile_images/969834322596384768/WXumpDpK_normal.jpg" TargetMode="External" /><Relationship Id="rId539" Type="http://schemas.openxmlformats.org/officeDocument/2006/relationships/hyperlink" Target="http://pbs.twimg.com/profile_images/1087783241061416961/2bnJ03pY_normal.jpg" TargetMode="External" /><Relationship Id="rId540" Type="http://schemas.openxmlformats.org/officeDocument/2006/relationships/hyperlink" Target="http://pbs.twimg.com/profile_images/478313401823682560/IIVWz0cP_normal.jpeg" TargetMode="External" /><Relationship Id="rId541" Type="http://schemas.openxmlformats.org/officeDocument/2006/relationships/hyperlink" Target="http://pbs.twimg.com/profile_images/1100839220132761600/2ieufdKx_normal.jpg" TargetMode="External" /><Relationship Id="rId542" Type="http://schemas.openxmlformats.org/officeDocument/2006/relationships/hyperlink" Target="http://pbs.twimg.com/profile_images/1098595167714639873/Q4ICF4Zb_normal.jpg" TargetMode="External" /><Relationship Id="rId543" Type="http://schemas.openxmlformats.org/officeDocument/2006/relationships/hyperlink" Target="http://pbs.twimg.com/profile_images/1080455077477928961/NHvgKnAn_normal.jpg" TargetMode="External" /><Relationship Id="rId544" Type="http://schemas.openxmlformats.org/officeDocument/2006/relationships/hyperlink" Target="http://pbs.twimg.com/profile_images/863836307528847364/jZpGVAnW_normal.jpg" TargetMode="External" /><Relationship Id="rId545" Type="http://schemas.openxmlformats.org/officeDocument/2006/relationships/hyperlink" Target="http://pbs.twimg.com/profile_images/995851018859524096/YLJtFvW6_normal.jpg" TargetMode="External" /><Relationship Id="rId546" Type="http://schemas.openxmlformats.org/officeDocument/2006/relationships/hyperlink" Target="http://pbs.twimg.com/profile_images/731417192869154820/kMwld1mP_normal.jpg" TargetMode="External" /><Relationship Id="rId547" Type="http://schemas.openxmlformats.org/officeDocument/2006/relationships/hyperlink" Target="http://pbs.twimg.com/profile_images/467395345979150336/8KtiT57M_normal.jpeg" TargetMode="External" /><Relationship Id="rId548" Type="http://schemas.openxmlformats.org/officeDocument/2006/relationships/hyperlink" Target="http://pbs.twimg.com/profile_images/485490348144074752/P-2vBMG3_normal.jpeg" TargetMode="External" /><Relationship Id="rId549" Type="http://schemas.openxmlformats.org/officeDocument/2006/relationships/hyperlink" Target="http://pbs.twimg.com/profile_images/777162860321308672/4QHlZwcl_normal.jpg" TargetMode="External" /><Relationship Id="rId550" Type="http://schemas.openxmlformats.org/officeDocument/2006/relationships/hyperlink" Target="http://pbs.twimg.com/profile_images/847109844679086080/ZnyaBVoE_normal.jpg" TargetMode="External" /><Relationship Id="rId551" Type="http://schemas.openxmlformats.org/officeDocument/2006/relationships/hyperlink" Target="http://pbs.twimg.com/profile_images/752590397268856832/euyiMLY8_normal.jpg" TargetMode="External" /><Relationship Id="rId552" Type="http://schemas.openxmlformats.org/officeDocument/2006/relationships/hyperlink" Target="http://pbs.twimg.com/profile_images/3106906476/6b9bf91df77278e92437adfd239554c3_normal.jpeg" TargetMode="External" /><Relationship Id="rId553" Type="http://schemas.openxmlformats.org/officeDocument/2006/relationships/hyperlink" Target="http://pbs.twimg.com/profile_images/1025892244807507968/lAIYSsbT_normal.jpg" TargetMode="External" /><Relationship Id="rId554" Type="http://schemas.openxmlformats.org/officeDocument/2006/relationships/hyperlink" Target="http://pbs.twimg.com/profile_images/977627711735656448/5nNxHZNC_normal.jpg" TargetMode="External" /><Relationship Id="rId555" Type="http://schemas.openxmlformats.org/officeDocument/2006/relationships/hyperlink" Target="http://pbs.twimg.com/profile_images/458805438826287105/Cl85QgxW_normal.png" TargetMode="External" /><Relationship Id="rId556" Type="http://schemas.openxmlformats.org/officeDocument/2006/relationships/hyperlink" Target="http://pbs.twimg.com/profile_images/856570890993057796/-8-0RBKW_normal.jpg" TargetMode="External" /><Relationship Id="rId557" Type="http://schemas.openxmlformats.org/officeDocument/2006/relationships/hyperlink" Target="http://pbs.twimg.com/profile_images/773338897866563584/PlS3Io4T_normal.jpg" TargetMode="External" /><Relationship Id="rId558" Type="http://schemas.openxmlformats.org/officeDocument/2006/relationships/hyperlink" Target="http://pbs.twimg.com/profile_images/1081972283793686533/A6PPVCLH_normal.jpg" TargetMode="External" /><Relationship Id="rId559" Type="http://schemas.openxmlformats.org/officeDocument/2006/relationships/hyperlink" Target="http://pbs.twimg.com/profile_images/926274798644183040/lYW5RzxH_normal.jpg" TargetMode="External" /><Relationship Id="rId560" Type="http://schemas.openxmlformats.org/officeDocument/2006/relationships/hyperlink" Target="http://pbs.twimg.com/profile_images/1066062913931304960/ohhapcJ__normal.jpg" TargetMode="External" /><Relationship Id="rId561" Type="http://schemas.openxmlformats.org/officeDocument/2006/relationships/hyperlink" Target="http://pbs.twimg.com/profile_images/712379480489238532/lZXwKeRO_normal.jpg" TargetMode="External" /><Relationship Id="rId562" Type="http://schemas.openxmlformats.org/officeDocument/2006/relationships/hyperlink" Target="http://pbs.twimg.com/profile_images/938529933982236672/ej4jMsX__normal.jpg" TargetMode="External" /><Relationship Id="rId563" Type="http://schemas.openxmlformats.org/officeDocument/2006/relationships/hyperlink" Target="http://pbs.twimg.com/profile_images/1090760025189089280/EGI_jhrs_normal.jpg" TargetMode="External" /><Relationship Id="rId564" Type="http://schemas.openxmlformats.org/officeDocument/2006/relationships/hyperlink" Target="http://pbs.twimg.com/profile_images/1099231774079627265/ZAcKTtAP_normal.jpg" TargetMode="External" /><Relationship Id="rId565" Type="http://schemas.openxmlformats.org/officeDocument/2006/relationships/hyperlink" Target="http://pbs.twimg.com/profile_images/915251512594616320/ZkuR5Zmz_normal.jpg" TargetMode="External" /><Relationship Id="rId566" Type="http://schemas.openxmlformats.org/officeDocument/2006/relationships/hyperlink" Target="http://pbs.twimg.com/profile_images/956245525514219520/KXi7mwIi_normal.jpg" TargetMode="External" /><Relationship Id="rId567" Type="http://schemas.openxmlformats.org/officeDocument/2006/relationships/hyperlink" Target="http://pbs.twimg.com/profile_images/854572905/Lisa_photo_normal.jpg" TargetMode="External" /><Relationship Id="rId568" Type="http://schemas.openxmlformats.org/officeDocument/2006/relationships/hyperlink" Target="http://pbs.twimg.com/profile_images/1018059198125535237/6OQSyvXm_normal.jpg" TargetMode="External" /><Relationship Id="rId569" Type="http://schemas.openxmlformats.org/officeDocument/2006/relationships/hyperlink" Target="http://pbs.twimg.com/profile_images/1058794597189586944/nxIof_3c_normal.jpg" TargetMode="External" /><Relationship Id="rId570" Type="http://schemas.openxmlformats.org/officeDocument/2006/relationships/hyperlink" Target="http://pbs.twimg.com/profile_images/688884153656434688/zqFK1zjR_normal.jpg" TargetMode="External" /><Relationship Id="rId571" Type="http://schemas.openxmlformats.org/officeDocument/2006/relationships/hyperlink" Target="http://pbs.twimg.com/profile_images/1029836097881178113/MvwH4De4_normal.jpg" TargetMode="External" /><Relationship Id="rId572" Type="http://schemas.openxmlformats.org/officeDocument/2006/relationships/hyperlink" Target="http://pbs.twimg.com/profile_images/1097617640313499653/1SZxdJvW_normal.png" TargetMode="External" /><Relationship Id="rId573" Type="http://schemas.openxmlformats.org/officeDocument/2006/relationships/hyperlink" Target="http://pbs.twimg.com/profile_images/1101642801564012544/dibozj5W_normal.png" TargetMode="External" /><Relationship Id="rId574" Type="http://schemas.openxmlformats.org/officeDocument/2006/relationships/hyperlink" Target="http://pbs.twimg.com/profile_images/1009187098727997440/iHR_mkXc_normal.jpg" TargetMode="External" /><Relationship Id="rId575" Type="http://schemas.openxmlformats.org/officeDocument/2006/relationships/hyperlink" Target="http://pbs.twimg.com/profile_images/378800000365097452/f09eda2ca572396eb50e28daa0f03ce1_normal.jpeg" TargetMode="External" /><Relationship Id="rId576" Type="http://schemas.openxmlformats.org/officeDocument/2006/relationships/hyperlink" Target="http://pbs.twimg.com/profile_images/827650192497377280/6s7sFsKX_normal.jpg" TargetMode="External" /><Relationship Id="rId577" Type="http://schemas.openxmlformats.org/officeDocument/2006/relationships/hyperlink" Target="http://pbs.twimg.com/profile_images/1036847807322185728/iOgzhLd9_normal.jpg" TargetMode="External" /><Relationship Id="rId578" Type="http://schemas.openxmlformats.org/officeDocument/2006/relationships/hyperlink" Target="http://pbs.twimg.com/profile_images/952670362755477504/DKr1S7W8_normal.jpg" TargetMode="External" /><Relationship Id="rId579" Type="http://schemas.openxmlformats.org/officeDocument/2006/relationships/hyperlink" Target="http://pbs.twimg.com/profile_images/1088298834101321728/GP2eCz-8_normal.jpg" TargetMode="External" /><Relationship Id="rId580" Type="http://schemas.openxmlformats.org/officeDocument/2006/relationships/hyperlink" Target="http://pbs.twimg.com/profile_images/840650402777464832/kCoXECYF_normal.jpg" TargetMode="External" /><Relationship Id="rId581" Type="http://schemas.openxmlformats.org/officeDocument/2006/relationships/hyperlink" Target="http://pbs.twimg.com/profile_images/1089957236221329409/rsMZ82D3_normal.jpg" TargetMode="External" /><Relationship Id="rId582" Type="http://schemas.openxmlformats.org/officeDocument/2006/relationships/hyperlink" Target="http://pbs.twimg.com/profile_images/896404062358261760/LmTq48zE_normal.jpg" TargetMode="External" /><Relationship Id="rId583" Type="http://schemas.openxmlformats.org/officeDocument/2006/relationships/hyperlink" Target="http://pbs.twimg.com/profile_images/1091375434216833024/hXQBofJK_normal.jpg" TargetMode="External" /><Relationship Id="rId584" Type="http://schemas.openxmlformats.org/officeDocument/2006/relationships/hyperlink" Target="http://pbs.twimg.com/profile_images/969406096136863744/H1h4gEEa_normal.jpg" TargetMode="External" /><Relationship Id="rId585" Type="http://schemas.openxmlformats.org/officeDocument/2006/relationships/hyperlink" Target="http://pbs.twimg.com/profile_images/852565647120846848/QZBQ3kDN_normal.jpg" TargetMode="External" /><Relationship Id="rId586" Type="http://schemas.openxmlformats.org/officeDocument/2006/relationships/hyperlink" Target="http://pbs.twimg.com/profile_images/1014574029661986816/Ifzdrxcm_normal.jpg" TargetMode="External" /><Relationship Id="rId587" Type="http://schemas.openxmlformats.org/officeDocument/2006/relationships/hyperlink" Target="http://pbs.twimg.com/profile_images/1073629771660173315/3u5gY6-__normal.jpg" TargetMode="External" /><Relationship Id="rId588" Type="http://schemas.openxmlformats.org/officeDocument/2006/relationships/hyperlink" Target="http://pbs.twimg.com/profile_images/977159110792761345/YALJuGCU_normal.jpg" TargetMode="External" /><Relationship Id="rId589" Type="http://schemas.openxmlformats.org/officeDocument/2006/relationships/hyperlink" Target="http://pbs.twimg.com/profile_images/1059266047155539969/d13lkCDl_normal.jpg" TargetMode="External" /><Relationship Id="rId590" Type="http://schemas.openxmlformats.org/officeDocument/2006/relationships/hyperlink" Target="http://pbs.twimg.com/profile_images/745012991/22468_1182243397905_1282804837_30443648_4137110_n_normal.jpg" TargetMode="External" /><Relationship Id="rId591" Type="http://schemas.openxmlformats.org/officeDocument/2006/relationships/hyperlink" Target="http://pbs.twimg.com/profile_images/894777783464804352/cO6P8zKW_normal.jpg" TargetMode="External" /><Relationship Id="rId592" Type="http://schemas.openxmlformats.org/officeDocument/2006/relationships/hyperlink" Target="http://pbs.twimg.com/profile_images/803110654009671680/fx7u93c8_normal.jpg" TargetMode="External" /><Relationship Id="rId593" Type="http://schemas.openxmlformats.org/officeDocument/2006/relationships/hyperlink" Target="http://pbs.twimg.com/profile_images/478773850264440833/jNRT6UU8_normal.jpeg" TargetMode="External" /><Relationship Id="rId594" Type="http://schemas.openxmlformats.org/officeDocument/2006/relationships/hyperlink" Target="http://pbs.twimg.com/profile_images/1100646613373124615/PfqCJw2b_normal.jpg" TargetMode="External" /><Relationship Id="rId595" Type="http://schemas.openxmlformats.org/officeDocument/2006/relationships/hyperlink" Target="http://pbs.twimg.com/profile_images/853334710176456705/G3v0LbtH_normal.jpg" TargetMode="External" /><Relationship Id="rId596" Type="http://schemas.openxmlformats.org/officeDocument/2006/relationships/hyperlink" Target="http://pbs.twimg.com/profile_images/911987217056243712/DULQFFd1_normal.jpg" TargetMode="External" /><Relationship Id="rId597" Type="http://schemas.openxmlformats.org/officeDocument/2006/relationships/hyperlink" Target="http://pbs.twimg.com/profile_images/1078143924882026497/Z5pYN2GL_normal.jpg" TargetMode="External" /><Relationship Id="rId598" Type="http://schemas.openxmlformats.org/officeDocument/2006/relationships/hyperlink" Target="http://pbs.twimg.com/profile_images/934280106977067009/6lw_j3U0_normal.jpg" TargetMode="External" /><Relationship Id="rId599" Type="http://schemas.openxmlformats.org/officeDocument/2006/relationships/hyperlink" Target="http://pbs.twimg.com/profile_images/906682490026430464/2cGwU0kg_normal.jpg" TargetMode="External" /><Relationship Id="rId600" Type="http://schemas.openxmlformats.org/officeDocument/2006/relationships/hyperlink" Target="http://pbs.twimg.com/profile_images/915936800132222977/Dr3GKjYT_normal.jpg" TargetMode="External" /><Relationship Id="rId601" Type="http://schemas.openxmlformats.org/officeDocument/2006/relationships/hyperlink" Target="http://pbs.twimg.com/profile_images/479752902936780800/koumkhxm_normal.jpeg" TargetMode="External" /><Relationship Id="rId602" Type="http://schemas.openxmlformats.org/officeDocument/2006/relationships/hyperlink" Target="http://pbs.twimg.com/profile_images/710655526250545152/2k6xyEDa_normal.jpg" TargetMode="External" /><Relationship Id="rId603" Type="http://schemas.openxmlformats.org/officeDocument/2006/relationships/hyperlink" Target="http://pbs.twimg.com/profile_images/846435075281633284/-H52sSyK_normal.jpg" TargetMode="External" /><Relationship Id="rId604" Type="http://schemas.openxmlformats.org/officeDocument/2006/relationships/hyperlink" Target="http://pbs.twimg.com/profile_images/1099053770313478147/QZCm9xj6_normal.jpg" TargetMode="External" /><Relationship Id="rId605" Type="http://schemas.openxmlformats.org/officeDocument/2006/relationships/hyperlink" Target="http://pbs.twimg.com/profile_images/1551278267/NewphotoJustlistedBC_normal.jpg" TargetMode="External" /><Relationship Id="rId606" Type="http://schemas.openxmlformats.org/officeDocument/2006/relationships/hyperlink" Target="http://pbs.twimg.com/profile_images/1086010652383035392/nmzWN3-M_normal.jpg" TargetMode="External" /><Relationship Id="rId607" Type="http://schemas.openxmlformats.org/officeDocument/2006/relationships/hyperlink" Target="http://pbs.twimg.com/profile_images/697094961469222912/F9QEDb6y_normal.jpg" TargetMode="External" /><Relationship Id="rId608" Type="http://schemas.openxmlformats.org/officeDocument/2006/relationships/hyperlink" Target="http://pbs.twimg.com/profile_images/709641474523009024/vtrXgEkH_normal.jpg" TargetMode="External" /><Relationship Id="rId609" Type="http://schemas.openxmlformats.org/officeDocument/2006/relationships/hyperlink" Target="http://pbs.twimg.com/profile_images/1035251014528643072/h-EWivoT_normal.jpg" TargetMode="External" /><Relationship Id="rId610" Type="http://schemas.openxmlformats.org/officeDocument/2006/relationships/hyperlink" Target="http://pbs.twimg.com/profile_images/983741156184899584/tPtuunlQ_normal.jpg" TargetMode="External" /><Relationship Id="rId611" Type="http://schemas.openxmlformats.org/officeDocument/2006/relationships/hyperlink" Target="http://pbs.twimg.com/profile_images/725754120938758144/TgNbomcu_normal.jpg" TargetMode="External" /><Relationship Id="rId612" Type="http://schemas.openxmlformats.org/officeDocument/2006/relationships/hyperlink" Target="http://pbs.twimg.com/profile_images/709471919834157056/Y6GYnJUu_normal.jpg" TargetMode="External" /><Relationship Id="rId613" Type="http://schemas.openxmlformats.org/officeDocument/2006/relationships/hyperlink" Target="http://pbs.twimg.com/profile_images/378800000538927262/4aa13dae8fe8e7018b534ddc1127ae7f_normal.jpeg" TargetMode="External" /><Relationship Id="rId614" Type="http://schemas.openxmlformats.org/officeDocument/2006/relationships/hyperlink" Target="http://pbs.twimg.com/profile_images/881993012955545602/4c6KyvIc_normal.jpg" TargetMode="External" /><Relationship Id="rId615" Type="http://schemas.openxmlformats.org/officeDocument/2006/relationships/hyperlink" Target="http://pbs.twimg.com/profile_images/1006893718098665472/Mh3fEzCO_normal.jpg" TargetMode="External" /><Relationship Id="rId616" Type="http://schemas.openxmlformats.org/officeDocument/2006/relationships/hyperlink" Target="http://pbs.twimg.com/profile_images/711581263686033409/CFJMjxHa_normal.jpg" TargetMode="External" /><Relationship Id="rId617" Type="http://schemas.openxmlformats.org/officeDocument/2006/relationships/hyperlink" Target="http://pbs.twimg.com/profile_images/532976669322006528/cyG1CNIP_normal.jpeg" TargetMode="External" /><Relationship Id="rId618" Type="http://schemas.openxmlformats.org/officeDocument/2006/relationships/hyperlink" Target="http://pbs.twimg.com/profile_images/1073372467027210240/y_dXzOdw_normal.jpg" TargetMode="External" /><Relationship Id="rId619" Type="http://schemas.openxmlformats.org/officeDocument/2006/relationships/hyperlink" Target="https://twitter.com/duffyericka" TargetMode="External" /><Relationship Id="rId620" Type="http://schemas.openxmlformats.org/officeDocument/2006/relationships/hyperlink" Target="https://twitter.com/sophiewarnes" TargetMode="External" /><Relationship Id="rId621" Type="http://schemas.openxmlformats.org/officeDocument/2006/relationships/hyperlink" Target="https://twitter.com/thebossatx" TargetMode="External" /><Relationship Id="rId622" Type="http://schemas.openxmlformats.org/officeDocument/2006/relationships/hyperlink" Target="https://twitter.com/busytonighttv" TargetMode="External" /><Relationship Id="rId623" Type="http://schemas.openxmlformats.org/officeDocument/2006/relationships/hyperlink" Target="https://twitter.com/busyphilipps" TargetMode="External" /><Relationship Id="rId624" Type="http://schemas.openxmlformats.org/officeDocument/2006/relationships/hyperlink" Target="https://twitter.com/jdblundell" TargetMode="External" /><Relationship Id="rId625" Type="http://schemas.openxmlformats.org/officeDocument/2006/relationships/hyperlink" Target="https://twitter.com/sxsw" TargetMode="External" /><Relationship Id="rId626" Type="http://schemas.openxmlformats.org/officeDocument/2006/relationships/hyperlink" Target="https://twitter.com/montrealgia" TargetMode="External" /><Relationship Id="rId627" Type="http://schemas.openxmlformats.org/officeDocument/2006/relationships/hyperlink" Target="https://twitter.com/perceptivetrav" TargetMode="External" /><Relationship Id="rId628" Type="http://schemas.openxmlformats.org/officeDocument/2006/relationships/hyperlink" Target="https://twitter.com/statesman" TargetMode="External" /><Relationship Id="rId629" Type="http://schemas.openxmlformats.org/officeDocument/2006/relationships/hyperlink" Target="https://twitter.com/odam" TargetMode="External" /><Relationship Id="rId630" Type="http://schemas.openxmlformats.org/officeDocument/2006/relationships/hyperlink" Target="https://twitter.com/sheilas" TargetMode="External" /><Relationship Id="rId631" Type="http://schemas.openxmlformats.org/officeDocument/2006/relationships/hyperlink" Target="https://twitter.com/justlikeharmony" TargetMode="External" /><Relationship Id="rId632" Type="http://schemas.openxmlformats.org/officeDocument/2006/relationships/hyperlink" Target="https://twitter.com/afridayin" TargetMode="External" /><Relationship Id="rId633" Type="http://schemas.openxmlformats.org/officeDocument/2006/relationships/hyperlink" Target="https://twitter.com/eriquimus_prime" TargetMode="External" /><Relationship Id="rId634" Type="http://schemas.openxmlformats.org/officeDocument/2006/relationships/hyperlink" Target="https://twitter.com/lois_patton_" TargetMode="External" /><Relationship Id="rId635" Type="http://schemas.openxmlformats.org/officeDocument/2006/relationships/hyperlink" Target="https://twitter.com/code_likeagirl" TargetMode="External" /><Relationship Id="rId636" Type="http://schemas.openxmlformats.org/officeDocument/2006/relationships/hyperlink" Target="https://twitter.com/id_dwayne" TargetMode="External" /><Relationship Id="rId637" Type="http://schemas.openxmlformats.org/officeDocument/2006/relationships/hyperlink" Target="https://twitter.com/startupmad" TargetMode="External" /><Relationship Id="rId638" Type="http://schemas.openxmlformats.org/officeDocument/2006/relationships/hyperlink" Target="https://twitter.com/griffissinst" TargetMode="External" /><Relationship Id="rId639" Type="http://schemas.openxmlformats.org/officeDocument/2006/relationships/hyperlink" Target="https://twitter.com/thisisginap" TargetMode="External" /><Relationship Id="rId640" Type="http://schemas.openxmlformats.org/officeDocument/2006/relationships/hyperlink" Target="https://twitter.com/lorwee" TargetMode="External" /><Relationship Id="rId641" Type="http://schemas.openxmlformats.org/officeDocument/2006/relationships/hyperlink" Target="https://twitter.com/imthebanjoboy" TargetMode="External" /><Relationship Id="rId642" Type="http://schemas.openxmlformats.org/officeDocument/2006/relationships/hyperlink" Target="https://twitter.com/trianoncoffee" TargetMode="External" /><Relationship Id="rId643" Type="http://schemas.openxmlformats.org/officeDocument/2006/relationships/hyperlink" Target="https://twitter.com/dakiddpg" TargetMode="External" /><Relationship Id="rId644" Type="http://schemas.openxmlformats.org/officeDocument/2006/relationships/hyperlink" Target="https://twitter.com/scknows" TargetMode="External" /><Relationship Id="rId645" Type="http://schemas.openxmlformats.org/officeDocument/2006/relationships/hyperlink" Target="https://twitter.com/solelo" TargetMode="External" /><Relationship Id="rId646" Type="http://schemas.openxmlformats.org/officeDocument/2006/relationships/hyperlink" Target="https://twitter.com/akdfnh" TargetMode="External" /><Relationship Id="rId647" Type="http://schemas.openxmlformats.org/officeDocument/2006/relationships/hyperlink" Target="https://twitter.com/sarajbenincasa" TargetMode="External" /><Relationship Id="rId648" Type="http://schemas.openxmlformats.org/officeDocument/2006/relationships/hyperlink" Target="https://twitter.com/allenac009" TargetMode="External" /><Relationship Id="rId649" Type="http://schemas.openxmlformats.org/officeDocument/2006/relationships/hyperlink" Target="https://twitter.com/aimeewoodall" TargetMode="External" /><Relationship Id="rId650" Type="http://schemas.openxmlformats.org/officeDocument/2006/relationships/hyperlink" Target="https://twitter.com/dipeshs43959595" TargetMode="External" /><Relationship Id="rId651" Type="http://schemas.openxmlformats.org/officeDocument/2006/relationships/hyperlink" Target="https://twitter.com/jbierman87" TargetMode="External" /><Relationship Id="rId652" Type="http://schemas.openxmlformats.org/officeDocument/2006/relationships/hyperlink" Target="https://twitter.com/ashleyesqueda" TargetMode="External" /><Relationship Id="rId653" Type="http://schemas.openxmlformats.org/officeDocument/2006/relationships/hyperlink" Target="https://twitter.com/ifyouseedesiree" TargetMode="External" /><Relationship Id="rId654" Type="http://schemas.openxmlformats.org/officeDocument/2006/relationships/hyperlink" Target="https://twitter.com/akasup" TargetMode="External" /><Relationship Id="rId655" Type="http://schemas.openxmlformats.org/officeDocument/2006/relationships/hyperlink" Target="https://twitter.com/theholophonic" TargetMode="External" /><Relationship Id="rId656" Type="http://schemas.openxmlformats.org/officeDocument/2006/relationships/hyperlink" Target="https://twitter.com/hookservicesatx" TargetMode="External" /><Relationship Id="rId657" Type="http://schemas.openxmlformats.org/officeDocument/2006/relationships/hyperlink" Target="https://twitter.com/yourbroj" TargetMode="External" /><Relationship Id="rId658" Type="http://schemas.openxmlformats.org/officeDocument/2006/relationships/hyperlink" Target="https://twitter.com/jenleduc" TargetMode="External" /><Relationship Id="rId659" Type="http://schemas.openxmlformats.org/officeDocument/2006/relationships/hyperlink" Target="https://twitter.com/barracudaaustin" TargetMode="External" /><Relationship Id="rId660" Type="http://schemas.openxmlformats.org/officeDocument/2006/relationships/hyperlink" Target="https://twitter.com/atxconcert" TargetMode="External" /><Relationship Id="rId661" Type="http://schemas.openxmlformats.org/officeDocument/2006/relationships/hyperlink" Target="https://twitter.com/eyesxed" TargetMode="External" /><Relationship Id="rId662" Type="http://schemas.openxmlformats.org/officeDocument/2006/relationships/hyperlink" Target="https://twitter.com/katadhin" TargetMode="External" /><Relationship Id="rId663" Type="http://schemas.openxmlformats.org/officeDocument/2006/relationships/hyperlink" Target="https://twitter.com/techradar" TargetMode="External" /><Relationship Id="rId664" Type="http://schemas.openxmlformats.org/officeDocument/2006/relationships/hyperlink" Target="https://twitter.com/iantruscott" TargetMode="External" /><Relationship Id="rId665" Type="http://schemas.openxmlformats.org/officeDocument/2006/relationships/hyperlink" Target="https://twitter.com/mckra1g" TargetMode="External" /><Relationship Id="rId666" Type="http://schemas.openxmlformats.org/officeDocument/2006/relationships/hyperlink" Target="https://twitter.com/mayhemstudios" TargetMode="External" /><Relationship Id="rId667" Type="http://schemas.openxmlformats.org/officeDocument/2006/relationships/hyperlink" Target="https://twitter.com/1_jackson_12" TargetMode="External" /><Relationship Id="rId668" Type="http://schemas.openxmlformats.org/officeDocument/2006/relationships/hyperlink" Target="https://twitter.com/susanborst" TargetMode="External" /><Relationship Id="rId669" Type="http://schemas.openxmlformats.org/officeDocument/2006/relationships/hyperlink" Target="https://twitter.com/acsol2" TargetMode="External" /><Relationship Id="rId670" Type="http://schemas.openxmlformats.org/officeDocument/2006/relationships/hyperlink" Target="https://twitter.com/fffffanclub" TargetMode="External" /><Relationship Id="rId671" Type="http://schemas.openxmlformats.org/officeDocument/2006/relationships/hyperlink" Target="https://twitter.com/shivsingh" TargetMode="External" /><Relationship Id="rId672" Type="http://schemas.openxmlformats.org/officeDocument/2006/relationships/hyperlink" Target="https://twitter.com/clagunas" TargetMode="External" /><Relationship Id="rId673" Type="http://schemas.openxmlformats.org/officeDocument/2006/relationships/hyperlink" Target="https://twitter.com/connexion_game" TargetMode="External" /><Relationship Id="rId674" Type="http://schemas.openxmlformats.org/officeDocument/2006/relationships/hyperlink" Target="https://twitter.com/brandon06067816" TargetMode="External" /><Relationship Id="rId675" Type="http://schemas.openxmlformats.org/officeDocument/2006/relationships/hyperlink" Target="https://twitter.com/the_ipa" TargetMode="External" /><Relationship Id="rId676" Type="http://schemas.openxmlformats.org/officeDocument/2006/relationships/hyperlink" Target="https://twitter.com/chicagobulls_us" TargetMode="External" /><Relationship Id="rId677" Type="http://schemas.openxmlformats.org/officeDocument/2006/relationships/hyperlink" Target="https://twitter.com/letfre" TargetMode="External" /><Relationship Id="rId678" Type="http://schemas.openxmlformats.org/officeDocument/2006/relationships/hyperlink" Target="https://twitter.com/tedtalks" TargetMode="External" /><Relationship Id="rId679" Type="http://schemas.openxmlformats.org/officeDocument/2006/relationships/hyperlink" Target="https://twitter.com/thechaviva" TargetMode="External" /><Relationship Id="rId680" Type="http://schemas.openxmlformats.org/officeDocument/2006/relationships/hyperlink" Target="https://twitter.com/mmarshall_d" TargetMode="External" /><Relationship Id="rId681" Type="http://schemas.openxmlformats.org/officeDocument/2006/relationships/hyperlink" Target="https://twitter.com/bustlernet" TargetMode="External" /><Relationship Id="rId682" Type="http://schemas.openxmlformats.org/officeDocument/2006/relationships/hyperlink" Target="https://twitter.com/beyondthebuilt" TargetMode="External" /><Relationship Id="rId683" Type="http://schemas.openxmlformats.org/officeDocument/2006/relationships/hyperlink" Target="https://twitter.com/csbily" TargetMode="External" /><Relationship Id="rId684" Type="http://schemas.openxmlformats.org/officeDocument/2006/relationships/hyperlink" Target="https://twitter.com/austintexasgov" TargetMode="External" /><Relationship Id="rId685" Type="http://schemas.openxmlformats.org/officeDocument/2006/relationships/hyperlink" Target="https://twitter.com/scimirrorbot" TargetMode="External" /><Relationship Id="rId686" Type="http://schemas.openxmlformats.org/officeDocument/2006/relationships/hyperlink" Target="https://twitter.com/astraughnomer" TargetMode="External" /><Relationship Id="rId687" Type="http://schemas.openxmlformats.org/officeDocument/2006/relationships/hyperlink" Target="https://twitter.com/nasahubble" TargetMode="External" /><Relationship Id="rId688" Type="http://schemas.openxmlformats.org/officeDocument/2006/relationships/hyperlink" Target="https://twitter.com/get10block" TargetMode="External" /><Relationship Id="rId689" Type="http://schemas.openxmlformats.org/officeDocument/2006/relationships/hyperlink" Target="https://twitter.com/burcsahinoglu" TargetMode="External" /><Relationship Id="rId690" Type="http://schemas.openxmlformats.org/officeDocument/2006/relationships/hyperlink" Target="https://twitter.com/billboardbiz" TargetMode="External" /><Relationship Id="rId691" Type="http://schemas.openxmlformats.org/officeDocument/2006/relationships/hyperlink" Target="https://twitter.com/nas" TargetMode="External" /><Relationship Id="rId692" Type="http://schemas.openxmlformats.org/officeDocument/2006/relationships/hyperlink" Target="https://twitter.com/itsmastercheri" TargetMode="External" /><Relationship Id="rId693" Type="http://schemas.openxmlformats.org/officeDocument/2006/relationships/hyperlink" Target="https://twitter.com/bhorowitz" TargetMode="External" /><Relationship Id="rId694" Type="http://schemas.openxmlformats.org/officeDocument/2006/relationships/hyperlink" Target="https://twitter.com/ko123owens" TargetMode="External" /><Relationship Id="rId695" Type="http://schemas.openxmlformats.org/officeDocument/2006/relationships/hyperlink" Target="https://twitter.com/digiphile" TargetMode="External" /><Relationship Id="rId696" Type="http://schemas.openxmlformats.org/officeDocument/2006/relationships/hyperlink" Target="https://twitter.com/muckrock" TargetMode="External" /><Relationship Id="rId697" Type="http://schemas.openxmlformats.org/officeDocument/2006/relationships/hyperlink" Target="https://twitter.com/washingtoncog" TargetMode="External" /><Relationship Id="rId698" Type="http://schemas.openxmlformats.org/officeDocument/2006/relationships/hyperlink" Target="https://twitter.com/morisy" TargetMode="External" /><Relationship Id="rId699" Type="http://schemas.openxmlformats.org/officeDocument/2006/relationships/hyperlink" Target="https://twitter.com/cubanalaf" TargetMode="External" /><Relationship Id="rId700" Type="http://schemas.openxmlformats.org/officeDocument/2006/relationships/hyperlink" Target="https://twitter.com/travistubbs" TargetMode="External" /><Relationship Id="rId701" Type="http://schemas.openxmlformats.org/officeDocument/2006/relationships/hyperlink" Target="https://twitter.com/wallerspace" TargetMode="External" /><Relationship Id="rId702" Type="http://schemas.openxmlformats.org/officeDocument/2006/relationships/hyperlink" Target="https://twitter.com/alexjamesfitz" TargetMode="External" /><Relationship Id="rId703" Type="http://schemas.openxmlformats.org/officeDocument/2006/relationships/hyperlink" Target="https://twitter.com/anthonyquintano" TargetMode="External" /><Relationship Id="rId704" Type="http://schemas.openxmlformats.org/officeDocument/2006/relationships/hyperlink" Target="https://twitter.com/corriedavidson" TargetMode="External" /><Relationship Id="rId705" Type="http://schemas.openxmlformats.org/officeDocument/2006/relationships/hyperlink" Target="https://twitter.com/demahanna" TargetMode="External" /><Relationship Id="rId706" Type="http://schemas.openxmlformats.org/officeDocument/2006/relationships/hyperlink" Target="https://twitter.com/staceyfurt" TargetMode="External" /><Relationship Id="rId707" Type="http://schemas.openxmlformats.org/officeDocument/2006/relationships/hyperlink" Target="https://twitter.com/gavinj75" TargetMode="External" /><Relationship Id="rId708" Type="http://schemas.openxmlformats.org/officeDocument/2006/relationships/hyperlink" Target="https://twitter.com/teamwork" TargetMode="External" /><Relationship Id="rId709" Type="http://schemas.openxmlformats.org/officeDocument/2006/relationships/hyperlink" Target="https://twitter.com/irltopper" TargetMode="External" /><Relationship Id="rId710" Type="http://schemas.openxmlformats.org/officeDocument/2006/relationships/hyperlink" Target="https://twitter.com/wilranney" TargetMode="External" /><Relationship Id="rId711" Type="http://schemas.openxmlformats.org/officeDocument/2006/relationships/hyperlink" Target="https://twitter.com/3percentconf" TargetMode="External" /><Relationship Id="rId712" Type="http://schemas.openxmlformats.org/officeDocument/2006/relationships/hyperlink" Target="https://twitter.com/makelovenotporn" TargetMode="External" /><Relationship Id="rId713" Type="http://schemas.openxmlformats.org/officeDocument/2006/relationships/hyperlink" Target="https://twitter.com/cindygallop" TargetMode="External" /><Relationship Id="rId714" Type="http://schemas.openxmlformats.org/officeDocument/2006/relationships/hyperlink" Target="https://twitter.com/tporter2" TargetMode="External" /><Relationship Id="rId715" Type="http://schemas.openxmlformats.org/officeDocument/2006/relationships/hyperlink" Target="https://twitter.com/bethshanna" TargetMode="External" /><Relationship Id="rId716" Type="http://schemas.openxmlformats.org/officeDocument/2006/relationships/hyperlink" Target="https://twitter.com/taylorlorenz" TargetMode="External" /><Relationship Id="rId717" Type="http://schemas.openxmlformats.org/officeDocument/2006/relationships/hyperlink" Target="https://twitter.com/nerdette" TargetMode="External" /><Relationship Id="rId718" Type="http://schemas.openxmlformats.org/officeDocument/2006/relationships/hyperlink" Target="https://twitter.com/tammy" TargetMode="External" /><Relationship Id="rId719" Type="http://schemas.openxmlformats.org/officeDocument/2006/relationships/hyperlink" Target="https://twitter.com/kieley_taylor" TargetMode="External" /><Relationship Id="rId720" Type="http://schemas.openxmlformats.org/officeDocument/2006/relationships/hyperlink" Target="https://twitter.com/ezyjules" TargetMode="External" /><Relationship Id="rId721" Type="http://schemas.openxmlformats.org/officeDocument/2006/relationships/hyperlink" Target="https://twitter.com/mattfaulk" TargetMode="External" /><Relationship Id="rId722" Type="http://schemas.openxmlformats.org/officeDocument/2006/relationships/hyperlink" Target="https://twitter.com/zaneology" TargetMode="External" /><Relationship Id="rId723" Type="http://schemas.openxmlformats.org/officeDocument/2006/relationships/hyperlink" Target="https://twitter.com/petecashmore" TargetMode="External" /><Relationship Id="rId724" Type="http://schemas.openxmlformats.org/officeDocument/2006/relationships/hyperlink" Target="https://twitter.com/katebuckjr" TargetMode="External" /><Relationship Id="rId725" Type="http://schemas.openxmlformats.org/officeDocument/2006/relationships/hyperlink" Target="https://twitter.com/eugene_lee" TargetMode="External" /><Relationship Id="rId726" Type="http://schemas.openxmlformats.org/officeDocument/2006/relationships/hyperlink" Target="https://twitter.com/nickisnpdx" TargetMode="External" /><Relationship Id="rId727" Type="http://schemas.openxmlformats.org/officeDocument/2006/relationships/hyperlink" Target="https://twitter.com/catchthebaby" TargetMode="External" /><Relationship Id="rId728" Type="http://schemas.openxmlformats.org/officeDocument/2006/relationships/hyperlink" Target="https://twitter.com/thelizarmy" TargetMode="External" /><Relationship Id="rId729" Type="http://schemas.openxmlformats.org/officeDocument/2006/relationships/hyperlink" Target="https://twitter.com/richardbagdonas" TargetMode="External" /><Relationship Id="rId730" Type="http://schemas.openxmlformats.org/officeDocument/2006/relationships/hyperlink" Target="https://twitter.com/joebabaian" TargetMode="External" /><Relationship Id="rId731" Type="http://schemas.openxmlformats.org/officeDocument/2006/relationships/hyperlink" Target="https://twitter.com/mandibpro" TargetMode="External" /><Relationship Id="rId732" Type="http://schemas.openxmlformats.org/officeDocument/2006/relationships/hyperlink" Target="https://twitter.com/mikebiselli" TargetMode="External" /><Relationship Id="rId733" Type="http://schemas.openxmlformats.org/officeDocument/2006/relationships/hyperlink" Target="https://twitter.com/marammph" TargetMode="External" /><Relationship Id="rId734" Type="http://schemas.openxmlformats.org/officeDocument/2006/relationships/hyperlink" Target="https://twitter.com/markmilligandpt" TargetMode="External" /><Relationship Id="rId735" Type="http://schemas.openxmlformats.org/officeDocument/2006/relationships/hyperlink" Target="https://twitter.com/rasushrestha" TargetMode="External" /><Relationship Id="rId736" Type="http://schemas.openxmlformats.org/officeDocument/2006/relationships/hyperlink" Target="https://twitter.com/drferdowsi" TargetMode="External" /><Relationship Id="rId737" Type="http://schemas.openxmlformats.org/officeDocument/2006/relationships/hyperlink" Target="https://twitter.com/anthonychu_do" TargetMode="External" /><Relationship Id="rId738" Type="http://schemas.openxmlformats.org/officeDocument/2006/relationships/hyperlink" Target="https://twitter.com/chrisaswartz" TargetMode="External" /><Relationship Id="rId739" Type="http://schemas.openxmlformats.org/officeDocument/2006/relationships/hyperlink" Target="https://twitter.com/mandah512" TargetMode="External" /><Relationship Id="rId740" Type="http://schemas.openxmlformats.org/officeDocument/2006/relationships/hyperlink" Target="https://twitter.com/arliej" TargetMode="External" /><Relationship Id="rId741" Type="http://schemas.openxmlformats.org/officeDocument/2006/relationships/hyperlink" Target="https://twitter.com/getmobilegrowth" TargetMode="External" /><Relationship Id="rId742" Type="http://schemas.openxmlformats.org/officeDocument/2006/relationships/hyperlink" Target="https://twitter.com/lisadani" TargetMode="External" /><Relationship Id="rId743" Type="http://schemas.openxmlformats.org/officeDocument/2006/relationships/hyperlink" Target="https://twitter.com/lesbutantenboss" TargetMode="External" /><Relationship Id="rId744" Type="http://schemas.openxmlformats.org/officeDocument/2006/relationships/hyperlink" Target="https://twitter.com/androidgenius" TargetMode="External" /><Relationship Id="rId745" Type="http://schemas.openxmlformats.org/officeDocument/2006/relationships/hyperlink" Target="https://twitter.com/janieco1" TargetMode="External" /><Relationship Id="rId746" Type="http://schemas.openxmlformats.org/officeDocument/2006/relationships/hyperlink" Target="https://twitter.com/janieho16" TargetMode="External" /><Relationship Id="rId747" Type="http://schemas.openxmlformats.org/officeDocument/2006/relationships/hyperlink" Target="https://twitter.com/psyopsurvivor" TargetMode="External" /><Relationship Id="rId748" Type="http://schemas.openxmlformats.org/officeDocument/2006/relationships/hyperlink" Target="https://twitter.com/koshadillz" TargetMode="External" /><Relationship Id="rId749" Type="http://schemas.openxmlformats.org/officeDocument/2006/relationships/hyperlink" Target="https://twitter.com/adrianho" TargetMode="External" /><Relationship Id="rId750" Type="http://schemas.openxmlformats.org/officeDocument/2006/relationships/hyperlink" Target="https://twitter.com/conversationage" TargetMode="External" /><Relationship Id="rId751" Type="http://schemas.openxmlformats.org/officeDocument/2006/relationships/hyperlink" Target="https://twitter.com/craigsmithtv" TargetMode="External" /><Relationship Id="rId752" Type="http://schemas.openxmlformats.org/officeDocument/2006/relationships/hyperlink" Target="https://twitter.com/khattiy74899201" TargetMode="External" /><Relationship Id="rId753" Type="http://schemas.openxmlformats.org/officeDocument/2006/relationships/hyperlink" Target="https://twitter.com/festxperts" TargetMode="External" /><Relationship Id="rId754" Type="http://schemas.openxmlformats.org/officeDocument/2006/relationships/hyperlink" Target="https://twitter.com/thenuevalatina" TargetMode="External" /><Relationship Id="rId755" Type="http://schemas.openxmlformats.org/officeDocument/2006/relationships/hyperlink" Target="https://twitter.com/sxbrit" TargetMode="External" /><Relationship Id="rId756" Type="http://schemas.openxmlformats.org/officeDocument/2006/relationships/hyperlink" Target="https://twitter.com/netflix" TargetMode="External" /><Relationship Id="rId757" Type="http://schemas.openxmlformats.org/officeDocument/2006/relationships/hyperlink" Target="https://twitter.com/dude_fm" TargetMode="External" /><Relationship Id="rId758" Type="http://schemas.openxmlformats.org/officeDocument/2006/relationships/hyperlink" Target="https://twitter.com/alwagordon" TargetMode="External" /><Relationship Id="rId759" Type="http://schemas.openxmlformats.org/officeDocument/2006/relationships/hyperlink" Target="https://twitter.com/candypo" TargetMode="External" /><Relationship Id="rId760" Type="http://schemas.openxmlformats.org/officeDocument/2006/relationships/hyperlink" Target="https://twitter.com/rcmercado" TargetMode="External" /><Relationship Id="rId761" Type="http://schemas.openxmlformats.org/officeDocument/2006/relationships/hyperlink" Target="https://twitter.com/robzie_" TargetMode="External" /><Relationship Id="rId762" Type="http://schemas.openxmlformats.org/officeDocument/2006/relationships/hyperlink" Target="https://twitter.com/thesocialbeing" TargetMode="External" /><Relationship Id="rId763" Type="http://schemas.openxmlformats.org/officeDocument/2006/relationships/hyperlink" Target="https://twitter.com/gingermeglam" TargetMode="External" /><Relationship Id="rId764" Type="http://schemas.openxmlformats.org/officeDocument/2006/relationships/hyperlink" Target="https://twitter.com/sraelopez" TargetMode="External" /><Relationship Id="rId765" Type="http://schemas.openxmlformats.org/officeDocument/2006/relationships/hyperlink" Target="https://twitter.com/biogirl09" TargetMode="External" /><Relationship Id="rId766" Type="http://schemas.openxmlformats.org/officeDocument/2006/relationships/hyperlink" Target="https://twitter.com/rickbakas" TargetMode="External" /><Relationship Id="rId767" Type="http://schemas.openxmlformats.org/officeDocument/2006/relationships/hyperlink" Target="https://twitter.com/tedr" TargetMode="External" /><Relationship Id="rId768" Type="http://schemas.openxmlformats.org/officeDocument/2006/relationships/hyperlink" Target="https://twitter.com/jhong" TargetMode="External" /><Relationship Id="rId769" Type="http://schemas.openxmlformats.org/officeDocument/2006/relationships/hyperlink" Target="https://twitter.com/blackcardken" TargetMode="External" /><Relationship Id="rId770" Type="http://schemas.openxmlformats.org/officeDocument/2006/relationships/hyperlink" Target="https://twitter.com/wearejl" TargetMode="External" /><Relationship Id="rId771" Type="http://schemas.openxmlformats.org/officeDocument/2006/relationships/hyperlink" Target="https://twitter.com/latinas_tech" TargetMode="External" /><Relationship Id="rId772" Type="http://schemas.openxmlformats.org/officeDocument/2006/relationships/hyperlink" Target="https://twitter.com/saianel" TargetMode="External" /><Relationship Id="rId773" Type="http://schemas.openxmlformats.org/officeDocument/2006/relationships/hyperlink" Target="https://twitter.com/spencerformiles" TargetMode="External" /><Relationship Id="rId774" Type="http://schemas.openxmlformats.org/officeDocument/2006/relationships/hyperlink" Target="https://twitter.com/milestalk" TargetMode="External" /><Relationship Id="rId775" Type="http://schemas.openxmlformats.org/officeDocument/2006/relationships/hyperlink" Target="https://twitter.com/milesandpints" TargetMode="External" /><Relationship Id="rId776" Type="http://schemas.openxmlformats.org/officeDocument/2006/relationships/hyperlink" Target="https://twitter.com/tmount" TargetMode="External" /><Relationship Id="rId777" Type="http://schemas.openxmlformats.org/officeDocument/2006/relationships/hyperlink" Target="https://twitter.com/yeahartj55" TargetMode="External" /><Relationship Id="rId778" Type="http://schemas.openxmlformats.org/officeDocument/2006/relationships/hyperlink" Target="https://twitter.com/mackdanite" TargetMode="External" /><Relationship Id="rId779" Type="http://schemas.openxmlformats.org/officeDocument/2006/relationships/hyperlink" Target="https://twitter.com/austintanuki" TargetMode="External" /><Relationship Id="rId780" Type="http://schemas.openxmlformats.org/officeDocument/2006/relationships/hyperlink" Target="https://twitter.com/justlistedbc" TargetMode="External" /><Relationship Id="rId781" Type="http://schemas.openxmlformats.org/officeDocument/2006/relationships/hyperlink" Target="https://twitter.com/thomsinger" TargetMode="External" /><Relationship Id="rId782" Type="http://schemas.openxmlformats.org/officeDocument/2006/relationships/hyperlink" Target="https://twitter.com/vivie_k" TargetMode="External" /><Relationship Id="rId783" Type="http://schemas.openxmlformats.org/officeDocument/2006/relationships/hyperlink" Target="https://twitter.com/carsfornocredit" TargetMode="External" /><Relationship Id="rId784" Type="http://schemas.openxmlformats.org/officeDocument/2006/relationships/hyperlink" Target="https://twitter.com/fundpire" TargetMode="External" /><Relationship Id="rId785" Type="http://schemas.openxmlformats.org/officeDocument/2006/relationships/hyperlink" Target="https://twitter.com/sxswmf" TargetMode="External" /><Relationship Id="rId786" Type="http://schemas.openxmlformats.org/officeDocument/2006/relationships/hyperlink" Target="https://twitter.com/girltalk" TargetMode="External" /><Relationship Id="rId787" Type="http://schemas.openxmlformats.org/officeDocument/2006/relationships/hyperlink" Target="https://twitter.com/spredfast" TargetMode="External" /><Relationship Id="rId788" Type="http://schemas.openxmlformats.org/officeDocument/2006/relationships/hyperlink" Target="https://twitter.com/elysium" TargetMode="External" /><Relationship Id="rId789" Type="http://schemas.openxmlformats.org/officeDocument/2006/relationships/hyperlink" Target="https://twitter.com/avecsans" TargetMode="External" /><Relationship Id="rId790" Type="http://schemas.openxmlformats.org/officeDocument/2006/relationships/hyperlink" Target="https://twitter.com/capitalone" TargetMode="External" /><Relationship Id="rId791" Type="http://schemas.openxmlformats.org/officeDocument/2006/relationships/hyperlink" Target="https://twitter.com/bangerton" TargetMode="External" /><Relationship Id="rId792" Type="http://schemas.openxmlformats.org/officeDocument/2006/relationships/hyperlink" Target="https://twitter.com/motioncitymusic" TargetMode="External" /><Relationship Id="rId793" Type="http://schemas.openxmlformats.org/officeDocument/2006/relationships/hyperlink" Target="https://twitter.com/rickdiculous420" TargetMode="External" /><Relationship Id="rId794" Type="http://schemas.openxmlformats.org/officeDocument/2006/relationships/comments" Target="../comments2.xml" /><Relationship Id="rId795" Type="http://schemas.openxmlformats.org/officeDocument/2006/relationships/vmlDrawing" Target="../drawings/vmlDrawing2.vml" /><Relationship Id="rId796" Type="http://schemas.openxmlformats.org/officeDocument/2006/relationships/table" Target="../tables/table2.xml" /><Relationship Id="rId797" Type="http://schemas.openxmlformats.org/officeDocument/2006/relationships/drawing" Target="../drawings/drawing1.xml" /><Relationship Id="rId79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latinas_tech/status/1101312485884219392" TargetMode="External" /><Relationship Id="rId2" Type="http://schemas.openxmlformats.org/officeDocument/2006/relationships/hyperlink" Target="https://schedule.sxsw.com/2019/events/PP83234" TargetMode="External" /><Relationship Id="rId3" Type="http://schemas.openxmlformats.org/officeDocument/2006/relationships/hyperlink" Target="https://schedule.sxsw.com/2019/events/MS46027" TargetMode="External" /><Relationship Id="rId4" Type="http://schemas.openxmlformats.org/officeDocument/2006/relationships/hyperlink" Target="https://medium.com/m/global-identity?redirectUrl=https://code.likeagirl.io/sxswi-amazon-panel-women-at-the-forefront-of-tech-3f5602fbec41%3Futm_content%3Dbuffer19479%26utm_medium%3Dsocial%26utm_source%3Dtwitter.com%26utm_campaign%3Dbuffer" TargetMode="External" /><Relationship Id="rId5" Type="http://schemas.openxmlformats.org/officeDocument/2006/relationships/hyperlink" Target="https://twitter.com/SXSWMF/status/1102624978032308224" TargetMode="External" /><Relationship Id="rId6" Type="http://schemas.openxmlformats.org/officeDocument/2006/relationships/hyperlink" Target="http://www.the-highwaymen.com/" TargetMode="External" /><Relationship Id="rId7" Type="http://schemas.openxmlformats.org/officeDocument/2006/relationships/hyperlink" Target="http://tweetedtimes.com/#!/milesj/cfo" TargetMode="External" /><Relationship Id="rId8" Type="http://schemas.openxmlformats.org/officeDocument/2006/relationships/hyperlink" Target="https://holasxsw.splashthat.com/" TargetMode="External" /><Relationship Id="rId9" Type="http://schemas.openxmlformats.org/officeDocument/2006/relationships/hyperlink" Target="https://janieho.wordpress.com/" TargetMode="External" /><Relationship Id="rId10" Type="http://schemas.openxmlformats.org/officeDocument/2006/relationships/hyperlink" Target="http://sxsw.com/sites/default/files/attachments/SXSW2015-Marketing-Deck.pdf" TargetMode="External" /><Relationship Id="rId11" Type="http://schemas.openxmlformats.org/officeDocument/2006/relationships/hyperlink" Target="https://twitter.com/latinas_tech/status/1101312485884219392" TargetMode="External" /><Relationship Id="rId12" Type="http://schemas.openxmlformats.org/officeDocument/2006/relationships/hyperlink" Target="https://twitter.com/SXSWMF/status/1102624978032308224" TargetMode="External" /><Relationship Id="rId13" Type="http://schemas.openxmlformats.org/officeDocument/2006/relationships/hyperlink" Target="https://holasxsw.splashthat.com/" TargetMode="External" /><Relationship Id="rId14" Type="http://schemas.openxmlformats.org/officeDocument/2006/relationships/hyperlink" Target="http://www.the-highwaymen.com/" TargetMode="External" /><Relationship Id="rId15" Type="http://schemas.openxmlformats.org/officeDocument/2006/relationships/hyperlink" Target="https://twitter.com/101x/status/1102631701388447744" TargetMode="External" /><Relationship Id="rId16" Type="http://schemas.openxmlformats.org/officeDocument/2006/relationships/hyperlink" Target="http://www.thenuevalatina.com/sxsw-guide-1/" TargetMode="External" /><Relationship Id="rId17" Type="http://schemas.openxmlformats.org/officeDocument/2006/relationships/hyperlink" Target="https://twitter.com/i/web/status/1100420358388310016" TargetMode="External" /><Relationship Id="rId18" Type="http://schemas.openxmlformats.org/officeDocument/2006/relationships/hyperlink" Target="https://www.instagram.com/p/BtATaG_l0uL/?utm_source=ig_twitter_share&amp;igshid=c74zk6h32mhh" TargetMode="External" /><Relationship Id="rId19" Type="http://schemas.openxmlformats.org/officeDocument/2006/relationships/hyperlink" Target="https://twitter.com/i/web/status/1089983758776844290" TargetMode="External" /><Relationship Id="rId20" Type="http://schemas.openxmlformats.org/officeDocument/2006/relationships/hyperlink" Target="https://twitter.com/rsvpster/status/1097593361035345930" TargetMode="External" /><Relationship Id="rId21" Type="http://schemas.openxmlformats.org/officeDocument/2006/relationships/hyperlink" Target="https://twitter.com/i/web/status/1079076464551780352" TargetMode="External" /><Relationship Id="rId22" Type="http://schemas.openxmlformats.org/officeDocument/2006/relationships/hyperlink" Target="https://twitter.com/thecultureofme/status/1084279246170845186" TargetMode="External" /><Relationship Id="rId23" Type="http://schemas.openxmlformats.org/officeDocument/2006/relationships/hyperlink" Target="https://scontent.cdninstagram.com/vp/e62fe996e6d08b42abd1c8208a59f0bc/5C45B9B6/t50.2886-16/50558709_311927839529235_3485704879769046847_n.mp4?_nc_ht=scontent.cdninstagram.com" TargetMode="External" /><Relationship Id="rId24" Type="http://schemas.openxmlformats.org/officeDocument/2006/relationships/hyperlink" Target="https://twitter.com/i/web/status/1095397199725379588" TargetMode="External" /><Relationship Id="rId25" Type="http://schemas.openxmlformats.org/officeDocument/2006/relationships/hyperlink" Target="https://www.wallerspace.com/" TargetMode="External" /><Relationship Id="rId26" Type="http://schemas.openxmlformats.org/officeDocument/2006/relationships/hyperlink" Target="https://twitter.com/i/web/status/1095411915860443136" TargetMode="External" /><Relationship Id="rId27" Type="http://schemas.openxmlformats.org/officeDocument/2006/relationships/hyperlink" Target="https://schedule.sxsw.com/2019/events/PP102116" TargetMode="External" /><Relationship Id="rId28" Type="http://schemas.openxmlformats.org/officeDocument/2006/relationships/hyperlink" Target="https://www.facebook.com/lesbutante.andtheboss/posts/2252929564945564" TargetMode="External" /><Relationship Id="rId29" Type="http://schemas.openxmlformats.org/officeDocument/2006/relationships/hyperlink" Target="https://twitter.com/dell/status/1098240865410129920" TargetMode="External" /><Relationship Id="rId30" Type="http://schemas.openxmlformats.org/officeDocument/2006/relationships/hyperlink" Target="https://twitter.com/i/web/status/1101103151350976512" TargetMode="External" /><Relationship Id="rId31" Type="http://schemas.openxmlformats.org/officeDocument/2006/relationships/hyperlink" Target="https://schedule.sxsw.com/2019/events/MS46027" TargetMode="External" /><Relationship Id="rId32" Type="http://schemas.openxmlformats.org/officeDocument/2006/relationships/hyperlink" Target="https://michaelmarshalldesign.com/mmd_at_sxsw/" TargetMode="External" /><Relationship Id="rId33" Type="http://schemas.openxmlformats.org/officeDocument/2006/relationships/hyperlink" Target="https://twitter.com/i/web/status/1091346723962871808" TargetMode="External" /><Relationship Id="rId34" Type="http://schemas.openxmlformats.org/officeDocument/2006/relationships/hyperlink" Target="https://schedule.sxsw.com/2019/events/PP83234" TargetMode="External" /><Relationship Id="rId35" Type="http://schemas.openxmlformats.org/officeDocument/2006/relationships/hyperlink" Target="https://twitter.com/i/web/status/1098785631646302209" TargetMode="External" /><Relationship Id="rId36" Type="http://schemas.openxmlformats.org/officeDocument/2006/relationships/hyperlink" Target="https://twitter.com/i/web/status/1099086601185943552" TargetMode="External" /><Relationship Id="rId37" Type="http://schemas.openxmlformats.org/officeDocument/2006/relationships/hyperlink" Target="https://twitter.com/i/web/status/1098651710749208576" TargetMode="External" /><Relationship Id="rId38" Type="http://schemas.openxmlformats.org/officeDocument/2006/relationships/hyperlink" Target="https://twitter.com/i/web/status/1087460250742079490" TargetMode="External" /><Relationship Id="rId39" Type="http://schemas.openxmlformats.org/officeDocument/2006/relationships/hyperlink" Target="https://twitter.com/i/web/status/1095434986503565312" TargetMode="External" /><Relationship Id="rId40" Type="http://schemas.openxmlformats.org/officeDocument/2006/relationships/hyperlink" Target="https://apps.statesman.com/austin360/eats/lists/80/classic-austin-restaurants/" TargetMode="External" /><Relationship Id="rId41" Type="http://schemas.openxmlformats.org/officeDocument/2006/relationships/hyperlink" Target="https://www.swarmapp.com/c/a2I2LSDPwgD" TargetMode="External" /><Relationship Id="rId42" Type="http://schemas.openxmlformats.org/officeDocument/2006/relationships/hyperlink" Target="http://tweetedtimes.com/#!/milesj/cfo" TargetMode="External" /><Relationship Id="rId43" Type="http://schemas.openxmlformats.org/officeDocument/2006/relationships/hyperlink" Target="https://twitter.com/i/web/status/1101670342106308608" TargetMode="External" /><Relationship Id="rId44" Type="http://schemas.openxmlformats.org/officeDocument/2006/relationships/hyperlink" Target="https://www.billboard.com/biz/articles/news/digital-and-mobile/5930402/privacy-takes-center-stage-at-sxswi-analysis" TargetMode="External" /><Relationship Id="rId45" Type="http://schemas.openxmlformats.org/officeDocument/2006/relationships/hyperlink" Target="http://blbrd.co/1ke5VLm" TargetMode="External" /><Relationship Id="rId46" Type="http://schemas.openxmlformats.org/officeDocument/2006/relationships/table" Target="../tables/table12.xml" /><Relationship Id="rId47" Type="http://schemas.openxmlformats.org/officeDocument/2006/relationships/table" Target="../tables/table13.xml" /><Relationship Id="rId48" Type="http://schemas.openxmlformats.org/officeDocument/2006/relationships/table" Target="../tables/table14.xml" /><Relationship Id="rId49" Type="http://schemas.openxmlformats.org/officeDocument/2006/relationships/table" Target="../tables/table15.xml" /><Relationship Id="rId50" Type="http://schemas.openxmlformats.org/officeDocument/2006/relationships/table" Target="../tables/table16.xml" /><Relationship Id="rId51" Type="http://schemas.openxmlformats.org/officeDocument/2006/relationships/table" Target="../tables/table17.xml" /><Relationship Id="rId52" Type="http://schemas.openxmlformats.org/officeDocument/2006/relationships/table" Target="../tables/table18.xml" /><Relationship Id="rId5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2386</v>
      </c>
      <c r="BB2" s="13" t="s">
        <v>2436</v>
      </c>
      <c r="BC2" s="13" t="s">
        <v>2437</v>
      </c>
      <c r="BD2" s="118" t="s">
        <v>3305</v>
      </c>
      <c r="BE2" s="118" t="s">
        <v>3306</v>
      </c>
      <c r="BF2" s="118" t="s">
        <v>3307</v>
      </c>
      <c r="BG2" s="118" t="s">
        <v>3308</v>
      </c>
      <c r="BH2" s="118" t="s">
        <v>3309</v>
      </c>
      <c r="BI2" s="118" t="s">
        <v>3310</v>
      </c>
      <c r="BJ2" s="118" t="s">
        <v>3311</v>
      </c>
      <c r="BK2" s="118" t="s">
        <v>3312</v>
      </c>
      <c r="BL2" s="118" t="s">
        <v>3313</v>
      </c>
    </row>
    <row r="3" spans="1:64" ht="15" customHeight="1">
      <c r="A3" s="64" t="s">
        <v>212</v>
      </c>
      <c r="B3" s="64" t="s">
        <v>333</v>
      </c>
      <c r="C3" s="65" t="s">
        <v>3318</v>
      </c>
      <c r="D3" s="66">
        <v>3</v>
      </c>
      <c r="E3" s="67" t="s">
        <v>132</v>
      </c>
      <c r="F3" s="68">
        <v>32</v>
      </c>
      <c r="G3" s="65"/>
      <c r="H3" s="69"/>
      <c r="I3" s="70"/>
      <c r="J3" s="70"/>
      <c r="K3" s="34" t="s">
        <v>65</v>
      </c>
      <c r="L3" s="71">
        <v>3</v>
      </c>
      <c r="M3" s="71"/>
      <c r="N3" s="72"/>
      <c r="O3" s="78" t="s">
        <v>387</v>
      </c>
      <c r="P3" s="80">
        <v>43437.38381944445</v>
      </c>
      <c r="Q3" s="78" t="s">
        <v>389</v>
      </c>
      <c r="R3" s="83" t="s">
        <v>508</v>
      </c>
      <c r="S3" s="78" t="s">
        <v>561</v>
      </c>
      <c r="T3" s="78"/>
      <c r="U3" s="78"/>
      <c r="V3" s="83" t="s">
        <v>632</v>
      </c>
      <c r="W3" s="80">
        <v>43437.38381944445</v>
      </c>
      <c r="X3" s="83" t="s">
        <v>737</v>
      </c>
      <c r="Y3" s="78"/>
      <c r="Z3" s="78"/>
      <c r="AA3" s="85" t="s">
        <v>896</v>
      </c>
      <c r="AB3" s="85" t="s">
        <v>1055</v>
      </c>
      <c r="AC3" s="78" t="b">
        <v>0</v>
      </c>
      <c r="AD3" s="78">
        <v>0</v>
      </c>
      <c r="AE3" s="85" t="s">
        <v>1068</v>
      </c>
      <c r="AF3" s="78" t="b">
        <v>0</v>
      </c>
      <c r="AG3" s="78" t="s">
        <v>1084</v>
      </c>
      <c r="AH3" s="78"/>
      <c r="AI3" s="85" t="s">
        <v>1071</v>
      </c>
      <c r="AJ3" s="78" t="b">
        <v>0</v>
      </c>
      <c r="AK3" s="78">
        <v>0</v>
      </c>
      <c r="AL3" s="85" t="s">
        <v>1071</v>
      </c>
      <c r="AM3" s="78" t="s">
        <v>1098</v>
      </c>
      <c r="AN3" s="78" t="b">
        <v>0</v>
      </c>
      <c r="AO3" s="85" t="s">
        <v>1055</v>
      </c>
      <c r="AP3" s="78" t="s">
        <v>176</v>
      </c>
      <c r="AQ3" s="78">
        <v>0</v>
      </c>
      <c r="AR3" s="78">
        <v>0</v>
      </c>
      <c r="AS3" s="78"/>
      <c r="AT3" s="78"/>
      <c r="AU3" s="78"/>
      <c r="AV3" s="78"/>
      <c r="AW3" s="78"/>
      <c r="AX3" s="78"/>
      <c r="AY3" s="78"/>
      <c r="AZ3" s="78"/>
      <c r="BA3">
        <v>1</v>
      </c>
      <c r="BB3" s="78" t="str">
        <f>REPLACE(INDEX(GroupVertices[Group],MATCH(Edges[[#This Row],[Vertex 1]],GroupVertices[Vertex],0)),1,1,"")</f>
        <v>36</v>
      </c>
      <c r="BC3" s="78" t="str">
        <f>REPLACE(INDEX(GroupVertices[Group],MATCH(Edges[[#This Row],[Vertex 2]],GroupVertices[Vertex],0)),1,1,"")</f>
        <v>36</v>
      </c>
      <c r="BD3" s="48">
        <v>0</v>
      </c>
      <c r="BE3" s="49">
        <v>0</v>
      </c>
      <c r="BF3" s="48">
        <v>1</v>
      </c>
      <c r="BG3" s="49">
        <v>8.333333333333334</v>
      </c>
      <c r="BH3" s="48">
        <v>0</v>
      </c>
      <c r="BI3" s="49">
        <v>0</v>
      </c>
      <c r="BJ3" s="48">
        <v>11</v>
      </c>
      <c r="BK3" s="49">
        <v>91.66666666666667</v>
      </c>
      <c r="BL3" s="48">
        <v>12</v>
      </c>
    </row>
    <row r="4" spans="1:64" ht="15" customHeight="1">
      <c r="A4" s="64" t="s">
        <v>213</v>
      </c>
      <c r="B4" s="64" t="s">
        <v>334</v>
      </c>
      <c r="C4" s="65" t="s">
        <v>3318</v>
      </c>
      <c r="D4" s="66">
        <v>3</v>
      </c>
      <c r="E4" s="67" t="s">
        <v>132</v>
      </c>
      <c r="F4" s="68">
        <v>32</v>
      </c>
      <c r="G4" s="65"/>
      <c r="H4" s="69"/>
      <c r="I4" s="70"/>
      <c r="J4" s="70"/>
      <c r="K4" s="34" t="s">
        <v>65</v>
      </c>
      <c r="L4" s="77">
        <v>4</v>
      </c>
      <c r="M4" s="77"/>
      <c r="N4" s="72"/>
      <c r="O4" s="79" t="s">
        <v>388</v>
      </c>
      <c r="P4" s="81">
        <v>43440.81172453704</v>
      </c>
      <c r="Q4" s="79" t="s">
        <v>390</v>
      </c>
      <c r="R4" s="84" t="s">
        <v>509</v>
      </c>
      <c r="S4" s="79" t="s">
        <v>562</v>
      </c>
      <c r="T4" s="79"/>
      <c r="U4" s="79"/>
      <c r="V4" s="84" t="s">
        <v>633</v>
      </c>
      <c r="W4" s="81">
        <v>43440.81172453704</v>
      </c>
      <c r="X4" s="84" t="s">
        <v>738</v>
      </c>
      <c r="Y4" s="79"/>
      <c r="Z4" s="79"/>
      <c r="AA4" s="82" t="s">
        <v>897</v>
      </c>
      <c r="AB4" s="79"/>
      <c r="AC4" s="79" t="b">
        <v>0</v>
      </c>
      <c r="AD4" s="79">
        <v>0</v>
      </c>
      <c r="AE4" s="82" t="s">
        <v>1069</v>
      </c>
      <c r="AF4" s="79" t="b">
        <v>0</v>
      </c>
      <c r="AG4" s="79" t="s">
        <v>1084</v>
      </c>
      <c r="AH4" s="79"/>
      <c r="AI4" s="82" t="s">
        <v>1071</v>
      </c>
      <c r="AJ4" s="79" t="b">
        <v>0</v>
      </c>
      <c r="AK4" s="79">
        <v>0</v>
      </c>
      <c r="AL4" s="82" t="s">
        <v>1071</v>
      </c>
      <c r="AM4" s="79" t="s">
        <v>1098</v>
      </c>
      <c r="AN4" s="79" t="b">
        <v>1</v>
      </c>
      <c r="AO4" s="82" t="s">
        <v>897</v>
      </c>
      <c r="AP4" s="79" t="s">
        <v>176</v>
      </c>
      <c r="AQ4" s="79">
        <v>0</v>
      </c>
      <c r="AR4" s="79">
        <v>0</v>
      </c>
      <c r="AS4" s="79" t="s">
        <v>1120</v>
      </c>
      <c r="AT4" s="79" t="s">
        <v>1127</v>
      </c>
      <c r="AU4" s="79" t="s">
        <v>1129</v>
      </c>
      <c r="AV4" s="79" t="s">
        <v>1131</v>
      </c>
      <c r="AW4" s="79" t="s">
        <v>1137</v>
      </c>
      <c r="AX4" s="79" t="s">
        <v>1143</v>
      </c>
      <c r="AY4" s="79" t="s">
        <v>1149</v>
      </c>
      <c r="AZ4" s="84" t="s">
        <v>1151</v>
      </c>
      <c r="BA4">
        <v>1</v>
      </c>
      <c r="BB4" s="78" t="str">
        <f>REPLACE(INDEX(GroupVertices[Group],MATCH(Edges[[#This Row],[Vertex 1]],GroupVertices[Vertex],0)),1,1,"")</f>
        <v>24</v>
      </c>
      <c r="BC4" s="78" t="str">
        <f>REPLACE(INDEX(GroupVertices[Group],MATCH(Edges[[#This Row],[Vertex 2]],GroupVertices[Vertex],0)),1,1,"")</f>
        <v>24</v>
      </c>
      <c r="BD4" s="48"/>
      <c r="BE4" s="49"/>
      <c r="BF4" s="48"/>
      <c r="BG4" s="49"/>
      <c r="BH4" s="48"/>
      <c r="BI4" s="49"/>
      <c r="BJ4" s="48"/>
      <c r="BK4" s="49"/>
      <c r="BL4" s="48"/>
    </row>
    <row r="5" spans="1:64" ht="15">
      <c r="A5" s="64" t="s">
        <v>213</v>
      </c>
      <c r="B5" s="64" t="s">
        <v>335</v>
      </c>
      <c r="C5" s="65" t="s">
        <v>3318</v>
      </c>
      <c r="D5" s="66">
        <v>3</v>
      </c>
      <c r="E5" s="67" t="s">
        <v>132</v>
      </c>
      <c r="F5" s="68">
        <v>32</v>
      </c>
      <c r="G5" s="65"/>
      <c r="H5" s="69"/>
      <c r="I5" s="70"/>
      <c r="J5" s="70"/>
      <c r="K5" s="34" t="s">
        <v>65</v>
      </c>
      <c r="L5" s="77">
        <v>5</v>
      </c>
      <c r="M5" s="77"/>
      <c r="N5" s="72"/>
      <c r="O5" s="79" t="s">
        <v>387</v>
      </c>
      <c r="P5" s="81">
        <v>43440.81172453704</v>
      </c>
      <c r="Q5" s="79" t="s">
        <v>390</v>
      </c>
      <c r="R5" s="84" t="s">
        <v>509</v>
      </c>
      <c r="S5" s="79" t="s">
        <v>562</v>
      </c>
      <c r="T5" s="79"/>
      <c r="U5" s="79"/>
      <c r="V5" s="84" t="s">
        <v>633</v>
      </c>
      <c r="W5" s="81">
        <v>43440.81172453704</v>
      </c>
      <c r="X5" s="84" t="s">
        <v>738</v>
      </c>
      <c r="Y5" s="79"/>
      <c r="Z5" s="79"/>
      <c r="AA5" s="82" t="s">
        <v>897</v>
      </c>
      <c r="AB5" s="79"/>
      <c r="AC5" s="79" t="b">
        <v>0</v>
      </c>
      <c r="AD5" s="79">
        <v>0</v>
      </c>
      <c r="AE5" s="82" t="s">
        <v>1069</v>
      </c>
      <c r="AF5" s="79" t="b">
        <v>0</v>
      </c>
      <c r="AG5" s="79" t="s">
        <v>1084</v>
      </c>
      <c r="AH5" s="79"/>
      <c r="AI5" s="82" t="s">
        <v>1071</v>
      </c>
      <c r="AJ5" s="79" t="b">
        <v>0</v>
      </c>
      <c r="AK5" s="79">
        <v>0</v>
      </c>
      <c r="AL5" s="82" t="s">
        <v>1071</v>
      </c>
      <c r="AM5" s="79" t="s">
        <v>1098</v>
      </c>
      <c r="AN5" s="79" t="b">
        <v>1</v>
      </c>
      <c r="AO5" s="82" t="s">
        <v>897</v>
      </c>
      <c r="AP5" s="79" t="s">
        <v>176</v>
      </c>
      <c r="AQ5" s="79">
        <v>0</v>
      </c>
      <c r="AR5" s="79">
        <v>0</v>
      </c>
      <c r="AS5" s="79" t="s">
        <v>1120</v>
      </c>
      <c r="AT5" s="79" t="s">
        <v>1127</v>
      </c>
      <c r="AU5" s="79" t="s">
        <v>1129</v>
      </c>
      <c r="AV5" s="79" t="s">
        <v>1131</v>
      </c>
      <c r="AW5" s="79" t="s">
        <v>1137</v>
      </c>
      <c r="AX5" s="79" t="s">
        <v>1143</v>
      </c>
      <c r="AY5" s="79" t="s">
        <v>1149</v>
      </c>
      <c r="AZ5" s="84" t="s">
        <v>1151</v>
      </c>
      <c r="BA5">
        <v>1</v>
      </c>
      <c r="BB5" s="78" t="str">
        <f>REPLACE(INDEX(GroupVertices[Group],MATCH(Edges[[#This Row],[Vertex 1]],GroupVertices[Vertex],0)),1,1,"")</f>
        <v>24</v>
      </c>
      <c r="BC5" s="78" t="str">
        <f>REPLACE(INDEX(GroupVertices[Group],MATCH(Edges[[#This Row],[Vertex 2]],GroupVertices[Vertex],0)),1,1,"")</f>
        <v>24</v>
      </c>
      <c r="BD5" s="48">
        <v>1</v>
      </c>
      <c r="BE5" s="49">
        <v>5</v>
      </c>
      <c r="BF5" s="48">
        <v>0</v>
      </c>
      <c r="BG5" s="49">
        <v>0</v>
      </c>
      <c r="BH5" s="48">
        <v>0</v>
      </c>
      <c r="BI5" s="49">
        <v>0</v>
      </c>
      <c r="BJ5" s="48">
        <v>19</v>
      </c>
      <c r="BK5" s="49">
        <v>95</v>
      </c>
      <c r="BL5" s="48">
        <v>20</v>
      </c>
    </row>
    <row r="6" spans="1:64" ht="15">
      <c r="A6" s="64" t="s">
        <v>214</v>
      </c>
      <c r="B6" s="64" t="s">
        <v>336</v>
      </c>
      <c r="C6" s="65" t="s">
        <v>3318</v>
      </c>
      <c r="D6" s="66">
        <v>3</v>
      </c>
      <c r="E6" s="67" t="s">
        <v>132</v>
      </c>
      <c r="F6" s="68">
        <v>32</v>
      </c>
      <c r="G6" s="65"/>
      <c r="H6" s="69"/>
      <c r="I6" s="70"/>
      <c r="J6" s="70"/>
      <c r="K6" s="34" t="s">
        <v>65</v>
      </c>
      <c r="L6" s="77">
        <v>6</v>
      </c>
      <c r="M6" s="77"/>
      <c r="N6" s="72"/>
      <c r="O6" s="79" t="s">
        <v>387</v>
      </c>
      <c r="P6" s="81">
        <v>43441.165810185186</v>
      </c>
      <c r="Q6" s="79" t="s">
        <v>391</v>
      </c>
      <c r="R6" s="79"/>
      <c r="S6" s="79"/>
      <c r="T6" s="79"/>
      <c r="U6" s="79"/>
      <c r="V6" s="84" t="s">
        <v>634</v>
      </c>
      <c r="W6" s="81">
        <v>43441.165810185186</v>
      </c>
      <c r="X6" s="84" t="s">
        <v>739</v>
      </c>
      <c r="Y6" s="79"/>
      <c r="Z6" s="79"/>
      <c r="AA6" s="82" t="s">
        <v>898</v>
      </c>
      <c r="AB6" s="79"/>
      <c r="AC6" s="79" t="b">
        <v>0</v>
      </c>
      <c r="AD6" s="79">
        <v>0</v>
      </c>
      <c r="AE6" s="82" t="s">
        <v>1070</v>
      </c>
      <c r="AF6" s="79" t="b">
        <v>0</v>
      </c>
      <c r="AG6" s="79" t="s">
        <v>1084</v>
      </c>
      <c r="AH6" s="79"/>
      <c r="AI6" s="82" t="s">
        <v>1071</v>
      </c>
      <c r="AJ6" s="79" t="b">
        <v>0</v>
      </c>
      <c r="AK6" s="79">
        <v>0</v>
      </c>
      <c r="AL6" s="82" t="s">
        <v>1071</v>
      </c>
      <c r="AM6" s="79" t="s">
        <v>1099</v>
      </c>
      <c r="AN6" s="79" t="b">
        <v>0</v>
      </c>
      <c r="AO6" s="82" t="s">
        <v>898</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1</v>
      </c>
      <c r="BE6" s="49">
        <v>9.090909090909092</v>
      </c>
      <c r="BF6" s="48">
        <v>0</v>
      </c>
      <c r="BG6" s="49">
        <v>0</v>
      </c>
      <c r="BH6" s="48">
        <v>0</v>
      </c>
      <c r="BI6" s="49">
        <v>0</v>
      </c>
      <c r="BJ6" s="48">
        <v>10</v>
      </c>
      <c r="BK6" s="49">
        <v>90.9090909090909</v>
      </c>
      <c r="BL6" s="48">
        <v>11</v>
      </c>
    </row>
    <row r="7" spans="1:64" ht="15">
      <c r="A7" s="64" t="s">
        <v>215</v>
      </c>
      <c r="B7" s="64" t="s">
        <v>215</v>
      </c>
      <c r="C7" s="65" t="s">
        <v>3318</v>
      </c>
      <c r="D7" s="66">
        <v>3</v>
      </c>
      <c r="E7" s="67" t="s">
        <v>132</v>
      </c>
      <c r="F7" s="68">
        <v>32</v>
      </c>
      <c r="G7" s="65"/>
      <c r="H7" s="69"/>
      <c r="I7" s="70"/>
      <c r="J7" s="70"/>
      <c r="K7" s="34" t="s">
        <v>65</v>
      </c>
      <c r="L7" s="77">
        <v>7</v>
      </c>
      <c r="M7" s="77"/>
      <c r="N7" s="72"/>
      <c r="O7" s="79" t="s">
        <v>176</v>
      </c>
      <c r="P7" s="81">
        <v>43446.028912037036</v>
      </c>
      <c r="Q7" s="79" t="s">
        <v>392</v>
      </c>
      <c r="R7" s="79"/>
      <c r="S7" s="79"/>
      <c r="T7" s="79" t="s">
        <v>583</v>
      </c>
      <c r="U7" s="79"/>
      <c r="V7" s="84" t="s">
        <v>635</v>
      </c>
      <c r="W7" s="81">
        <v>43446.028912037036</v>
      </c>
      <c r="X7" s="84" t="s">
        <v>740</v>
      </c>
      <c r="Y7" s="79"/>
      <c r="Z7" s="79"/>
      <c r="AA7" s="82" t="s">
        <v>899</v>
      </c>
      <c r="AB7" s="79"/>
      <c r="AC7" s="79" t="b">
        <v>0</v>
      </c>
      <c r="AD7" s="79">
        <v>1</v>
      </c>
      <c r="AE7" s="82" t="s">
        <v>1071</v>
      </c>
      <c r="AF7" s="79" t="b">
        <v>0</v>
      </c>
      <c r="AG7" s="79" t="s">
        <v>1084</v>
      </c>
      <c r="AH7" s="79"/>
      <c r="AI7" s="82" t="s">
        <v>1071</v>
      </c>
      <c r="AJ7" s="79" t="b">
        <v>0</v>
      </c>
      <c r="AK7" s="79">
        <v>0</v>
      </c>
      <c r="AL7" s="82" t="s">
        <v>1071</v>
      </c>
      <c r="AM7" s="79" t="s">
        <v>1098</v>
      </c>
      <c r="AN7" s="79" t="b">
        <v>0</v>
      </c>
      <c r="AO7" s="82" t="s">
        <v>899</v>
      </c>
      <c r="AP7" s="79" t="s">
        <v>176</v>
      </c>
      <c r="AQ7" s="79">
        <v>0</v>
      </c>
      <c r="AR7" s="79">
        <v>0</v>
      </c>
      <c r="AS7" s="79" t="s">
        <v>1121</v>
      </c>
      <c r="AT7" s="79" t="s">
        <v>1128</v>
      </c>
      <c r="AU7" s="79" t="s">
        <v>1130</v>
      </c>
      <c r="AV7" s="79" t="s">
        <v>1132</v>
      </c>
      <c r="AW7" s="79" t="s">
        <v>1138</v>
      </c>
      <c r="AX7" s="79" t="s">
        <v>1144</v>
      </c>
      <c r="AY7" s="79" t="s">
        <v>1150</v>
      </c>
      <c r="AZ7" s="84" t="s">
        <v>1152</v>
      </c>
      <c r="BA7">
        <v>1</v>
      </c>
      <c r="BB7" s="78" t="str">
        <f>REPLACE(INDEX(GroupVertices[Group],MATCH(Edges[[#This Row],[Vertex 1]],GroupVertices[Vertex],0)),1,1,"")</f>
        <v>2</v>
      </c>
      <c r="BC7" s="78" t="str">
        <f>REPLACE(INDEX(GroupVertices[Group],MATCH(Edges[[#This Row],[Vertex 2]],GroupVertices[Vertex],0)),1,1,"")</f>
        <v>2</v>
      </c>
      <c r="BD7" s="48">
        <v>1</v>
      </c>
      <c r="BE7" s="49">
        <v>3.8461538461538463</v>
      </c>
      <c r="BF7" s="48">
        <v>0</v>
      </c>
      <c r="BG7" s="49">
        <v>0</v>
      </c>
      <c r="BH7" s="48">
        <v>0</v>
      </c>
      <c r="BI7" s="49">
        <v>0</v>
      </c>
      <c r="BJ7" s="48">
        <v>25</v>
      </c>
      <c r="BK7" s="49">
        <v>96.15384615384616</v>
      </c>
      <c r="BL7" s="48">
        <v>26</v>
      </c>
    </row>
    <row r="8" spans="1:64" ht="15">
      <c r="A8" s="64" t="s">
        <v>216</v>
      </c>
      <c r="B8" s="64" t="s">
        <v>337</v>
      </c>
      <c r="C8" s="65" t="s">
        <v>3318</v>
      </c>
      <c r="D8" s="66">
        <v>3</v>
      </c>
      <c r="E8" s="67" t="s">
        <v>132</v>
      </c>
      <c r="F8" s="68">
        <v>32</v>
      </c>
      <c r="G8" s="65"/>
      <c r="H8" s="69"/>
      <c r="I8" s="70"/>
      <c r="J8" s="70"/>
      <c r="K8" s="34" t="s">
        <v>65</v>
      </c>
      <c r="L8" s="77">
        <v>8</v>
      </c>
      <c r="M8" s="77"/>
      <c r="N8" s="72"/>
      <c r="O8" s="79" t="s">
        <v>388</v>
      </c>
      <c r="P8" s="81">
        <v>43447.81413194445</v>
      </c>
      <c r="Q8" s="79" t="s">
        <v>393</v>
      </c>
      <c r="R8" s="84" t="s">
        <v>510</v>
      </c>
      <c r="S8" s="79" t="s">
        <v>563</v>
      </c>
      <c r="T8" s="79"/>
      <c r="U8" s="79"/>
      <c r="V8" s="84" t="s">
        <v>636</v>
      </c>
      <c r="W8" s="81">
        <v>43447.81413194445</v>
      </c>
      <c r="X8" s="84" t="s">
        <v>741</v>
      </c>
      <c r="Y8" s="79"/>
      <c r="Z8" s="79"/>
      <c r="AA8" s="82" t="s">
        <v>900</v>
      </c>
      <c r="AB8" s="79"/>
      <c r="AC8" s="79" t="b">
        <v>0</v>
      </c>
      <c r="AD8" s="79">
        <v>0</v>
      </c>
      <c r="AE8" s="82" t="s">
        <v>1071</v>
      </c>
      <c r="AF8" s="79" t="b">
        <v>0</v>
      </c>
      <c r="AG8" s="79" t="s">
        <v>1084</v>
      </c>
      <c r="AH8" s="79"/>
      <c r="AI8" s="82" t="s">
        <v>1071</v>
      </c>
      <c r="AJ8" s="79" t="b">
        <v>0</v>
      </c>
      <c r="AK8" s="79">
        <v>1</v>
      </c>
      <c r="AL8" s="82" t="s">
        <v>948</v>
      </c>
      <c r="AM8" s="79" t="s">
        <v>1099</v>
      </c>
      <c r="AN8" s="79" t="b">
        <v>0</v>
      </c>
      <c r="AO8" s="82" t="s">
        <v>948</v>
      </c>
      <c r="AP8" s="79" t="s">
        <v>176</v>
      </c>
      <c r="AQ8" s="79">
        <v>0</v>
      </c>
      <c r="AR8" s="79">
        <v>0</v>
      </c>
      <c r="AS8" s="79"/>
      <c r="AT8" s="79"/>
      <c r="AU8" s="79"/>
      <c r="AV8" s="79"/>
      <c r="AW8" s="79"/>
      <c r="AX8" s="79"/>
      <c r="AY8" s="79"/>
      <c r="AZ8" s="79"/>
      <c r="BA8">
        <v>1</v>
      </c>
      <c r="BB8" s="78" t="str">
        <f>REPLACE(INDEX(GroupVertices[Group],MATCH(Edges[[#This Row],[Vertex 1]],GroupVertices[Vertex],0)),1,1,"")</f>
        <v>7</v>
      </c>
      <c r="BC8" s="78" t="str">
        <f>REPLACE(INDEX(GroupVertices[Group],MATCH(Edges[[#This Row],[Vertex 2]],GroupVertices[Vertex],0)),1,1,"")</f>
        <v>7</v>
      </c>
      <c r="BD8" s="48"/>
      <c r="BE8" s="49"/>
      <c r="BF8" s="48"/>
      <c r="BG8" s="49"/>
      <c r="BH8" s="48"/>
      <c r="BI8" s="49"/>
      <c r="BJ8" s="48"/>
      <c r="BK8" s="49"/>
      <c r="BL8" s="48"/>
    </row>
    <row r="9" spans="1:64" ht="15">
      <c r="A9" s="64" t="s">
        <v>216</v>
      </c>
      <c r="B9" s="64" t="s">
        <v>338</v>
      </c>
      <c r="C9" s="65" t="s">
        <v>3318</v>
      </c>
      <c r="D9" s="66">
        <v>3</v>
      </c>
      <c r="E9" s="67" t="s">
        <v>132</v>
      </c>
      <c r="F9" s="68">
        <v>32</v>
      </c>
      <c r="G9" s="65"/>
      <c r="H9" s="69"/>
      <c r="I9" s="70"/>
      <c r="J9" s="70"/>
      <c r="K9" s="34" t="s">
        <v>65</v>
      </c>
      <c r="L9" s="77">
        <v>9</v>
      </c>
      <c r="M9" s="77"/>
      <c r="N9" s="72"/>
      <c r="O9" s="79" t="s">
        <v>388</v>
      </c>
      <c r="P9" s="81">
        <v>43447.81413194445</v>
      </c>
      <c r="Q9" s="79" t="s">
        <v>393</v>
      </c>
      <c r="R9" s="84" t="s">
        <v>510</v>
      </c>
      <c r="S9" s="79" t="s">
        <v>563</v>
      </c>
      <c r="T9" s="79"/>
      <c r="U9" s="79"/>
      <c r="V9" s="84" t="s">
        <v>636</v>
      </c>
      <c r="W9" s="81">
        <v>43447.81413194445</v>
      </c>
      <c r="X9" s="84" t="s">
        <v>741</v>
      </c>
      <c r="Y9" s="79"/>
      <c r="Z9" s="79"/>
      <c r="AA9" s="82" t="s">
        <v>900</v>
      </c>
      <c r="AB9" s="79"/>
      <c r="AC9" s="79" t="b">
        <v>0</v>
      </c>
      <c r="AD9" s="79">
        <v>0</v>
      </c>
      <c r="AE9" s="82" t="s">
        <v>1071</v>
      </c>
      <c r="AF9" s="79" t="b">
        <v>0</v>
      </c>
      <c r="AG9" s="79" t="s">
        <v>1084</v>
      </c>
      <c r="AH9" s="79"/>
      <c r="AI9" s="82" t="s">
        <v>1071</v>
      </c>
      <c r="AJ9" s="79" t="b">
        <v>0</v>
      </c>
      <c r="AK9" s="79">
        <v>1</v>
      </c>
      <c r="AL9" s="82" t="s">
        <v>948</v>
      </c>
      <c r="AM9" s="79" t="s">
        <v>1099</v>
      </c>
      <c r="AN9" s="79" t="b">
        <v>0</v>
      </c>
      <c r="AO9" s="82" t="s">
        <v>948</v>
      </c>
      <c r="AP9" s="79" t="s">
        <v>176</v>
      </c>
      <c r="AQ9" s="79">
        <v>0</v>
      </c>
      <c r="AR9" s="79">
        <v>0</v>
      </c>
      <c r="AS9" s="79"/>
      <c r="AT9" s="79"/>
      <c r="AU9" s="79"/>
      <c r="AV9" s="79"/>
      <c r="AW9" s="79"/>
      <c r="AX9" s="79"/>
      <c r="AY9" s="79"/>
      <c r="AZ9" s="79"/>
      <c r="BA9">
        <v>1</v>
      </c>
      <c r="BB9" s="78" t="str">
        <f>REPLACE(INDEX(GroupVertices[Group],MATCH(Edges[[#This Row],[Vertex 1]],GroupVertices[Vertex],0)),1,1,"")</f>
        <v>7</v>
      </c>
      <c r="BC9" s="78" t="str">
        <f>REPLACE(INDEX(GroupVertices[Group],MATCH(Edges[[#This Row],[Vertex 2]],GroupVertices[Vertex],0)),1,1,"")</f>
        <v>7</v>
      </c>
      <c r="BD9" s="48"/>
      <c r="BE9" s="49"/>
      <c r="BF9" s="48"/>
      <c r="BG9" s="49"/>
      <c r="BH9" s="48"/>
      <c r="BI9" s="49"/>
      <c r="BJ9" s="48"/>
      <c r="BK9" s="49"/>
      <c r="BL9" s="48"/>
    </row>
    <row r="10" spans="1:64" ht="15">
      <c r="A10" s="64" t="s">
        <v>216</v>
      </c>
      <c r="B10" s="64" t="s">
        <v>336</v>
      </c>
      <c r="C10" s="65" t="s">
        <v>3318</v>
      </c>
      <c r="D10" s="66">
        <v>3</v>
      </c>
      <c r="E10" s="67" t="s">
        <v>132</v>
      </c>
      <c r="F10" s="68">
        <v>32</v>
      </c>
      <c r="G10" s="65"/>
      <c r="H10" s="69"/>
      <c r="I10" s="70"/>
      <c r="J10" s="70"/>
      <c r="K10" s="34" t="s">
        <v>65</v>
      </c>
      <c r="L10" s="77">
        <v>10</v>
      </c>
      <c r="M10" s="77"/>
      <c r="N10" s="72"/>
      <c r="O10" s="79" t="s">
        <v>388</v>
      </c>
      <c r="P10" s="81">
        <v>43447.81413194445</v>
      </c>
      <c r="Q10" s="79" t="s">
        <v>393</v>
      </c>
      <c r="R10" s="84" t="s">
        <v>510</v>
      </c>
      <c r="S10" s="79" t="s">
        <v>563</v>
      </c>
      <c r="T10" s="79"/>
      <c r="U10" s="79"/>
      <c r="V10" s="84" t="s">
        <v>636</v>
      </c>
      <c r="W10" s="81">
        <v>43447.81413194445</v>
      </c>
      <c r="X10" s="84" t="s">
        <v>741</v>
      </c>
      <c r="Y10" s="79"/>
      <c r="Z10" s="79"/>
      <c r="AA10" s="82" t="s">
        <v>900</v>
      </c>
      <c r="AB10" s="79"/>
      <c r="AC10" s="79" t="b">
        <v>0</v>
      </c>
      <c r="AD10" s="79">
        <v>0</v>
      </c>
      <c r="AE10" s="82" t="s">
        <v>1071</v>
      </c>
      <c r="AF10" s="79" t="b">
        <v>0</v>
      </c>
      <c r="AG10" s="79" t="s">
        <v>1084</v>
      </c>
      <c r="AH10" s="79"/>
      <c r="AI10" s="82" t="s">
        <v>1071</v>
      </c>
      <c r="AJ10" s="79" t="b">
        <v>0</v>
      </c>
      <c r="AK10" s="79">
        <v>1</v>
      </c>
      <c r="AL10" s="82" t="s">
        <v>948</v>
      </c>
      <c r="AM10" s="79" t="s">
        <v>1099</v>
      </c>
      <c r="AN10" s="79" t="b">
        <v>0</v>
      </c>
      <c r="AO10" s="82" t="s">
        <v>948</v>
      </c>
      <c r="AP10" s="79" t="s">
        <v>176</v>
      </c>
      <c r="AQ10" s="79">
        <v>0</v>
      </c>
      <c r="AR10" s="79">
        <v>0</v>
      </c>
      <c r="AS10" s="79"/>
      <c r="AT10" s="79"/>
      <c r="AU10" s="79"/>
      <c r="AV10" s="79"/>
      <c r="AW10" s="79"/>
      <c r="AX10" s="79"/>
      <c r="AY10" s="79"/>
      <c r="AZ10" s="79"/>
      <c r="BA10">
        <v>1</v>
      </c>
      <c r="BB10" s="78" t="str">
        <f>REPLACE(INDEX(GroupVertices[Group],MATCH(Edges[[#This Row],[Vertex 1]],GroupVertices[Vertex],0)),1,1,"")</f>
        <v>7</v>
      </c>
      <c r="BC10" s="78" t="str">
        <f>REPLACE(INDEX(GroupVertices[Group],MATCH(Edges[[#This Row],[Vertex 2]],GroupVertices[Vertex],0)),1,1,"")</f>
        <v>3</v>
      </c>
      <c r="BD10" s="48"/>
      <c r="BE10" s="49"/>
      <c r="BF10" s="48"/>
      <c r="BG10" s="49"/>
      <c r="BH10" s="48"/>
      <c r="BI10" s="49"/>
      <c r="BJ10" s="48"/>
      <c r="BK10" s="49"/>
      <c r="BL10" s="48"/>
    </row>
    <row r="11" spans="1:64" ht="15">
      <c r="A11" s="64" t="s">
        <v>216</v>
      </c>
      <c r="B11" s="64" t="s">
        <v>260</v>
      </c>
      <c r="C11" s="65" t="s">
        <v>3318</v>
      </c>
      <c r="D11" s="66">
        <v>3</v>
      </c>
      <c r="E11" s="67" t="s">
        <v>132</v>
      </c>
      <c r="F11" s="68">
        <v>32</v>
      </c>
      <c r="G11" s="65"/>
      <c r="H11" s="69"/>
      <c r="I11" s="70"/>
      <c r="J11" s="70"/>
      <c r="K11" s="34" t="s">
        <v>65</v>
      </c>
      <c r="L11" s="77">
        <v>11</v>
      </c>
      <c r="M11" s="77"/>
      <c r="N11" s="72"/>
      <c r="O11" s="79" t="s">
        <v>388</v>
      </c>
      <c r="P11" s="81">
        <v>43447.81413194445</v>
      </c>
      <c r="Q11" s="79" t="s">
        <v>393</v>
      </c>
      <c r="R11" s="84" t="s">
        <v>510</v>
      </c>
      <c r="S11" s="79" t="s">
        <v>563</v>
      </c>
      <c r="T11" s="79"/>
      <c r="U11" s="79"/>
      <c r="V11" s="84" t="s">
        <v>636</v>
      </c>
      <c r="W11" s="81">
        <v>43447.81413194445</v>
      </c>
      <c r="X11" s="84" t="s">
        <v>741</v>
      </c>
      <c r="Y11" s="79"/>
      <c r="Z11" s="79"/>
      <c r="AA11" s="82" t="s">
        <v>900</v>
      </c>
      <c r="AB11" s="79"/>
      <c r="AC11" s="79" t="b">
        <v>0</v>
      </c>
      <c r="AD11" s="79">
        <v>0</v>
      </c>
      <c r="AE11" s="82" t="s">
        <v>1071</v>
      </c>
      <c r="AF11" s="79" t="b">
        <v>0</v>
      </c>
      <c r="AG11" s="79" t="s">
        <v>1084</v>
      </c>
      <c r="AH11" s="79"/>
      <c r="AI11" s="82" t="s">
        <v>1071</v>
      </c>
      <c r="AJ11" s="79" t="b">
        <v>0</v>
      </c>
      <c r="AK11" s="79">
        <v>1</v>
      </c>
      <c r="AL11" s="82" t="s">
        <v>948</v>
      </c>
      <c r="AM11" s="79" t="s">
        <v>1099</v>
      </c>
      <c r="AN11" s="79" t="b">
        <v>0</v>
      </c>
      <c r="AO11" s="82" t="s">
        <v>948</v>
      </c>
      <c r="AP11" s="79" t="s">
        <v>176</v>
      </c>
      <c r="AQ11" s="79">
        <v>0</v>
      </c>
      <c r="AR11" s="79">
        <v>0</v>
      </c>
      <c r="AS11" s="79"/>
      <c r="AT11" s="79"/>
      <c r="AU11" s="79"/>
      <c r="AV11" s="79"/>
      <c r="AW11" s="79"/>
      <c r="AX11" s="79"/>
      <c r="AY11" s="79"/>
      <c r="AZ11" s="79"/>
      <c r="BA11">
        <v>1</v>
      </c>
      <c r="BB11" s="78" t="str">
        <f>REPLACE(INDEX(GroupVertices[Group],MATCH(Edges[[#This Row],[Vertex 1]],GroupVertices[Vertex],0)),1,1,"")</f>
        <v>7</v>
      </c>
      <c r="BC11" s="78" t="str">
        <f>REPLACE(INDEX(GroupVertices[Group],MATCH(Edges[[#This Row],[Vertex 2]],GroupVertices[Vertex],0)),1,1,"")</f>
        <v>7</v>
      </c>
      <c r="BD11" s="48">
        <v>1</v>
      </c>
      <c r="BE11" s="49">
        <v>5.555555555555555</v>
      </c>
      <c r="BF11" s="48">
        <v>0</v>
      </c>
      <c r="BG11" s="49">
        <v>0</v>
      </c>
      <c r="BH11" s="48">
        <v>0</v>
      </c>
      <c r="BI11" s="49">
        <v>0</v>
      </c>
      <c r="BJ11" s="48">
        <v>17</v>
      </c>
      <c r="BK11" s="49">
        <v>94.44444444444444</v>
      </c>
      <c r="BL11" s="48">
        <v>18</v>
      </c>
    </row>
    <row r="12" spans="1:64" ht="15">
      <c r="A12" s="64" t="s">
        <v>217</v>
      </c>
      <c r="B12" s="64" t="s">
        <v>217</v>
      </c>
      <c r="C12" s="65" t="s">
        <v>3318</v>
      </c>
      <c r="D12" s="66">
        <v>3</v>
      </c>
      <c r="E12" s="67" t="s">
        <v>132</v>
      </c>
      <c r="F12" s="68">
        <v>32</v>
      </c>
      <c r="G12" s="65"/>
      <c r="H12" s="69"/>
      <c r="I12" s="70"/>
      <c r="J12" s="70"/>
      <c r="K12" s="34" t="s">
        <v>65</v>
      </c>
      <c r="L12" s="77">
        <v>12</v>
      </c>
      <c r="M12" s="77"/>
      <c r="N12" s="72"/>
      <c r="O12" s="79" t="s">
        <v>176</v>
      </c>
      <c r="P12" s="81">
        <v>43449.23625</v>
      </c>
      <c r="Q12" s="79" t="s">
        <v>394</v>
      </c>
      <c r="R12" s="79"/>
      <c r="S12" s="79"/>
      <c r="T12" s="79" t="s">
        <v>584</v>
      </c>
      <c r="U12" s="79"/>
      <c r="V12" s="84" t="s">
        <v>637</v>
      </c>
      <c r="W12" s="81">
        <v>43449.23625</v>
      </c>
      <c r="X12" s="84" t="s">
        <v>742</v>
      </c>
      <c r="Y12" s="79"/>
      <c r="Z12" s="79"/>
      <c r="AA12" s="82" t="s">
        <v>901</v>
      </c>
      <c r="AB12" s="79"/>
      <c r="AC12" s="79" t="b">
        <v>0</v>
      </c>
      <c r="AD12" s="79">
        <v>0</v>
      </c>
      <c r="AE12" s="82" t="s">
        <v>1071</v>
      </c>
      <c r="AF12" s="79" t="b">
        <v>0</v>
      </c>
      <c r="AG12" s="79" t="s">
        <v>1084</v>
      </c>
      <c r="AH12" s="79"/>
      <c r="AI12" s="82" t="s">
        <v>1071</v>
      </c>
      <c r="AJ12" s="79" t="b">
        <v>0</v>
      </c>
      <c r="AK12" s="79">
        <v>0</v>
      </c>
      <c r="AL12" s="82" t="s">
        <v>1071</v>
      </c>
      <c r="AM12" s="79" t="s">
        <v>1100</v>
      </c>
      <c r="AN12" s="79" t="b">
        <v>0</v>
      </c>
      <c r="AO12" s="82" t="s">
        <v>901</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0</v>
      </c>
      <c r="BE12" s="49">
        <v>0</v>
      </c>
      <c r="BF12" s="48">
        <v>0</v>
      </c>
      <c r="BG12" s="49">
        <v>0</v>
      </c>
      <c r="BH12" s="48">
        <v>0</v>
      </c>
      <c r="BI12" s="49">
        <v>0</v>
      </c>
      <c r="BJ12" s="48">
        <v>17</v>
      </c>
      <c r="BK12" s="49">
        <v>100</v>
      </c>
      <c r="BL12" s="48">
        <v>17</v>
      </c>
    </row>
    <row r="13" spans="1:64" ht="15">
      <c r="A13" s="64" t="s">
        <v>218</v>
      </c>
      <c r="B13" s="64" t="s">
        <v>218</v>
      </c>
      <c r="C13" s="65" t="s">
        <v>3318</v>
      </c>
      <c r="D13" s="66">
        <v>3</v>
      </c>
      <c r="E13" s="67" t="s">
        <v>132</v>
      </c>
      <c r="F13" s="68">
        <v>32</v>
      </c>
      <c r="G13" s="65"/>
      <c r="H13" s="69"/>
      <c r="I13" s="70"/>
      <c r="J13" s="70"/>
      <c r="K13" s="34" t="s">
        <v>65</v>
      </c>
      <c r="L13" s="77">
        <v>13</v>
      </c>
      <c r="M13" s="77"/>
      <c r="N13" s="72"/>
      <c r="O13" s="79" t="s">
        <v>176</v>
      </c>
      <c r="P13" s="81">
        <v>41341.76157407407</v>
      </c>
      <c r="Q13" s="79" t="s">
        <v>395</v>
      </c>
      <c r="R13" s="79"/>
      <c r="S13" s="79"/>
      <c r="T13" s="79" t="s">
        <v>585</v>
      </c>
      <c r="U13" s="84" t="s">
        <v>616</v>
      </c>
      <c r="V13" s="84" t="s">
        <v>616</v>
      </c>
      <c r="W13" s="81">
        <v>41341.76157407407</v>
      </c>
      <c r="X13" s="84" t="s">
        <v>743</v>
      </c>
      <c r="Y13" s="79"/>
      <c r="Z13" s="79"/>
      <c r="AA13" s="82" t="s">
        <v>902</v>
      </c>
      <c r="AB13" s="79"/>
      <c r="AC13" s="79" t="b">
        <v>0</v>
      </c>
      <c r="AD13" s="79">
        <v>2</v>
      </c>
      <c r="AE13" s="82" t="s">
        <v>1071</v>
      </c>
      <c r="AF13" s="79" t="b">
        <v>0</v>
      </c>
      <c r="AG13" s="79" t="s">
        <v>1084</v>
      </c>
      <c r="AH13" s="79"/>
      <c r="AI13" s="82" t="s">
        <v>1071</v>
      </c>
      <c r="AJ13" s="79" t="b">
        <v>0</v>
      </c>
      <c r="AK13" s="79">
        <v>2</v>
      </c>
      <c r="AL13" s="82" t="s">
        <v>1071</v>
      </c>
      <c r="AM13" s="79" t="s">
        <v>1098</v>
      </c>
      <c r="AN13" s="79" t="b">
        <v>0</v>
      </c>
      <c r="AO13" s="82" t="s">
        <v>902</v>
      </c>
      <c r="AP13" s="79" t="s">
        <v>1119</v>
      </c>
      <c r="AQ13" s="79">
        <v>0</v>
      </c>
      <c r="AR13" s="79">
        <v>0</v>
      </c>
      <c r="AS13" s="79"/>
      <c r="AT13" s="79"/>
      <c r="AU13" s="79"/>
      <c r="AV13" s="79"/>
      <c r="AW13" s="79"/>
      <c r="AX13" s="79"/>
      <c r="AY13" s="79"/>
      <c r="AZ13" s="79"/>
      <c r="BA13">
        <v>1</v>
      </c>
      <c r="BB13" s="78" t="str">
        <f>REPLACE(INDEX(GroupVertices[Group],MATCH(Edges[[#This Row],[Vertex 1]],GroupVertices[Vertex],0)),1,1,"")</f>
        <v>35</v>
      </c>
      <c r="BC13" s="78" t="str">
        <f>REPLACE(INDEX(GroupVertices[Group],MATCH(Edges[[#This Row],[Vertex 2]],GroupVertices[Vertex],0)),1,1,"")</f>
        <v>35</v>
      </c>
      <c r="BD13" s="48">
        <v>1</v>
      </c>
      <c r="BE13" s="49">
        <v>8.333333333333334</v>
      </c>
      <c r="BF13" s="48">
        <v>0</v>
      </c>
      <c r="BG13" s="49">
        <v>0</v>
      </c>
      <c r="BH13" s="48">
        <v>0</v>
      </c>
      <c r="BI13" s="49">
        <v>0</v>
      </c>
      <c r="BJ13" s="48">
        <v>11</v>
      </c>
      <c r="BK13" s="49">
        <v>91.66666666666667</v>
      </c>
      <c r="BL13" s="48">
        <v>12</v>
      </c>
    </row>
    <row r="14" spans="1:64" ht="15">
      <c r="A14" s="64" t="s">
        <v>219</v>
      </c>
      <c r="B14" s="64" t="s">
        <v>218</v>
      </c>
      <c r="C14" s="65" t="s">
        <v>3318</v>
      </c>
      <c r="D14" s="66">
        <v>3</v>
      </c>
      <c r="E14" s="67" t="s">
        <v>132</v>
      </c>
      <c r="F14" s="68">
        <v>32</v>
      </c>
      <c r="G14" s="65"/>
      <c r="H14" s="69"/>
      <c r="I14" s="70"/>
      <c r="J14" s="70"/>
      <c r="K14" s="34" t="s">
        <v>65</v>
      </c>
      <c r="L14" s="77">
        <v>14</v>
      </c>
      <c r="M14" s="77"/>
      <c r="N14" s="72"/>
      <c r="O14" s="79" t="s">
        <v>388</v>
      </c>
      <c r="P14" s="81">
        <v>43449.96303240741</v>
      </c>
      <c r="Q14" s="79" t="s">
        <v>396</v>
      </c>
      <c r="R14" s="79"/>
      <c r="S14" s="79"/>
      <c r="T14" s="79" t="s">
        <v>585</v>
      </c>
      <c r="U14" s="84" t="s">
        <v>616</v>
      </c>
      <c r="V14" s="84" t="s">
        <v>616</v>
      </c>
      <c r="W14" s="81">
        <v>43449.96303240741</v>
      </c>
      <c r="X14" s="84" t="s">
        <v>744</v>
      </c>
      <c r="Y14" s="79"/>
      <c r="Z14" s="79"/>
      <c r="AA14" s="82" t="s">
        <v>903</v>
      </c>
      <c r="AB14" s="79"/>
      <c r="AC14" s="79" t="b">
        <v>0</v>
      </c>
      <c r="AD14" s="79">
        <v>0</v>
      </c>
      <c r="AE14" s="82" t="s">
        <v>1071</v>
      </c>
      <c r="AF14" s="79" t="b">
        <v>0</v>
      </c>
      <c r="AG14" s="79" t="s">
        <v>1084</v>
      </c>
      <c r="AH14" s="79"/>
      <c r="AI14" s="82" t="s">
        <v>1071</v>
      </c>
      <c r="AJ14" s="79" t="b">
        <v>0</v>
      </c>
      <c r="AK14" s="79">
        <v>0</v>
      </c>
      <c r="AL14" s="82" t="s">
        <v>902</v>
      </c>
      <c r="AM14" s="79" t="s">
        <v>1098</v>
      </c>
      <c r="AN14" s="79" t="b">
        <v>0</v>
      </c>
      <c r="AO14" s="82" t="s">
        <v>902</v>
      </c>
      <c r="AP14" s="79" t="s">
        <v>176</v>
      </c>
      <c r="AQ14" s="79">
        <v>0</v>
      </c>
      <c r="AR14" s="79">
        <v>0</v>
      </c>
      <c r="AS14" s="79"/>
      <c r="AT14" s="79"/>
      <c r="AU14" s="79"/>
      <c r="AV14" s="79"/>
      <c r="AW14" s="79"/>
      <c r="AX14" s="79"/>
      <c r="AY14" s="79"/>
      <c r="AZ14" s="79"/>
      <c r="BA14">
        <v>1</v>
      </c>
      <c r="BB14" s="78" t="str">
        <f>REPLACE(INDEX(GroupVertices[Group],MATCH(Edges[[#This Row],[Vertex 1]],GroupVertices[Vertex],0)),1,1,"")</f>
        <v>35</v>
      </c>
      <c r="BC14" s="78" t="str">
        <f>REPLACE(INDEX(GroupVertices[Group],MATCH(Edges[[#This Row],[Vertex 2]],GroupVertices[Vertex],0)),1,1,"")</f>
        <v>35</v>
      </c>
      <c r="BD14" s="48">
        <v>1</v>
      </c>
      <c r="BE14" s="49">
        <v>7.142857142857143</v>
      </c>
      <c r="BF14" s="48">
        <v>0</v>
      </c>
      <c r="BG14" s="49">
        <v>0</v>
      </c>
      <c r="BH14" s="48">
        <v>0</v>
      </c>
      <c r="BI14" s="49">
        <v>0</v>
      </c>
      <c r="BJ14" s="48">
        <v>13</v>
      </c>
      <c r="BK14" s="49">
        <v>92.85714285714286</v>
      </c>
      <c r="BL14" s="48">
        <v>14</v>
      </c>
    </row>
    <row r="15" spans="1:64" ht="15">
      <c r="A15" s="64" t="s">
        <v>220</v>
      </c>
      <c r="B15" s="64" t="s">
        <v>223</v>
      </c>
      <c r="C15" s="65" t="s">
        <v>3318</v>
      </c>
      <c r="D15" s="66">
        <v>3</v>
      </c>
      <c r="E15" s="67" t="s">
        <v>132</v>
      </c>
      <c r="F15" s="68">
        <v>32</v>
      </c>
      <c r="G15" s="65"/>
      <c r="H15" s="69"/>
      <c r="I15" s="70"/>
      <c r="J15" s="70"/>
      <c r="K15" s="34" t="s">
        <v>65</v>
      </c>
      <c r="L15" s="77">
        <v>15</v>
      </c>
      <c r="M15" s="77"/>
      <c r="N15" s="72"/>
      <c r="O15" s="79" t="s">
        <v>388</v>
      </c>
      <c r="P15" s="81">
        <v>43449.97252314815</v>
      </c>
      <c r="Q15" s="79" t="s">
        <v>397</v>
      </c>
      <c r="R15" s="84" t="s">
        <v>511</v>
      </c>
      <c r="S15" s="79" t="s">
        <v>564</v>
      </c>
      <c r="T15" s="79" t="s">
        <v>586</v>
      </c>
      <c r="U15" s="79"/>
      <c r="V15" s="84" t="s">
        <v>638</v>
      </c>
      <c r="W15" s="81">
        <v>43449.97252314815</v>
      </c>
      <c r="X15" s="84" t="s">
        <v>745</v>
      </c>
      <c r="Y15" s="79"/>
      <c r="Z15" s="79"/>
      <c r="AA15" s="82" t="s">
        <v>904</v>
      </c>
      <c r="AB15" s="79"/>
      <c r="AC15" s="79" t="b">
        <v>0</v>
      </c>
      <c r="AD15" s="79">
        <v>0</v>
      </c>
      <c r="AE15" s="82" t="s">
        <v>1071</v>
      </c>
      <c r="AF15" s="79" t="b">
        <v>0</v>
      </c>
      <c r="AG15" s="79" t="s">
        <v>1084</v>
      </c>
      <c r="AH15" s="79"/>
      <c r="AI15" s="82" t="s">
        <v>1071</v>
      </c>
      <c r="AJ15" s="79" t="b">
        <v>0</v>
      </c>
      <c r="AK15" s="79">
        <v>0</v>
      </c>
      <c r="AL15" s="82" t="s">
        <v>907</v>
      </c>
      <c r="AM15" s="79" t="s">
        <v>1101</v>
      </c>
      <c r="AN15" s="79" t="b">
        <v>0</v>
      </c>
      <c r="AO15" s="82" t="s">
        <v>907</v>
      </c>
      <c r="AP15" s="79" t="s">
        <v>176</v>
      </c>
      <c r="AQ15" s="79">
        <v>0</v>
      </c>
      <c r="AR15" s="79">
        <v>0</v>
      </c>
      <c r="AS15" s="79"/>
      <c r="AT15" s="79"/>
      <c r="AU15" s="79"/>
      <c r="AV15" s="79"/>
      <c r="AW15" s="79"/>
      <c r="AX15" s="79"/>
      <c r="AY15" s="79"/>
      <c r="AZ15" s="79"/>
      <c r="BA15">
        <v>1</v>
      </c>
      <c r="BB15" s="78" t="str">
        <f>REPLACE(INDEX(GroupVertices[Group],MATCH(Edges[[#This Row],[Vertex 1]],GroupVertices[Vertex],0)),1,1,"")</f>
        <v>15</v>
      </c>
      <c r="BC15" s="78" t="str">
        <f>REPLACE(INDEX(GroupVertices[Group],MATCH(Edges[[#This Row],[Vertex 2]],GroupVertices[Vertex],0)),1,1,"")</f>
        <v>15</v>
      </c>
      <c r="BD15" s="48">
        <v>0</v>
      </c>
      <c r="BE15" s="49">
        <v>0</v>
      </c>
      <c r="BF15" s="48">
        <v>0</v>
      </c>
      <c r="BG15" s="49">
        <v>0</v>
      </c>
      <c r="BH15" s="48">
        <v>0</v>
      </c>
      <c r="BI15" s="49">
        <v>0</v>
      </c>
      <c r="BJ15" s="48">
        <v>16</v>
      </c>
      <c r="BK15" s="49">
        <v>100</v>
      </c>
      <c r="BL15" s="48">
        <v>16</v>
      </c>
    </row>
    <row r="16" spans="1:64" ht="15">
      <c r="A16" s="64" t="s">
        <v>221</v>
      </c>
      <c r="B16" s="64" t="s">
        <v>223</v>
      </c>
      <c r="C16" s="65" t="s">
        <v>3318</v>
      </c>
      <c r="D16" s="66">
        <v>3</v>
      </c>
      <c r="E16" s="67" t="s">
        <v>132</v>
      </c>
      <c r="F16" s="68">
        <v>32</v>
      </c>
      <c r="G16" s="65"/>
      <c r="H16" s="69"/>
      <c r="I16" s="70"/>
      <c r="J16" s="70"/>
      <c r="K16" s="34" t="s">
        <v>65</v>
      </c>
      <c r="L16" s="77">
        <v>16</v>
      </c>
      <c r="M16" s="77"/>
      <c r="N16" s="72"/>
      <c r="O16" s="79" t="s">
        <v>388</v>
      </c>
      <c r="P16" s="81">
        <v>43450.64104166667</v>
      </c>
      <c r="Q16" s="79" t="s">
        <v>397</v>
      </c>
      <c r="R16" s="84" t="s">
        <v>511</v>
      </c>
      <c r="S16" s="79" t="s">
        <v>564</v>
      </c>
      <c r="T16" s="79" t="s">
        <v>586</v>
      </c>
      <c r="U16" s="79"/>
      <c r="V16" s="84" t="s">
        <v>639</v>
      </c>
      <c r="W16" s="81">
        <v>43450.64104166667</v>
      </c>
      <c r="X16" s="84" t="s">
        <v>746</v>
      </c>
      <c r="Y16" s="79"/>
      <c r="Z16" s="79"/>
      <c r="AA16" s="82" t="s">
        <v>905</v>
      </c>
      <c r="AB16" s="79"/>
      <c r="AC16" s="79" t="b">
        <v>0</v>
      </c>
      <c r="AD16" s="79">
        <v>0</v>
      </c>
      <c r="AE16" s="82" t="s">
        <v>1071</v>
      </c>
      <c r="AF16" s="79" t="b">
        <v>0</v>
      </c>
      <c r="AG16" s="79" t="s">
        <v>1084</v>
      </c>
      <c r="AH16" s="79"/>
      <c r="AI16" s="82" t="s">
        <v>1071</v>
      </c>
      <c r="AJ16" s="79" t="b">
        <v>0</v>
      </c>
      <c r="AK16" s="79">
        <v>0</v>
      </c>
      <c r="AL16" s="82" t="s">
        <v>907</v>
      </c>
      <c r="AM16" s="79" t="s">
        <v>1098</v>
      </c>
      <c r="AN16" s="79" t="b">
        <v>0</v>
      </c>
      <c r="AO16" s="82" t="s">
        <v>907</v>
      </c>
      <c r="AP16" s="79" t="s">
        <v>176</v>
      </c>
      <c r="AQ16" s="79">
        <v>0</v>
      </c>
      <c r="AR16" s="79">
        <v>0</v>
      </c>
      <c r="AS16" s="79"/>
      <c r="AT16" s="79"/>
      <c r="AU16" s="79"/>
      <c r="AV16" s="79"/>
      <c r="AW16" s="79"/>
      <c r="AX16" s="79"/>
      <c r="AY16" s="79"/>
      <c r="AZ16" s="79"/>
      <c r="BA16">
        <v>1</v>
      </c>
      <c r="BB16" s="78" t="str">
        <f>REPLACE(INDEX(GroupVertices[Group],MATCH(Edges[[#This Row],[Vertex 1]],GroupVertices[Vertex],0)),1,1,"")</f>
        <v>15</v>
      </c>
      <c r="BC16" s="78" t="str">
        <f>REPLACE(INDEX(GroupVertices[Group],MATCH(Edges[[#This Row],[Vertex 2]],GroupVertices[Vertex],0)),1,1,"")</f>
        <v>15</v>
      </c>
      <c r="BD16" s="48">
        <v>0</v>
      </c>
      <c r="BE16" s="49">
        <v>0</v>
      </c>
      <c r="BF16" s="48">
        <v>0</v>
      </c>
      <c r="BG16" s="49">
        <v>0</v>
      </c>
      <c r="BH16" s="48">
        <v>0</v>
      </c>
      <c r="BI16" s="49">
        <v>0</v>
      </c>
      <c r="BJ16" s="48">
        <v>16</v>
      </c>
      <c r="BK16" s="49">
        <v>100</v>
      </c>
      <c r="BL16" s="48">
        <v>16</v>
      </c>
    </row>
    <row r="17" spans="1:64" ht="15">
      <c r="A17" s="64" t="s">
        <v>222</v>
      </c>
      <c r="B17" s="64" t="s">
        <v>337</v>
      </c>
      <c r="C17" s="65" t="s">
        <v>3318</v>
      </c>
      <c r="D17" s="66">
        <v>3</v>
      </c>
      <c r="E17" s="67" t="s">
        <v>132</v>
      </c>
      <c r="F17" s="68">
        <v>32</v>
      </c>
      <c r="G17" s="65"/>
      <c r="H17" s="69"/>
      <c r="I17" s="70"/>
      <c r="J17" s="70"/>
      <c r="K17" s="34" t="s">
        <v>65</v>
      </c>
      <c r="L17" s="77">
        <v>17</v>
      </c>
      <c r="M17" s="77"/>
      <c r="N17" s="72"/>
      <c r="O17" s="79" t="s">
        <v>388</v>
      </c>
      <c r="P17" s="81">
        <v>43451.671956018516</v>
      </c>
      <c r="Q17" s="79" t="s">
        <v>393</v>
      </c>
      <c r="R17" s="84" t="s">
        <v>510</v>
      </c>
      <c r="S17" s="79" t="s">
        <v>563</v>
      </c>
      <c r="T17" s="79"/>
      <c r="U17" s="79"/>
      <c r="V17" s="84" t="s">
        <v>640</v>
      </c>
      <c r="W17" s="81">
        <v>43451.671956018516</v>
      </c>
      <c r="X17" s="84" t="s">
        <v>747</v>
      </c>
      <c r="Y17" s="79"/>
      <c r="Z17" s="79"/>
      <c r="AA17" s="82" t="s">
        <v>906</v>
      </c>
      <c r="AB17" s="79"/>
      <c r="AC17" s="79" t="b">
        <v>0</v>
      </c>
      <c r="AD17" s="79">
        <v>0</v>
      </c>
      <c r="AE17" s="82" t="s">
        <v>1071</v>
      </c>
      <c r="AF17" s="79" t="b">
        <v>0</v>
      </c>
      <c r="AG17" s="79" t="s">
        <v>1084</v>
      </c>
      <c r="AH17" s="79"/>
      <c r="AI17" s="82" t="s">
        <v>1071</v>
      </c>
      <c r="AJ17" s="79" t="b">
        <v>0</v>
      </c>
      <c r="AK17" s="79">
        <v>2</v>
      </c>
      <c r="AL17" s="82" t="s">
        <v>948</v>
      </c>
      <c r="AM17" s="79" t="s">
        <v>1102</v>
      </c>
      <c r="AN17" s="79" t="b">
        <v>0</v>
      </c>
      <c r="AO17" s="82" t="s">
        <v>948</v>
      </c>
      <c r="AP17" s="79" t="s">
        <v>176</v>
      </c>
      <c r="AQ17" s="79">
        <v>0</v>
      </c>
      <c r="AR17" s="79">
        <v>0</v>
      </c>
      <c r="AS17" s="79"/>
      <c r="AT17" s="79"/>
      <c r="AU17" s="79"/>
      <c r="AV17" s="79"/>
      <c r="AW17" s="79"/>
      <c r="AX17" s="79"/>
      <c r="AY17" s="79"/>
      <c r="AZ17" s="79"/>
      <c r="BA17">
        <v>1</v>
      </c>
      <c r="BB17" s="78" t="str">
        <f>REPLACE(INDEX(GroupVertices[Group],MATCH(Edges[[#This Row],[Vertex 1]],GroupVertices[Vertex],0)),1,1,"")</f>
        <v>7</v>
      </c>
      <c r="BC17" s="78" t="str">
        <f>REPLACE(INDEX(GroupVertices[Group],MATCH(Edges[[#This Row],[Vertex 2]],GroupVertices[Vertex],0)),1,1,"")</f>
        <v>7</v>
      </c>
      <c r="BD17" s="48"/>
      <c r="BE17" s="49"/>
      <c r="BF17" s="48"/>
      <c r="BG17" s="49"/>
      <c r="BH17" s="48"/>
      <c r="BI17" s="49"/>
      <c r="BJ17" s="48"/>
      <c r="BK17" s="49"/>
      <c r="BL17" s="48"/>
    </row>
    <row r="18" spans="1:64" ht="15">
      <c r="A18" s="64" t="s">
        <v>222</v>
      </c>
      <c r="B18" s="64" t="s">
        <v>338</v>
      </c>
      <c r="C18" s="65" t="s">
        <v>3318</v>
      </c>
      <c r="D18" s="66">
        <v>3</v>
      </c>
      <c r="E18" s="67" t="s">
        <v>132</v>
      </c>
      <c r="F18" s="68">
        <v>32</v>
      </c>
      <c r="G18" s="65"/>
      <c r="H18" s="69"/>
      <c r="I18" s="70"/>
      <c r="J18" s="70"/>
      <c r="K18" s="34" t="s">
        <v>65</v>
      </c>
      <c r="L18" s="77">
        <v>18</v>
      </c>
      <c r="M18" s="77"/>
      <c r="N18" s="72"/>
      <c r="O18" s="79" t="s">
        <v>388</v>
      </c>
      <c r="P18" s="81">
        <v>43451.671956018516</v>
      </c>
      <c r="Q18" s="79" t="s">
        <v>393</v>
      </c>
      <c r="R18" s="84" t="s">
        <v>510</v>
      </c>
      <c r="S18" s="79" t="s">
        <v>563</v>
      </c>
      <c r="T18" s="79"/>
      <c r="U18" s="79"/>
      <c r="V18" s="84" t="s">
        <v>640</v>
      </c>
      <c r="W18" s="81">
        <v>43451.671956018516</v>
      </c>
      <c r="X18" s="84" t="s">
        <v>747</v>
      </c>
      <c r="Y18" s="79"/>
      <c r="Z18" s="79"/>
      <c r="AA18" s="82" t="s">
        <v>906</v>
      </c>
      <c r="AB18" s="79"/>
      <c r="AC18" s="79" t="b">
        <v>0</v>
      </c>
      <c r="AD18" s="79">
        <v>0</v>
      </c>
      <c r="AE18" s="82" t="s">
        <v>1071</v>
      </c>
      <c r="AF18" s="79" t="b">
        <v>0</v>
      </c>
      <c r="AG18" s="79" t="s">
        <v>1084</v>
      </c>
      <c r="AH18" s="79"/>
      <c r="AI18" s="82" t="s">
        <v>1071</v>
      </c>
      <c r="AJ18" s="79" t="b">
        <v>0</v>
      </c>
      <c r="AK18" s="79">
        <v>2</v>
      </c>
      <c r="AL18" s="82" t="s">
        <v>948</v>
      </c>
      <c r="AM18" s="79" t="s">
        <v>1102</v>
      </c>
      <c r="AN18" s="79" t="b">
        <v>0</v>
      </c>
      <c r="AO18" s="82" t="s">
        <v>948</v>
      </c>
      <c r="AP18" s="79" t="s">
        <v>176</v>
      </c>
      <c r="AQ18" s="79">
        <v>0</v>
      </c>
      <c r="AR18" s="79">
        <v>0</v>
      </c>
      <c r="AS18" s="79"/>
      <c r="AT18" s="79"/>
      <c r="AU18" s="79"/>
      <c r="AV18" s="79"/>
      <c r="AW18" s="79"/>
      <c r="AX18" s="79"/>
      <c r="AY18" s="79"/>
      <c r="AZ18" s="79"/>
      <c r="BA18">
        <v>1</v>
      </c>
      <c r="BB18" s="78" t="str">
        <f>REPLACE(INDEX(GroupVertices[Group],MATCH(Edges[[#This Row],[Vertex 1]],GroupVertices[Vertex],0)),1,1,"")</f>
        <v>7</v>
      </c>
      <c r="BC18" s="78" t="str">
        <f>REPLACE(INDEX(GroupVertices[Group],MATCH(Edges[[#This Row],[Vertex 2]],GroupVertices[Vertex],0)),1,1,"")</f>
        <v>7</v>
      </c>
      <c r="BD18" s="48"/>
      <c r="BE18" s="49"/>
      <c r="BF18" s="48"/>
      <c r="BG18" s="49"/>
      <c r="BH18" s="48"/>
      <c r="BI18" s="49"/>
      <c r="BJ18" s="48"/>
      <c r="BK18" s="49"/>
      <c r="BL18" s="48"/>
    </row>
    <row r="19" spans="1:64" ht="15">
      <c r="A19" s="64" t="s">
        <v>222</v>
      </c>
      <c r="B19" s="64" t="s">
        <v>336</v>
      </c>
      <c r="C19" s="65" t="s">
        <v>3318</v>
      </c>
      <c r="D19" s="66">
        <v>3</v>
      </c>
      <c r="E19" s="67" t="s">
        <v>132</v>
      </c>
      <c r="F19" s="68">
        <v>32</v>
      </c>
      <c r="G19" s="65"/>
      <c r="H19" s="69"/>
      <c r="I19" s="70"/>
      <c r="J19" s="70"/>
      <c r="K19" s="34" t="s">
        <v>65</v>
      </c>
      <c r="L19" s="77">
        <v>19</v>
      </c>
      <c r="M19" s="77"/>
      <c r="N19" s="72"/>
      <c r="O19" s="79" t="s">
        <v>388</v>
      </c>
      <c r="P19" s="81">
        <v>43451.671956018516</v>
      </c>
      <c r="Q19" s="79" t="s">
        <v>393</v>
      </c>
      <c r="R19" s="84" t="s">
        <v>510</v>
      </c>
      <c r="S19" s="79" t="s">
        <v>563</v>
      </c>
      <c r="T19" s="79"/>
      <c r="U19" s="79"/>
      <c r="V19" s="84" t="s">
        <v>640</v>
      </c>
      <c r="W19" s="81">
        <v>43451.671956018516</v>
      </c>
      <c r="X19" s="84" t="s">
        <v>747</v>
      </c>
      <c r="Y19" s="79"/>
      <c r="Z19" s="79"/>
      <c r="AA19" s="82" t="s">
        <v>906</v>
      </c>
      <c r="AB19" s="79"/>
      <c r="AC19" s="79" t="b">
        <v>0</v>
      </c>
      <c r="AD19" s="79">
        <v>0</v>
      </c>
      <c r="AE19" s="82" t="s">
        <v>1071</v>
      </c>
      <c r="AF19" s="79" t="b">
        <v>0</v>
      </c>
      <c r="AG19" s="79" t="s">
        <v>1084</v>
      </c>
      <c r="AH19" s="79"/>
      <c r="AI19" s="82" t="s">
        <v>1071</v>
      </c>
      <c r="AJ19" s="79" t="b">
        <v>0</v>
      </c>
      <c r="AK19" s="79">
        <v>2</v>
      </c>
      <c r="AL19" s="82" t="s">
        <v>948</v>
      </c>
      <c r="AM19" s="79" t="s">
        <v>1102</v>
      </c>
      <c r="AN19" s="79" t="b">
        <v>0</v>
      </c>
      <c r="AO19" s="82" t="s">
        <v>948</v>
      </c>
      <c r="AP19" s="79" t="s">
        <v>176</v>
      </c>
      <c r="AQ19" s="79">
        <v>0</v>
      </c>
      <c r="AR19" s="79">
        <v>0</v>
      </c>
      <c r="AS19" s="79"/>
      <c r="AT19" s="79"/>
      <c r="AU19" s="79"/>
      <c r="AV19" s="79"/>
      <c r="AW19" s="79"/>
      <c r="AX19" s="79"/>
      <c r="AY19" s="79"/>
      <c r="AZ19" s="79"/>
      <c r="BA19">
        <v>1</v>
      </c>
      <c r="BB19" s="78" t="str">
        <f>REPLACE(INDEX(GroupVertices[Group],MATCH(Edges[[#This Row],[Vertex 1]],GroupVertices[Vertex],0)),1,1,"")</f>
        <v>7</v>
      </c>
      <c r="BC19" s="78" t="str">
        <f>REPLACE(INDEX(GroupVertices[Group],MATCH(Edges[[#This Row],[Vertex 2]],GroupVertices[Vertex],0)),1,1,"")</f>
        <v>3</v>
      </c>
      <c r="BD19" s="48"/>
      <c r="BE19" s="49"/>
      <c r="BF19" s="48"/>
      <c r="BG19" s="49"/>
      <c r="BH19" s="48"/>
      <c r="BI19" s="49"/>
      <c r="BJ19" s="48"/>
      <c r="BK19" s="49"/>
      <c r="BL19" s="48"/>
    </row>
    <row r="20" spans="1:64" ht="15">
      <c r="A20" s="64" t="s">
        <v>222</v>
      </c>
      <c r="B20" s="64" t="s">
        <v>260</v>
      </c>
      <c r="C20" s="65" t="s">
        <v>3318</v>
      </c>
      <c r="D20" s="66">
        <v>3</v>
      </c>
      <c r="E20" s="67" t="s">
        <v>132</v>
      </c>
      <c r="F20" s="68">
        <v>32</v>
      </c>
      <c r="G20" s="65"/>
      <c r="H20" s="69"/>
      <c r="I20" s="70"/>
      <c r="J20" s="70"/>
      <c r="K20" s="34" t="s">
        <v>65</v>
      </c>
      <c r="L20" s="77">
        <v>20</v>
      </c>
      <c r="M20" s="77"/>
      <c r="N20" s="72"/>
      <c r="O20" s="79" t="s">
        <v>388</v>
      </c>
      <c r="P20" s="81">
        <v>43451.671956018516</v>
      </c>
      <c r="Q20" s="79" t="s">
        <v>393</v>
      </c>
      <c r="R20" s="84" t="s">
        <v>510</v>
      </c>
      <c r="S20" s="79" t="s">
        <v>563</v>
      </c>
      <c r="T20" s="79"/>
      <c r="U20" s="79"/>
      <c r="V20" s="84" t="s">
        <v>640</v>
      </c>
      <c r="W20" s="81">
        <v>43451.671956018516</v>
      </c>
      <c r="X20" s="84" t="s">
        <v>747</v>
      </c>
      <c r="Y20" s="79"/>
      <c r="Z20" s="79"/>
      <c r="AA20" s="82" t="s">
        <v>906</v>
      </c>
      <c r="AB20" s="79"/>
      <c r="AC20" s="79" t="b">
        <v>0</v>
      </c>
      <c r="AD20" s="79">
        <v>0</v>
      </c>
      <c r="AE20" s="82" t="s">
        <v>1071</v>
      </c>
      <c r="AF20" s="79" t="b">
        <v>0</v>
      </c>
      <c r="AG20" s="79" t="s">
        <v>1084</v>
      </c>
      <c r="AH20" s="79"/>
      <c r="AI20" s="82" t="s">
        <v>1071</v>
      </c>
      <c r="AJ20" s="79" t="b">
        <v>0</v>
      </c>
      <c r="AK20" s="79">
        <v>2</v>
      </c>
      <c r="AL20" s="82" t="s">
        <v>948</v>
      </c>
      <c r="AM20" s="79" t="s">
        <v>1102</v>
      </c>
      <c r="AN20" s="79" t="b">
        <v>0</v>
      </c>
      <c r="AO20" s="82" t="s">
        <v>948</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7</v>
      </c>
      <c r="BD20" s="48">
        <v>1</v>
      </c>
      <c r="BE20" s="49">
        <v>5.555555555555555</v>
      </c>
      <c r="BF20" s="48">
        <v>0</v>
      </c>
      <c r="BG20" s="49">
        <v>0</v>
      </c>
      <c r="BH20" s="48">
        <v>0</v>
      </c>
      <c r="BI20" s="49">
        <v>0</v>
      </c>
      <c r="BJ20" s="48">
        <v>17</v>
      </c>
      <c r="BK20" s="49">
        <v>94.44444444444444</v>
      </c>
      <c r="BL20" s="48">
        <v>18</v>
      </c>
    </row>
    <row r="21" spans="1:64" ht="15">
      <c r="A21" s="64" t="s">
        <v>223</v>
      </c>
      <c r="B21" s="64" t="s">
        <v>223</v>
      </c>
      <c r="C21" s="65" t="s">
        <v>3318</v>
      </c>
      <c r="D21" s="66">
        <v>3</v>
      </c>
      <c r="E21" s="67" t="s">
        <v>132</v>
      </c>
      <c r="F21" s="68">
        <v>32</v>
      </c>
      <c r="G21" s="65"/>
      <c r="H21" s="69"/>
      <c r="I21" s="70"/>
      <c r="J21" s="70"/>
      <c r="K21" s="34" t="s">
        <v>65</v>
      </c>
      <c r="L21" s="77">
        <v>21</v>
      </c>
      <c r="M21" s="77"/>
      <c r="N21" s="72"/>
      <c r="O21" s="79" t="s">
        <v>176</v>
      </c>
      <c r="P21" s="81">
        <v>43449.96188657408</v>
      </c>
      <c r="Q21" s="79" t="s">
        <v>398</v>
      </c>
      <c r="R21" s="84" t="s">
        <v>511</v>
      </c>
      <c r="S21" s="79" t="s">
        <v>564</v>
      </c>
      <c r="T21" s="79" t="s">
        <v>586</v>
      </c>
      <c r="U21" s="79"/>
      <c r="V21" s="84" t="s">
        <v>641</v>
      </c>
      <c r="W21" s="81">
        <v>43449.96188657408</v>
      </c>
      <c r="X21" s="84" t="s">
        <v>748</v>
      </c>
      <c r="Y21" s="79"/>
      <c r="Z21" s="79"/>
      <c r="AA21" s="82" t="s">
        <v>907</v>
      </c>
      <c r="AB21" s="79"/>
      <c r="AC21" s="79" t="b">
        <v>0</v>
      </c>
      <c r="AD21" s="79">
        <v>0</v>
      </c>
      <c r="AE21" s="82" t="s">
        <v>1071</v>
      </c>
      <c r="AF21" s="79" t="b">
        <v>0</v>
      </c>
      <c r="AG21" s="79" t="s">
        <v>1084</v>
      </c>
      <c r="AH21" s="79"/>
      <c r="AI21" s="82" t="s">
        <v>1071</v>
      </c>
      <c r="AJ21" s="79" t="b">
        <v>0</v>
      </c>
      <c r="AK21" s="79">
        <v>0</v>
      </c>
      <c r="AL21" s="82" t="s">
        <v>1071</v>
      </c>
      <c r="AM21" s="79" t="s">
        <v>1103</v>
      </c>
      <c r="AN21" s="79" t="b">
        <v>0</v>
      </c>
      <c r="AO21" s="82" t="s">
        <v>907</v>
      </c>
      <c r="AP21" s="79" t="s">
        <v>176</v>
      </c>
      <c r="AQ21" s="79">
        <v>0</v>
      </c>
      <c r="AR21" s="79">
        <v>0</v>
      </c>
      <c r="AS21" s="79"/>
      <c r="AT21" s="79"/>
      <c r="AU21" s="79"/>
      <c r="AV21" s="79"/>
      <c r="AW21" s="79"/>
      <c r="AX21" s="79"/>
      <c r="AY21" s="79"/>
      <c r="AZ21" s="79"/>
      <c r="BA21">
        <v>1</v>
      </c>
      <c r="BB21" s="78" t="str">
        <f>REPLACE(INDEX(GroupVertices[Group],MATCH(Edges[[#This Row],[Vertex 1]],GroupVertices[Vertex],0)),1,1,"")</f>
        <v>15</v>
      </c>
      <c r="BC21" s="78" t="str">
        <f>REPLACE(INDEX(GroupVertices[Group],MATCH(Edges[[#This Row],[Vertex 2]],GroupVertices[Vertex],0)),1,1,"")</f>
        <v>15</v>
      </c>
      <c r="BD21" s="48">
        <v>0</v>
      </c>
      <c r="BE21" s="49">
        <v>0</v>
      </c>
      <c r="BF21" s="48">
        <v>0</v>
      </c>
      <c r="BG21" s="49">
        <v>0</v>
      </c>
      <c r="BH21" s="48">
        <v>0</v>
      </c>
      <c r="BI21" s="49">
        <v>0</v>
      </c>
      <c r="BJ21" s="48">
        <v>14</v>
      </c>
      <c r="BK21" s="49">
        <v>100</v>
      </c>
      <c r="BL21" s="48">
        <v>14</v>
      </c>
    </row>
    <row r="22" spans="1:64" ht="15">
      <c r="A22" s="64" t="s">
        <v>224</v>
      </c>
      <c r="B22" s="64" t="s">
        <v>223</v>
      </c>
      <c r="C22" s="65" t="s">
        <v>3318</v>
      </c>
      <c r="D22" s="66">
        <v>3</v>
      </c>
      <c r="E22" s="67" t="s">
        <v>132</v>
      </c>
      <c r="F22" s="68">
        <v>32</v>
      </c>
      <c r="G22" s="65"/>
      <c r="H22" s="69"/>
      <c r="I22" s="70"/>
      <c r="J22" s="70"/>
      <c r="K22" s="34" t="s">
        <v>65</v>
      </c>
      <c r="L22" s="77">
        <v>22</v>
      </c>
      <c r="M22" s="77"/>
      <c r="N22" s="72"/>
      <c r="O22" s="79" t="s">
        <v>388</v>
      </c>
      <c r="P22" s="81">
        <v>43451.71053240741</v>
      </c>
      <c r="Q22" s="79" t="s">
        <v>397</v>
      </c>
      <c r="R22" s="84" t="s">
        <v>511</v>
      </c>
      <c r="S22" s="79" t="s">
        <v>564</v>
      </c>
      <c r="T22" s="79" t="s">
        <v>586</v>
      </c>
      <c r="U22" s="79"/>
      <c r="V22" s="84" t="s">
        <v>642</v>
      </c>
      <c r="W22" s="81">
        <v>43451.71053240741</v>
      </c>
      <c r="X22" s="84" t="s">
        <v>749</v>
      </c>
      <c r="Y22" s="79"/>
      <c r="Z22" s="79"/>
      <c r="AA22" s="82" t="s">
        <v>908</v>
      </c>
      <c r="AB22" s="79"/>
      <c r="AC22" s="79" t="b">
        <v>0</v>
      </c>
      <c r="AD22" s="79">
        <v>0</v>
      </c>
      <c r="AE22" s="82" t="s">
        <v>1071</v>
      </c>
      <c r="AF22" s="79" t="b">
        <v>0</v>
      </c>
      <c r="AG22" s="79" t="s">
        <v>1084</v>
      </c>
      <c r="AH22" s="79"/>
      <c r="AI22" s="82" t="s">
        <v>1071</v>
      </c>
      <c r="AJ22" s="79" t="b">
        <v>0</v>
      </c>
      <c r="AK22" s="79">
        <v>0</v>
      </c>
      <c r="AL22" s="82" t="s">
        <v>907</v>
      </c>
      <c r="AM22" s="79" t="s">
        <v>1099</v>
      </c>
      <c r="AN22" s="79" t="b">
        <v>0</v>
      </c>
      <c r="AO22" s="82" t="s">
        <v>907</v>
      </c>
      <c r="AP22" s="79" t="s">
        <v>176</v>
      </c>
      <c r="AQ22" s="79">
        <v>0</v>
      </c>
      <c r="AR22" s="79">
        <v>0</v>
      </c>
      <c r="AS22" s="79"/>
      <c r="AT22" s="79"/>
      <c r="AU22" s="79"/>
      <c r="AV22" s="79"/>
      <c r="AW22" s="79"/>
      <c r="AX22" s="79"/>
      <c r="AY22" s="79"/>
      <c r="AZ22" s="79"/>
      <c r="BA22">
        <v>1</v>
      </c>
      <c r="BB22" s="78" t="str">
        <f>REPLACE(INDEX(GroupVertices[Group],MATCH(Edges[[#This Row],[Vertex 1]],GroupVertices[Vertex],0)),1,1,"")</f>
        <v>15</v>
      </c>
      <c r="BC22" s="78" t="str">
        <f>REPLACE(INDEX(GroupVertices[Group],MATCH(Edges[[#This Row],[Vertex 2]],GroupVertices[Vertex],0)),1,1,"")</f>
        <v>15</v>
      </c>
      <c r="BD22" s="48">
        <v>0</v>
      </c>
      <c r="BE22" s="49">
        <v>0</v>
      </c>
      <c r="BF22" s="48">
        <v>0</v>
      </c>
      <c r="BG22" s="49">
        <v>0</v>
      </c>
      <c r="BH22" s="48">
        <v>0</v>
      </c>
      <c r="BI22" s="49">
        <v>0</v>
      </c>
      <c r="BJ22" s="48">
        <v>16</v>
      </c>
      <c r="BK22" s="49">
        <v>100</v>
      </c>
      <c r="BL22" s="48">
        <v>16</v>
      </c>
    </row>
    <row r="23" spans="1:64" ht="15">
      <c r="A23" s="64" t="s">
        <v>225</v>
      </c>
      <c r="B23" s="64" t="s">
        <v>339</v>
      </c>
      <c r="C23" s="65" t="s">
        <v>3318</v>
      </c>
      <c r="D23" s="66">
        <v>3</v>
      </c>
      <c r="E23" s="67" t="s">
        <v>132</v>
      </c>
      <c r="F23" s="68">
        <v>32</v>
      </c>
      <c r="G23" s="65"/>
      <c r="H23" s="69"/>
      <c r="I23" s="70"/>
      <c r="J23" s="70"/>
      <c r="K23" s="34" t="s">
        <v>65</v>
      </c>
      <c r="L23" s="77">
        <v>23</v>
      </c>
      <c r="M23" s="77"/>
      <c r="N23" s="72"/>
      <c r="O23" s="79" t="s">
        <v>388</v>
      </c>
      <c r="P23" s="81">
        <v>42441.824166666665</v>
      </c>
      <c r="Q23" s="79" t="s">
        <v>399</v>
      </c>
      <c r="R23" s="79"/>
      <c r="S23" s="79"/>
      <c r="T23" s="79" t="s">
        <v>587</v>
      </c>
      <c r="U23" s="84" t="s">
        <v>617</v>
      </c>
      <c r="V23" s="84" t="s">
        <v>617</v>
      </c>
      <c r="W23" s="81">
        <v>42441.824166666665</v>
      </c>
      <c r="X23" s="84" t="s">
        <v>750</v>
      </c>
      <c r="Y23" s="79"/>
      <c r="Z23" s="79"/>
      <c r="AA23" s="82" t="s">
        <v>909</v>
      </c>
      <c r="AB23" s="79"/>
      <c r="AC23" s="79" t="b">
        <v>0</v>
      </c>
      <c r="AD23" s="79">
        <v>1</v>
      </c>
      <c r="AE23" s="82" t="s">
        <v>1071</v>
      </c>
      <c r="AF23" s="79" t="b">
        <v>0</v>
      </c>
      <c r="AG23" s="79" t="s">
        <v>1084</v>
      </c>
      <c r="AH23" s="79"/>
      <c r="AI23" s="82" t="s">
        <v>1071</v>
      </c>
      <c r="AJ23" s="79" t="b">
        <v>0</v>
      </c>
      <c r="AK23" s="79">
        <v>1</v>
      </c>
      <c r="AL23" s="82" t="s">
        <v>1071</v>
      </c>
      <c r="AM23" s="79" t="s">
        <v>1098</v>
      </c>
      <c r="AN23" s="79" t="b">
        <v>0</v>
      </c>
      <c r="AO23" s="82" t="s">
        <v>909</v>
      </c>
      <c r="AP23" s="79" t="s">
        <v>1119</v>
      </c>
      <c r="AQ23" s="79">
        <v>0</v>
      </c>
      <c r="AR23" s="79">
        <v>0</v>
      </c>
      <c r="AS23" s="79"/>
      <c r="AT23" s="79"/>
      <c r="AU23" s="79"/>
      <c r="AV23" s="79"/>
      <c r="AW23" s="79"/>
      <c r="AX23" s="79"/>
      <c r="AY23" s="79"/>
      <c r="AZ23" s="79"/>
      <c r="BA23">
        <v>1</v>
      </c>
      <c r="BB23" s="78" t="str">
        <f>REPLACE(INDEX(GroupVertices[Group],MATCH(Edges[[#This Row],[Vertex 1]],GroupVertices[Vertex],0)),1,1,"")</f>
        <v>23</v>
      </c>
      <c r="BC23" s="78" t="str">
        <f>REPLACE(INDEX(GroupVertices[Group],MATCH(Edges[[#This Row],[Vertex 2]],GroupVertices[Vertex],0)),1,1,"")</f>
        <v>23</v>
      </c>
      <c r="BD23" s="48">
        <v>2</v>
      </c>
      <c r="BE23" s="49">
        <v>18.181818181818183</v>
      </c>
      <c r="BF23" s="48">
        <v>0</v>
      </c>
      <c r="BG23" s="49">
        <v>0</v>
      </c>
      <c r="BH23" s="48">
        <v>0</v>
      </c>
      <c r="BI23" s="49">
        <v>0</v>
      </c>
      <c r="BJ23" s="48">
        <v>9</v>
      </c>
      <c r="BK23" s="49">
        <v>81.81818181818181</v>
      </c>
      <c r="BL23" s="48">
        <v>11</v>
      </c>
    </row>
    <row r="24" spans="1:64" ht="15">
      <c r="A24" s="64" t="s">
        <v>226</v>
      </c>
      <c r="B24" s="64" t="s">
        <v>339</v>
      </c>
      <c r="C24" s="65" t="s">
        <v>3319</v>
      </c>
      <c r="D24" s="66">
        <v>10</v>
      </c>
      <c r="E24" s="67" t="s">
        <v>136</v>
      </c>
      <c r="F24" s="68">
        <v>29.11111111111111</v>
      </c>
      <c r="G24" s="65"/>
      <c r="H24" s="69"/>
      <c r="I24" s="70"/>
      <c r="J24" s="70"/>
      <c r="K24" s="34" t="s">
        <v>65</v>
      </c>
      <c r="L24" s="77">
        <v>24</v>
      </c>
      <c r="M24" s="77"/>
      <c r="N24" s="72"/>
      <c r="O24" s="79" t="s">
        <v>388</v>
      </c>
      <c r="P24" s="81">
        <v>43460.98105324074</v>
      </c>
      <c r="Q24" s="79" t="s">
        <v>400</v>
      </c>
      <c r="R24" s="79"/>
      <c r="S24" s="79"/>
      <c r="T24" s="79"/>
      <c r="U24" s="79"/>
      <c r="V24" s="84" t="s">
        <v>643</v>
      </c>
      <c r="W24" s="81">
        <v>43460.98105324074</v>
      </c>
      <c r="X24" s="84" t="s">
        <v>751</v>
      </c>
      <c r="Y24" s="79"/>
      <c r="Z24" s="79"/>
      <c r="AA24" s="82" t="s">
        <v>910</v>
      </c>
      <c r="AB24" s="79"/>
      <c r="AC24" s="79" t="b">
        <v>0</v>
      </c>
      <c r="AD24" s="79">
        <v>0</v>
      </c>
      <c r="AE24" s="82" t="s">
        <v>1071</v>
      </c>
      <c r="AF24" s="79" t="b">
        <v>0</v>
      </c>
      <c r="AG24" s="79" t="s">
        <v>1084</v>
      </c>
      <c r="AH24" s="79"/>
      <c r="AI24" s="82" t="s">
        <v>1071</v>
      </c>
      <c r="AJ24" s="79" t="b">
        <v>0</v>
      </c>
      <c r="AK24" s="79">
        <v>0</v>
      </c>
      <c r="AL24" s="82" t="s">
        <v>909</v>
      </c>
      <c r="AM24" s="79" t="s">
        <v>1099</v>
      </c>
      <c r="AN24" s="79" t="b">
        <v>0</v>
      </c>
      <c r="AO24" s="82" t="s">
        <v>909</v>
      </c>
      <c r="AP24" s="79" t="s">
        <v>176</v>
      </c>
      <c r="AQ24" s="79">
        <v>0</v>
      </c>
      <c r="AR24" s="79">
        <v>0</v>
      </c>
      <c r="AS24" s="79"/>
      <c r="AT24" s="79"/>
      <c r="AU24" s="79"/>
      <c r="AV24" s="79"/>
      <c r="AW24" s="79"/>
      <c r="AX24" s="79"/>
      <c r="AY24" s="79"/>
      <c r="AZ24" s="79"/>
      <c r="BA24">
        <v>2</v>
      </c>
      <c r="BB24" s="78" t="str">
        <f>REPLACE(INDEX(GroupVertices[Group],MATCH(Edges[[#This Row],[Vertex 1]],GroupVertices[Vertex],0)),1,1,"")</f>
        <v>23</v>
      </c>
      <c r="BC24" s="78" t="str">
        <f>REPLACE(INDEX(GroupVertices[Group],MATCH(Edges[[#This Row],[Vertex 2]],GroupVertices[Vertex],0)),1,1,"")</f>
        <v>23</v>
      </c>
      <c r="BD24" s="48"/>
      <c r="BE24" s="49"/>
      <c r="BF24" s="48"/>
      <c r="BG24" s="49"/>
      <c r="BH24" s="48"/>
      <c r="BI24" s="49"/>
      <c r="BJ24" s="48"/>
      <c r="BK24" s="49"/>
      <c r="BL24" s="48"/>
    </row>
    <row r="25" spans="1:64" ht="15">
      <c r="A25" s="64" t="s">
        <v>226</v>
      </c>
      <c r="B25" s="64" t="s">
        <v>339</v>
      </c>
      <c r="C25" s="65" t="s">
        <v>3319</v>
      </c>
      <c r="D25" s="66">
        <v>10</v>
      </c>
      <c r="E25" s="67" t="s">
        <v>136</v>
      </c>
      <c r="F25" s="68">
        <v>29.11111111111111</v>
      </c>
      <c r="G25" s="65"/>
      <c r="H25" s="69"/>
      <c r="I25" s="70"/>
      <c r="J25" s="70"/>
      <c r="K25" s="34" t="s">
        <v>65</v>
      </c>
      <c r="L25" s="77">
        <v>25</v>
      </c>
      <c r="M25" s="77"/>
      <c r="N25" s="72"/>
      <c r="O25" s="79" t="s">
        <v>388</v>
      </c>
      <c r="P25" s="81">
        <v>43460.981261574074</v>
      </c>
      <c r="Q25" s="79" t="s">
        <v>400</v>
      </c>
      <c r="R25" s="79"/>
      <c r="S25" s="79"/>
      <c r="T25" s="79"/>
      <c r="U25" s="79"/>
      <c r="V25" s="84" t="s">
        <v>643</v>
      </c>
      <c r="W25" s="81">
        <v>43460.981261574074</v>
      </c>
      <c r="X25" s="84" t="s">
        <v>752</v>
      </c>
      <c r="Y25" s="79"/>
      <c r="Z25" s="79"/>
      <c r="AA25" s="82" t="s">
        <v>911</v>
      </c>
      <c r="AB25" s="79"/>
      <c r="AC25" s="79" t="b">
        <v>0</v>
      </c>
      <c r="AD25" s="79">
        <v>0</v>
      </c>
      <c r="AE25" s="82" t="s">
        <v>1071</v>
      </c>
      <c r="AF25" s="79" t="b">
        <v>0</v>
      </c>
      <c r="AG25" s="79" t="s">
        <v>1084</v>
      </c>
      <c r="AH25" s="79"/>
      <c r="AI25" s="82" t="s">
        <v>1071</v>
      </c>
      <c r="AJ25" s="79" t="b">
        <v>0</v>
      </c>
      <c r="AK25" s="79">
        <v>0</v>
      </c>
      <c r="AL25" s="82" t="s">
        <v>909</v>
      </c>
      <c r="AM25" s="79" t="s">
        <v>1099</v>
      </c>
      <c r="AN25" s="79" t="b">
        <v>0</v>
      </c>
      <c r="AO25" s="82" t="s">
        <v>909</v>
      </c>
      <c r="AP25" s="79" t="s">
        <v>176</v>
      </c>
      <c r="AQ25" s="79">
        <v>0</v>
      </c>
      <c r="AR25" s="79">
        <v>0</v>
      </c>
      <c r="AS25" s="79"/>
      <c r="AT25" s="79"/>
      <c r="AU25" s="79"/>
      <c r="AV25" s="79"/>
      <c r="AW25" s="79"/>
      <c r="AX25" s="79"/>
      <c r="AY25" s="79"/>
      <c r="AZ25" s="79"/>
      <c r="BA25">
        <v>2</v>
      </c>
      <c r="BB25" s="78" t="str">
        <f>REPLACE(INDEX(GroupVertices[Group],MATCH(Edges[[#This Row],[Vertex 1]],GroupVertices[Vertex],0)),1,1,"")</f>
        <v>23</v>
      </c>
      <c r="BC25" s="78" t="str">
        <f>REPLACE(INDEX(GroupVertices[Group],MATCH(Edges[[#This Row],[Vertex 2]],GroupVertices[Vertex],0)),1,1,"")</f>
        <v>23</v>
      </c>
      <c r="BD25" s="48"/>
      <c r="BE25" s="49"/>
      <c r="BF25" s="48"/>
      <c r="BG25" s="49"/>
      <c r="BH25" s="48"/>
      <c r="BI25" s="49"/>
      <c r="BJ25" s="48"/>
      <c r="BK25" s="49"/>
      <c r="BL25" s="48"/>
    </row>
    <row r="26" spans="1:64" ht="15">
      <c r="A26" s="64" t="s">
        <v>226</v>
      </c>
      <c r="B26" s="64" t="s">
        <v>225</v>
      </c>
      <c r="C26" s="65" t="s">
        <v>3319</v>
      </c>
      <c r="D26" s="66">
        <v>10</v>
      </c>
      <c r="E26" s="67" t="s">
        <v>136</v>
      </c>
      <c r="F26" s="68">
        <v>29.11111111111111</v>
      </c>
      <c r="G26" s="65"/>
      <c r="H26" s="69"/>
      <c r="I26" s="70"/>
      <c r="J26" s="70"/>
      <c r="K26" s="34" t="s">
        <v>65</v>
      </c>
      <c r="L26" s="77">
        <v>26</v>
      </c>
      <c r="M26" s="77"/>
      <c r="N26" s="72"/>
      <c r="O26" s="79" t="s">
        <v>388</v>
      </c>
      <c r="P26" s="81">
        <v>43460.98105324074</v>
      </c>
      <c r="Q26" s="79" t="s">
        <v>400</v>
      </c>
      <c r="R26" s="79"/>
      <c r="S26" s="79"/>
      <c r="T26" s="79"/>
      <c r="U26" s="79"/>
      <c r="V26" s="84" t="s">
        <v>643</v>
      </c>
      <c r="W26" s="81">
        <v>43460.98105324074</v>
      </c>
      <c r="X26" s="84" t="s">
        <v>751</v>
      </c>
      <c r="Y26" s="79"/>
      <c r="Z26" s="79"/>
      <c r="AA26" s="82" t="s">
        <v>910</v>
      </c>
      <c r="AB26" s="79"/>
      <c r="AC26" s="79" t="b">
        <v>0</v>
      </c>
      <c r="AD26" s="79">
        <v>0</v>
      </c>
      <c r="AE26" s="82" t="s">
        <v>1071</v>
      </c>
      <c r="AF26" s="79" t="b">
        <v>0</v>
      </c>
      <c r="AG26" s="79" t="s">
        <v>1084</v>
      </c>
      <c r="AH26" s="79"/>
      <c r="AI26" s="82" t="s">
        <v>1071</v>
      </c>
      <c r="AJ26" s="79" t="b">
        <v>0</v>
      </c>
      <c r="AK26" s="79">
        <v>0</v>
      </c>
      <c r="AL26" s="82" t="s">
        <v>909</v>
      </c>
      <c r="AM26" s="79" t="s">
        <v>1099</v>
      </c>
      <c r="AN26" s="79" t="b">
        <v>0</v>
      </c>
      <c r="AO26" s="82" t="s">
        <v>909</v>
      </c>
      <c r="AP26" s="79" t="s">
        <v>176</v>
      </c>
      <c r="AQ26" s="79">
        <v>0</v>
      </c>
      <c r="AR26" s="79">
        <v>0</v>
      </c>
      <c r="AS26" s="79"/>
      <c r="AT26" s="79"/>
      <c r="AU26" s="79"/>
      <c r="AV26" s="79"/>
      <c r="AW26" s="79"/>
      <c r="AX26" s="79"/>
      <c r="AY26" s="79"/>
      <c r="AZ26" s="79"/>
      <c r="BA26">
        <v>2</v>
      </c>
      <c r="BB26" s="78" t="str">
        <f>REPLACE(INDEX(GroupVertices[Group],MATCH(Edges[[#This Row],[Vertex 1]],GroupVertices[Vertex],0)),1,1,"")</f>
        <v>23</v>
      </c>
      <c r="BC26" s="78" t="str">
        <f>REPLACE(INDEX(GroupVertices[Group],MATCH(Edges[[#This Row],[Vertex 2]],GroupVertices[Vertex],0)),1,1,"")</f>
        <v>23</v>
      </c>
      <c r="BD26" s="48">
        <v>2</v>
      </c>
      <c r="BE26" s="49">
        <v>15.384615384615385</v>
      </c>
      <c r="BF26" s="48">
        <v>0</v>
      </c>
      <c r="BG26" s="49">
        <v>0</v>
      </c>
      <c r="BH26" s="48">
        <v>0</v>
      </c>
      <c r="BI26" s="49">
        <v>0</v>
      </c>
      <c r="BJ26" s="48">
        <v>11</v>
      </c>
      <c r="BK26" s="49">
        <v>84.61538461538461</v>
      </c>
      <c r="BL26" s="48">
        <v>13</v>
      </c>
    </row>
    <row r="27" spans="1:64" ht="15">
      <c r="A27" s="64" t="s">
        <v>226</v>
      </c>
      <c r="B27" s="64" t="s">
        <v>225</v>
      </c>
      <c r="C27" s="65" t="s">
        <v>3319</v>
      </c>
      <c r="D27" s="66">
        <v>10</v>
      </c>
      <c r="E27" s="67" t="s">
        <v>136</v>
      </c>
      <c r="F27" s="68">
        <v>29.11111111111111</v>
      </c>
      <c r="G27" s="65"/>
      <c r="H27" s="69"/>
      <c r="I27" s="70"/>
      <c r="J27" s="70"/>
      <c r="K27" s="34" t="s">
        <v>65</v>
      </c>
      <c r="L27" s="77">
        <v>27</v>
      </c>
      <c r="M27" s="77"/>
      <c r="N27" s="72"/>
      <c r="O27" s="79" t="s">
        <v>388</v>
      </c>
      <c r="P27" s="81">
        <v>43460.981261574074</v>
      </c>
      <c r="Q27" s="79" t="s">
        <v>400</v>
      </c>
      <c r="R27" s="79"/>
      <c r="S27" s="79"/>
      <c r="T27" s="79"/>
      <c r="U27" s="79"/>
      <c r="V27" s="84" t="s">
        <v>643</v>
      </c>
      <c r="W27" s="81">
        <v>43460.981261574074</v>
      </c>
      <c r="X27" s="84" t="s">
        <v>752</v>
      </c>
      <c r="Y27" s="79"/>
      <c r="Z27" s="79"/>
      <c r="AA27" s="82" t="s">
        <v>911</v>
      </c>
      <c r="AB27" s="79"/>
      <c r="AC27" s="79" t="b">
        <v>0</v>
      </c>
      <c r="AD27" s="79">
        <v>0</v>
      </c>
      <c r="AE27" s="82" t="s">
        <v>1071</v>
      </c>
      <c r="AF27" s="79" t="b">
        <v>0</v>
      </c>
      <c r="AG27" s="79" t="s">
        <v>1084</v>
      </c>
      <c r="AH27" s="79"/>
      <c r="AI27" s="82" t="s">
        <v>1071</v>
      </c>
      <c r="AJ27" s="79" t="b">
        <v>0</v>
      </c>
      <c r="AK27" s="79">
        <v>0</v>
      </c>
      <c r="AL27" s="82" t="s">
        <v>909</v>
      </c>
      <c r="AM27" s="79" t="s">
        <v>1099</v>
      </c>
      <c r="AN27" s="79" t="b">
        <v>0</v>
      </c>
      <c r="AO27" s="82" t="s">
        <v>909</v>
      </c>
      <c r="AP27" s="79" t="s">
        <v>176</v>
      </c>
      <c r="AQ27" s="79">
        <v>0</v>
      </c>
      <c r="AR27" s="79">
        <v>0</v>
      </c>
      <c r="AS27" s="79"/>
      <c r="AT27" s="79"/>
      <c r="AU27" s="79"/>
      <c r="AV27" s="79"/>
      <c r="AW27" s="79"/>
      <c r="AX27" s="79"/>
      <c r="AY27" s="79"/>
      <c r="AZ27" s="79"/>
      <c r="BA27">
        <v>2</v>
      </c>
      <c r="BB27" s="78" t="str">
        <f>REPLACE(INDEX(GroupVertices[Group],MATCH(Edges[[#This Row],[Vertex 1]],GroupVertices[Vertex],0)),1,1,"")</f>
        <v>23</v>
      </c>
      <c r="BC27" s="78" t="str">
        <f>REPLACE(INDEX(GroupVertices[Group],MATCH(Edges[[#This Row],[Vertex 2]],GroupVertices[Vertex],0)),1,1,"")</f>
        <v>23</v>
      </c>
      <c r="BD27" s="48">
        <v>2</v>
      </c>
      <c r="BE27" s="49">
        <v>15.384615384615385</v>
      </c>
      <c r="BF27" s="48">
        <v>0</v>
      </c>
      <c r="BG27" s="49">
        <v>0</v>
      </c>
      <c r="BH27" s="48">
        <v>0</v>
      </c>
      <c r="BI27" s="49">
        <v>0</v>
      </c>
      <c r="BJ27" s="48">
        <v>11</v>
      </c>
      <c r="BK27" s="49">
        <v>84.61538461538461</v>
      </c>
      <c r="BL27" s="48">
        <v>13</v>
      </c>
    </row>
    <row r="28" spans="1:64" ht="15">
      <c r="A28" s="64" t="s">
        <v>227</v>
      </c>
      <c r="B28" s="64" t="s">
        <v>227</v>
      </c>
      <c r="C28" s="65" t="s">
        <v>3318</v>
      </c>
      <c r="D28" s="66">
        <v>3</v>
      </c>
      <c r="E28" s="67" t="s">
        <v>132</v>
      </c>
      <c r="F28" s="68">
        <v>32</v>
      </c>
      <c r="G28" s="65"/>
      <c r="H28" s="69"/>
      <c r="I28" s="70"/>
      <c r="J28" s="70"/>
      <c r="K28" s="34" t="s">
        <v>65</v>
      </c>
      <c r="L28" s="77">
        <v>28</v>
      </c>
      <c r="M28" s="77"/>
      <c r="N28" s="72"/>
      <c r="O28" s="79" t="s">
        <v>176</v>
      </c>
      <c r="P28" s="81">
        <v>43463.75523148148</v>
      </c>
      <c r="Q28" s="79" t="s">
        <v>401</v>
      </c>
      <c r="R28" s="84" t="s">
        <v>512</v>
      </c>
      <c r="S28" s="79" t="s">
        <v>562</v>
      </c>
      <c r="T28" s="79" t="s">
        <v>584</v>
      </c>
      <c r="U28" s="79"/>
      <c r="V28" s="84" t="s">
        <v>644</v>
      </c>
      <c r="W28" s="81">
        <v>43463.75523148148</v>
      </c>
      <c r="X28" s="84" t="s">
        <v>753</v>
      </c>
      <c r="Y28" s="79"/>
      <c r="Z28" s="79"/>
      <c r="AA28" s="82" t="s">
        <v>912</v>
      </c>
      <c r="AB28" s="79"/>
      <c r="AC28" s="79" t="b">
        <v>0</v>
      </c>
      <c r="AD28" s="79">
        <v>0</v>
      </c>
      <c r="AE28" s="82" t="s">
        <v>1071</v>
      </c>
      <c r="AF28" s="79" t="b">
        <v>0</v>
      </c>
      <c r="AG28" s="79" t="s">
        <v>1084</v>
      </c>
      <c r="AH28" s="79"/>
      <c r="AI28" s="82" t="s">
        <v>1071</v>
      </c>
      <c r="AJ28" s="79" t="b">
        <v>0</v>
      </c>
      <c r="AK28" s="79">
        <v>0</v>
      </c>
      <c r="AL28" s="82" t="s">
        <v>1071</v>
      </c>
      <c r="AM28" s="79" t="s">
        <v>1104</v>
      </c>
      <c r="AN28" s="79" t="b">
        <v>1</v>
      </c>
      <c r="AO28" s="82" t="s">
        <v>912</v>
      </c>
      <c r="AP28" s="79" t="s">
        <v>176</v>
      </c>
      <c r="AQ28" s="79">
        <v>0</v>
      </c>
      <c r="AR28" s="79">
        <v>0</v>
      </c>
      <c r="AS28" s="79" t="s">
        <v>1120</v>
      </c>
      <c r="AT28" s="79" t="s">
        <v>1127</v>
      </c>
      <c r="AU28" s="79" t="s">
        <v>1129</v>
      </c>
      <c r="AV28" s="79" t="s">
        <v>1131</v>
      </c>
      <c r="AW28" s="79" t="s">
        <v>1137</v>
      </c>
      <c r="AX28" s="79" t="s">
        <v>1143</v>
      </c>
      <c r="AY28" s="79" t="s">
        <v>1149</v>
      </c>
      <c r="AZ28" s="84" t="s">
        <v>1151</v>
      </c>
      <c r="BA28">
        <v>1</v>
      </c>
      <c r="BB28" s="78" t="str">
        <f>REPLACE(INDEX(GroupVertices[Group],MATCH(Edges[[#This Row],[Vertex 1]],GroupVertices[Vertex],0)),1,1,"")</f>
        <v>2</v>
      </c>
      <c r="BC28" s="78" t="str">
        <f>REPLACE(INDEX(GroupVertices[Group],MATCH(Edges[[#This Row],[Vertex 2]],GroupVertices[Vertex],0)),1,1,"")</f>
        <v>2</v>
      </c>
      <c r="BD28" s="48">
        <v>2</v>
      </c>
      <c r="BE28" s="49">
        <v>9.090909090909092</v>
      </c>
      <c r="BF28" s="48">
        <v>1</v>
      </c>
      <c r="BG28" s="49">
        <v>4.545454545454546</v>
      </c>
      <c r="BH28" s="48">
        <v>0</v>
      </c>
      <c r="BI28" s="49">
        <v>0</v>
      </c>
      <c r="BJ28" s="48">
        <v>19</v>
      </c>
      <c r="BK28" s="49">
        <v>86.36363636363636</v>
      </c>
      <c r="BL28" s="48">
        <v>22</v>
      </c>
    </row>
    <row r="29" spans="1:64" ht="15">
      <c r="A29" s="64" t="s">
        <v>228</v>
      </c>
      <c r="B29" s="64" t="s">
        <v>230</v>
      </c>
      <c r="C29" s="65" t="s">
        <v>3318</v>
      </c>
      <c r="D29" s="66">
        <v>3</v>
      </c>
      <c r="E29" s="67" t="s">
        <v>132</v>
      </c>
      <c r="F29" s="68">
        <v>32</v>
      </c>
      <c r="G29" s="65"/>
      <c r="H29" s="69"/>
      <c r="I29" s="70"/>
      <c r="J29" s="70"/>
      <c r="K29" s="34" t="s">
        <v>65</v>
      </c>
      <c r="L29" s="77">
        <v>29</v>
      </c>
      <c r="M29" s="77"/>
      <c r="N29" s="72"/>
      <c r="O29" s="79" t="s">
        <v>388</v>
      </c>
      <c r="P29" s="81">
        <v>43467.690983796296</v>
      </c>
      <c r="Q29" s="79" t="s">
        <v>402</v>
      </c>
      <c r="R29" s="79"/>
      <c r="S29" s="79"/>
      <c r="T29" s="79"/>
      <c r="U29" s="79"/>
      <c r="V29" s="84" t="s">
        <v>645</v>
      </c>
      <c r="W29" s="81">
        <v>43467.690983796296</v>
      </c>
      <c r="X29" s="84" t="s">
        <v>754</v>
      </c>
      <c r="Y29" s="79"/>
      <c r="Z29" s="79"/>
      <c r="AA29" s="82" t="s">
        <v>913</v>
      </c>
      <c r="AB29" s="79"/>
      <c r="AC29" s="79" t="b">
        <v>0</v>
      </c>
      <c r="AD29" s="79">
        <v>0</v>
      </c>
      <c r="AE29" s="82" t="s">
        <v>1071</v>
      </c>
      <c r="AF29" s="79" t="b">
        <v>0</v>
      </c>
      <c r="AG29" s="79" t="s">
        <v>1084</v>
      </c>
      <c r="AH29" s="79"/>
      <c r="AI29" s="82" t="s">
        <v>1071</v>
      </c>
      <c r="AJ29" s="79" t="b">
        <v>0</v>
      </c>
      <c r="AK29" s="79">
        <v>0</v>
      </c>
      <c r="AL29" s="82" t="s">
        <v>915</v>
      </c>
      <c r="AM29" s="79" t="s">
        <v>1098</v>
      </c>
      <c r="AN29" s="79" t="b">
        <v>0</v>
      </c>
      <c r="AO29" s="82" t="s">
        <v>915</v>
      </c>
      <c r="AP29" s="79" t="s">
        <v>176</v>
      </c>
      <c r="AQ29" s="79">
        <v>0</v>
      </c>
      <c r="AR29" s="79">
        <v>0</v>
      </c>
      <c r="AS29" s="79"/>
      <c r="AT29" s="79"/>
      <c r="AU29" s="79"/>
      <c r="AV29" s="79"/>
      <c r="AW29" s="79"/>
      <c r="AX29" s="79"/>
      <c r="AY29" s="79"/>
      <c r="AZ29" s="79"/>
      <c r="BA29">
        <v>1</v>
      </c>
      <c r="BB29" s="78" t="str">
        <f>REPLACE(INDEX(GroupVertices[Group],MATCH(Edges[[#This Row],[Vertex 1]],GroupVertices[Vertex],0)),1,1,"")</f>
        <v>14</v>
      </c>
      <c r="BC29" s="78" t="str">
        <f>REPLACE(INDEX(GroupVertices[Group],MATCH(Edges[[#This Row],[Vertex 2]],GroupVertices[Vertex],0)),1,1,"")</f>
        <v>14</v>
      </c>
      <c r="BD29" s="48">
        <v>1</v>
      </c>
      <c r="BE29" s="49">
        <v>3.225806451612903</v>
      </c>
      <c r="BF29" s="48">
        <v>0</v>
      </c>
      <c r="BG29" s="49">
        <v>0</v>
      </c>
      <c r="BH29" s="48">
        <v>0</v>
      </c>
      <c r="BI29" s="49">
        <v>0</v>
      </c>
      <c r="BJ29" s="48">
        <v>30</v>
      </c>
      <c r="BK29" s="49">
        <v>96.7741935483871</v>
      </c>
      <c r="BL29" s="48">
        <v>31</v>
      </c>
    </row>
    <row r="30" spans="1:64" ht="15">
      <c r="A30" s="64" t="s">
        <v>229</v>
      </c>
      <c r="B30" s="64" t="s">
        <v>230</v>
      </c>
      <c r="C30" s="65" t="s">
        <v>3318</v>
      </c>
      <c r="D30" s="66">
        <v>3</v>
      </c>
      <c r="E30" s="67" t="s">
        <v>132</v>
      </c>
      <c r="F30" s="68">
        <v>32</v>
      </c>
      <c r="G30" s="65"/>
      <c r="H30" s="69"/>
      <c r="I30" s="70"/>
      <c r="J30" s="70"/>
      <c r="K30" s="34" t="s">
        <v>65</v>
      </c>
      <c r="L30" s="77">
        <v>30</v>
      </c>
      <c r="M30" s="77"/>
      <c r="N30" s="72"/>
      <c r="O30" s="79" t="s">
        <v>388</v>
      </c>
      <c r="P30" s="81">
        <v>43467.71417824074</v>
      </c>
      <c r="Q30" s="79" t="s">
        <v>402</v>
      </c>
      <c r="R30" s="79"/>
      <c r="S30" s="79"/>
      <c r="T30" s="79"/>
      <c r="U30" s="79"/>
      <c r="V30" s="84" t="s">
        <v>646</v>
      </c>
      <c r="W30" s="81">
        <v>43467.71417824074</v>
      </c>
      <c r="X30" s="84" t="s">
        <v>755</v>
      </c>
      <c r="Y30" s="79"/>
      <c r="Z30" s="79"/>
      <c r="AA30" s="82" t="s">
        <v>914</v>
      </c>
      <c r="AB30" s="79"/>
      <c r="AC30" s="79" t="b">
        <v>0</v>
      </c>
      <c r="AD30" s="79">
        <v>0</v>
      </c>
      <c r="AE30" s="82" t="s">
        <v>1071</v>
      </c>
      <c r="AF30" s="79" t="b">
        <v>0</v>
      </c>
      <c r="AG30" s="79" t="s">
        <v>1084</v>
      </c>
      <c r="AH30" s="79"/>
      <c r="AI30" s="82" t="s">
        <v>1071</v>
      </c>
      <c r="AJ30" s="79" t="b">
        <v>0</v>
      </c>
      <c r="AK30" s="79">
        <v>0</v>
      </c>
      <c r="AL30" s="82" t="s">
        <v>915</v>
      </c>
      <c r="AM30" s="79" t="s">
        <v>1098</v>
      </c>
      <c r="AN30" s="79" t="b">
        <v>0</v>
      </c>
      <c r="AO30" s="82" t="s">
        <v>915</v>
      </c>
      <c r="AP30" s="79" t="s">
        <v>176</v>
      </c>
      <c r="AQ30" s="79">
        <v>0</v>
      </c>
      <c r="AR30" s="79">
        <v>0</v>
      </c>
      <c r="AS30" s="79"/>
      <c r="AT30" s="79"/>
      <c r="AU30" s="79"/>
      <c r="AV30" s="79"/>
      <c r="AW30" s="79"/>
      <c r="AX30" s="79"/>
      <c r="AY30" s="79"/>
      <c r="AZ30" s="79"/>
      <c r="BA30">
        <v>1</v>
      </c>
      <c r="BB30" s="78" t="str">
        <f>REPLACE(INDEX(GroupVertices[Group],MATCH(Edges[[#This Row],[Vertex 1]],GroupVertices[Vertex],0)),1,1,"")</f>
        <v>14</v>
      </c>
      <c r="BC30" s="78" t="str">
        <f>REPLACE(INDEX(GroupVertices[Group],MATCH(Edges[[#This Row],[Vertex 2]],GroupVertices[Vertex],0)),1,1,"")</f>
        <v>14</v>
      </c>
      <c r="BD30" s="48">
        <v>1</v>
      </c>
      <c r="BE30" s="49">
        <v>3.225806451612903</v>
      </c>
      <c r="BF30" s="48">
        <v>0</v>
      </c>
      <c r="BG30" s="49">
        <v>0</v>
      </c>
      <c r="BH30" s="48">
        <v>0</v>
      </c>
      <c r="BI30" s="49">
        <v>0</v>
      </c>
      <c r="BJ30" s="48">
        <v>30</v>
      </c>
      <c r="BK30" s="49">
        <v>96.7741935483871</v>
      </c>
      <c r="BL30" s="48">
        <v>31</v>
      </c>
    </row>
    <row r="31" spans="1:64" ht="15">
      <c r="A31" s="64" t="s">
        <v>230</v>
      </c>
      <c r="B31" s="64" t="s">
        <v>230</v>
      </c>
      <c r="C31" s="65" t="s">
        <v>3318</v>
      </c>
      <c r="D31" s="66">
        <v>3</v>
      </c>
      <c r="E31" s="67" t="s">
        <v>132</v>
      </c>
      <c r="F31" s="68">
        <v>32</v>
      </c>
      <c r="G31" s="65"/>
      <c r="H31" s="69"/>
      <c r="I31" s="70"/>
      <c r="J31" s="70"/>
      <c r="K31" s="34" t="s">
        <v>65</v>
      </c>
      <c r="L31" s="77">
        <v>31</v>
      </c>
      <c r="M31" s="77"/>
      <c r="N31" s="72"/>
      <c r="O31" s="79" t="s">
        <v>176</v>
      </c>
      <c r="P31" s="81">
        <v>43467.69002314815</v>
      </c>
      <c r="Q31" s="79" t="s">
        <v>403</v>
      </c>
      <c r="R31" s="84" t="s">
        <v>513</v>
      </c>
      <c r="S31" s="79" t="s">
        <v>562</v>
      </c>
      <c r="T31" s="79"/>
      <c r="U31" s="79"/>
      <c r="V31" s="84" t="s">
        <v>647</v>
      </c>
      <c r="W31" s="81">
        <v>43467.69002314815</v>
      </c>
      <c r="X31" s="84" t="s">
        <v>756</v>
      </c>
      <c r="Y31" s="79"/>
      <c r="Z31" s="79"/>
      <c r="AA31" s="82" t="s">
        <v>915</v>
      </c>
      <c r="AB31" s="79"/>
      <c r="AC31" s="79" t="b">
        <v>0</v>
      </c>
      <c r="AD31" s="79">
        <v>0</v>
      </c>
      <c r="AE31" s="82" t="s">
        <v>1071</v>
      </c>
      <c r="AF31" s="79" t="b">
        <v>0</v>
      </c>
      <c r="AG31" s="79" t="s">
        <v>1084</v>
      </c>
      <c r="AH31" s="79"/>
      <c r="AI31" s="82" t="s">
        <v>1071</v>
      </c>
      <c r="AJ31" s="79" t="b">
        <v>0</v>
      </c>
      <c r="AK31" s="79">
        <v>0</v>
      </c>
      <c r="AL31" s="82" t="s">
        <v>1071</v>
      </c>
      <c r="AM31" s="79" t="s">
        <v>1098</v>
      </c>
      <c r="AN31" s="79" t="b">
        <v>1</v>
      </c>
      <c r="AO31" s="82" t="s">
        <v>915</v>
      </c>
      <c r="AP31" s="79" t="s">
        <v>176</v>
      </c>
      <c r="AQ31" s="79">
        <v>0</v>
      </c>
      <c r="AR31" s="79">
        <v>0</v>
      </c>
      <c r="AS31" s="79"/>
      <c r="AT31" s="79"/>
      <c r="AU31" s="79"/>
      <c r="AV31" s="79"/>
      <c r="AW31" s="79"/>
      <c r="AX31" s="79"/>
      <c r="AY31" s="79"/>
      <c r="AZ31" s="79"/>
      <c r="BA31">
        <v>1</v>
      </c>
      <c r="BB31" s="78" t="str">
        <f>REPLACE(INDEX(GroupVertices[Group],MATCH(Edges[[#This Row],[Vertex 1]],GroupVertices[Vertex],0)),1,1,"")</f>
        <v>14</v>
      </c>
      <c r="BC31" s="78" t="str">
        <f>REPLACE(INDEX(GroupVertices[Group],MATCH(Edges[[#This Row],[Vertex 2]],GroupVertices[Vertex],0)),1,1,"")</f>
        <v>14</v>
      </c>
      <c r="BD31" s="48">
        <v>1</v>
      </c>
      <c r="BE31" s="49">
        <v>3.7037037037037037</v>
      </c>
      <c r="BF31" s="48">
        <v>0</v>
      </c>
      <c r="BG31" s="49">
        <v>0</v>
      </c>
      <c r="BH31" s="48">
        <v>0</v>
      </c>
      <c r="BI31" s="49">
        <v>0</v>
      </c>
      <c r="BJ31" s="48">
        <v>26</v>
      </c>
      <c r="BK31" s="49">
        <v>96.29629629629629</v>
      </c>
      <c r="BL31" s="48">
        <v>27</v>
      </c>
    </row>
    <row r="32" spans="1:64" ht="15">
      <c r="A32" s="64" t="s">
        <v>231</v>
      </c>
      <c r="B32" s="64" t="s">
        <v>230</v>
      </c>
      <c r="C32" s="65" t="s">
        <v>3318</v>
      </c>
      <c r="D32" s="66">
        <v>3</v>
      </c>
      <c r="E32" s="67" t="s">
        <v>132</v>
      </c>
      <c r="F32" s="68">
        <v>32</v>
      </c>
      <c r="G32" s="65"/>
      <c r="H32" s="69"/>
      <c r="I32" s="70"/>
      <c r="J32" s="70"/>
      <c r="K32" s="34" t="s">
        <v>65</v>
      </c>
      <c r="L32" s="77">
        <v>32</v>
      </c>
      <c r="M32" s="77"/>
      <c r="N32" s="72"/>
      <c r="O32" s="79" t="s">
        <v>388</v>
      </c>
      <c r="P32" s="81">
        <v>43467.85905092592</v>
      </c>
      <c r="Q32" s="79" t="s">
        <v>402</v>
      </c>
      <c r="R32" s="79"/>
      <c r="S32" s="79"/>
      <c r="T32" s="79"/>
      <c r="U32" s="79"/>
      <c r="V32" s="84" t="s">
        <v>648</v>
      </c>
      <c r="W32" s="81">
        <v>43467.85905092592</v>
      </c>
      <c r="X32" s="84" t="s">
        <v>757</v>
      </c>
      <c r="Y32" s="79"/>
      <c r="Z32" s="79"/>
      <c r="AA32" s="82" t="s">
        <v>916</v>
      </c>
      <c r="AB32" s="79"/>
      <c r="AC32" s="79" t="b">
        <v>0</v>
      </c>
      <c r="AD32" s="79">
        <v>0</v>
      </c>
      <c r="AE32" s="82" t="s">
        <v>1071</v>
      </c>
      <c r="AF32" s="79" t="b">
        <v>0</v>
      </c>
      <c r="AG32" s="79" t="s">
        <v>1084</v>
      </c>
      <c r="AH32" s="79"/>
      <c r="AI32" s="82" t="s">
        <v>1071</v>
      </c>
      <c r="AJ32" s="79" t="b">
        <v>0</v>
      </c>
      <c r="AK32" s="79">
        <v>0</v>
      </c>
      <c r="AL32" s="82" t="s">
        <v>915</v>
      </c>
      <c r="AM32" s="79" t="s">
        <v>1098</v>
      </c>
      <c r="AN32" s="79" t="b">
        <v>0</v>
      </c>
      <c r="AO32" s="82" t="s">
        <v>915</v>
      </c>
      <c r="AP32" s="79" t="s">
        <v>176</v>
      </c>
      <c r="AQ32" s="79">
        <v>0</v>
      </c>
      <c r="AR32" s="79">
        <v>0</v>
      </c>
      <c r="AS32" s="79"/>
      <c r="AT32" s="79"/>
      <c r="AU32" s="79"/>
      <c r="AV32" s="79"/>
      <c r="AW32" s="79"/>
      <c r="AX32" s="79"/>
      <c r="AY32" s="79"/>
      <c r="AZ32" s="79"/>
      <c r="BA32">
        <v>1</v>
      </c>
      <c r="BB32" s="78" t="str">
        <f>REPLACE(INDEX(GroupVertices[Group],MATCH(Edges[[#This Row],[Vertex 1]],GroupVertices[Vertex],0)),1,1,"")</f>
        <v>14</v>
      </c>
      <c r="BC32" s="78" t="str">
        <f>REPLACE(INDEX(GroupVertices[Group],MATCH(Edges[[#This Row],[Vertex 2]],GroupVertices[Vertex],0)),1,1,"")</f>
        <v>14</v>
      </c>
      <c r="BD32" s="48">
        <v>1</v>
      </c>
      <c r="BE32" s="49">
        <v>3.225806451612903</v>
      </c>
      <c r="BF32" s="48">
        <v>0</v>
      </c>
      <c r="BG32" s="49">
        <v>0</v>
      </c>
      <c r="BH32" s="48">
        <v>0</v>
      </c>
      <c r="BI32" s="49">
        <v>0</v>
      </c>
      <c r="BJ32" s="48">
        <v>30</v>
      </c>
      <c r="BK32" s="49">
        <v>96.7741935483871</v>
      </c>
      <c r="BL32" s="48">
        <v>31</v>
      </c>
    </row>
    <row r="33" spans="1:64" ht="15">
      <c r="A33" s="64" t="s">
        <v>232</v>
      </c>
      <c r="B33" s="64" t="s">
        <v>232</v>
      </c>
      <c r="C33" s="65" t="s">
        <v>3318</v>
      </c>
      <c r="D33" s="66">
        <v>3</v>
      </c>
      <c r="E33" s="67" t="s">
        <v>132</v>
      </c>
      <c r="F33" s="68">
        <v>32</v>
      </c>
      <c r="G33" s="65"/>
      <c r="H33" s="69"/>
      <c r="I33" s="70"/>
      <c r="J33" s="70"/>
      <c r="K33" s="34" t="s">
        <v>65</v>
      </c>
      <c r="L33" s="77">
        <v>33</v>
      </c>
      <c r="M33" s="77"/>
      <c r="N33" s="72"/>
      <c r="O33" s="79" t="s">
        <v>176</v>
      </c>
      <c r="P33" s="81">
        <v>43478.11271990741</v>
      </c>
      <c r="Q33" s="79" t="s">
        <v>404</v>
      </c>
      <c r="R33" s="84" t="s">
        <v>514</v>
      </c>
      <c r="S33" s="79" t="s">
        <v>562</v>
      </c>
      <c r="T33" s="79"/>
      <c r="U33" s="79"/>
      <c r="V33" s="84" t="s">
        <v>649</v>
      </c>
      <c r="W33" s="81">
        <v>43478.11271990741</v>
      </c>
      <c r="X33" s="84" t="s">
        <v>758</v>
      </c>
      <c r="Y33" s="79"/>
      <c r="Z33" s="79"/>
      <c r="AA33" s="82" t="s">
        <v>917</v>
      </c>
      <c r="AB33" s="79"/>
      <c r="AC33" s="79" t="b">
        <v>0</v>
      </c>
      <c r="AD33" s="79">
        <v>6</v>
      </c>
      <c r="AE33" s="82" t="s">
        <v>1071</v>
      </c>
      <c r="AF33" s="79" t="b">
        <v>1</v>
      </c>
      <c r="AG33" s="79" t="s">
        <v>1084</v>
      </c>
      <c r="AH33" s="79"/>
      <c r="AI33" s="82" t="s">
        <v>1088</v>
      </c>
      <c r="AJ33" s="79" t="b">
        <v>0</v>
      </c>
      <c r="AK33" s="79">
        <v>0</v>
      </c>
      <c r="AL33" s="82" t="s">
        <v>1071</v>
      </c>
      <c r="AM33" s="79" t="s">
        <v>1099</v>
      </c>
      <c r="AN33" s="79" t="b">
        <v>0</v>
      </c>
      <c r="AO33" s="82" t="s">
        <v>917</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0</v>
      </c>
      <c r="BE33" s="49">
        <v>0</v>
      </c>
      <c r="BF33" s="48">
        <v>2</v>
      </c>
      <c r="BG33" s="49">
        <v>7.6923076923076925</v>
      </c>
      <c r="BH33" s="48">
        <v>0</v>
      </c>
      <c r="BI33" s="49">
        <v>0</v>
      </c>
      <c r="BJ33" s="48">
        <v>24</v>
      </c>
      <c r="BK33" s="49">
        <v>92.3076923076923</v>
      </c>
      <c r="BL33" s="48">
        <v>26</v>
      </c>
    </row>
    <row r="34" spans="1:64" ht="15">
      <c r="A34" s="64" t="s">
        <v>233</v>
      </c>
      <c r="B34" s="64" t="s">
        <v>235</v>
      </c>
      <c r="C34" s="65" t="s">
        <v>3318</v>
      </c>
      <c r="D34" s="66">
        <v>3</v>
      </c>
      <c r="E34" s="67" t="s">
        <v>132</v>
      </c>
      <c r="F34" s="68">
        <v>32</v>
      </c>
      <c r="G34" s="65"/>
      <c r="H34" s="69"/>
      <c r="I34" s="70"/>
      <c r="J34" s="70"/>
      <c r="K34" s="34" t="s">
        <v>65</v>
      </c>
      <c r="L34" s="77">
        <v>34</v>
      </c>
      <c r="M34" s="77"/>
      <c r="N34" s="72"/>
      <c r="O34" s="79" t="s">
        <v>388</v>
      </c>
      <c r="P34" s="81">
        <v>43482.6550462963</v>
      </c>
      <c r="Q34" s="79" t="s">
        <v>405</v>
      </c>
      <c r="R34" s="79"/>
      <c r="S34" s="79"/>
      <c r="T34" s="79" t="s">
        <v>336</v>
      </c>
      <c r="U34" s="79"/>
      <c r="V34" s="84" t="s">
        <v>650</v>
      </c>
      <c r="W34" s="81">
        <v>43482.6550462963</v>
      </c>
      <c r="X34" s="84" t="s">
        <v>759</v>
      </c>
      <c r="Y34" s="79"/>
      <c r="Z34" s="79"/>
      <c r="AA34" s="82" t="s">
        <v>918</v>
      </c>
      <c r="AB34" s="79"/>
      <c r="AC34" s="79" t="b">
        <v>0</v>
      </c>
      <c r="AD34" s="79">
        <v>0</v>
      </c>
      <c r="AE34" s="82" t="s">
        <v>1071</v>
      </c>
      <c r="AF34" s="79" t="b">
        <v>0</v>
      </c>
      <c r="AG34" s="79" t="s">
        <v>1084</v>
      </c>
      <c r="AH34" s="79"/>
      <c r="AI34" s="82" t="s">
        <v>1071</v>
      </c>
      <c r="AJ34" s="79" t="b">
        <v>0</v>
      </c>
      <c r="AK34" s="79">
        <v>2</v>
      </c>
      <c r="AL34" s="82" t="s">
        <v>920</v>
      </c>
      <c r="AM34" s="79" t="s">
        <v>1098</v>
      </c>
      <c r="AN34" s="79" t="b">
        <v>0</v>
      </c>
      <c r="AO34" s="82" t="s">
        <v>920</v>
      </c>
      <c r="AP34" s="79" t="s">
        <v>176</v>
      </c>
      <c r="AQ34" s="79">
        <v>0</v>
      </c>
      <c r="AR34" s="79">
        <v>0</v>
      </c>
      <c r="AS34" s="79"/>
      <c r="AT34" s="79"/>
      <c r="AU34" s="79"/>
      <c r="AV34" s="79"/>
      <c r="AW34" s="79"/>
      <c r="AX34" s="79"/>
      <c r="AY34" s="79"/>
      <c r="AZ34" s="79"/>
      <c r="BA34">
        <v>1</v>
      </c>
      <c r="BB34" s="78" t="str">
        <f>REPLACE(INDEX(GroupVertices[Group],MATCH(Edges[[#This Row],[Vertex 1]],GroupVertices[Vertex],0)),1,1,"")</f>
        <v>22</v>
      </c>
      <c r="BC34" s="78" t="str">
        <f>REPLACE(INDEX(GroupVertices[Group],MATCH(Edges[[#This Row],[Vertex 2]],GroupVertices[Vertex],0)),1,1,"")</f>
        <v>22</v>
      </c>
      <c r="BD34" s="48">
        <v>2</v>
      </c>
      <c r="BE34" s="49">
        <v>7.407407407407407</v>
      </c>
      <c r="BF34" s="48">
        <v>0</v>
      </c>
      <c r="BG34" s="49">
        <v>0</v>
      </c>
      <c r="BH34" s="48">
        <v>0</v>
      </c>
      <c r="BI34" s="49">
        <v>0</v>
      </c>
      <c r="BJ34" s="48">
        <v>25</v>
      </c>
      <c r="BK34" s="49">
        <v>92.5925925925926</v>
      </c>
      <c r="BL34" s="48">
        <v>27</v>
      </c>
    </row>
    <row r="35" spans="1:64" ht="15">
      <c r="A35" s="64" t="s">
        <v>234</v>
      </c>
      <c r="B35" s="64" t="s">
        <v>234</v>
      </c>
      <c r="C35" s="65" t="s">
        <v>3318</v>
      </c>
      <c r="D35" s="66">
        <v>3</v>
      </c>
      <c r="E35" s="67" t="s">
        <v>132</v>
      </c>
      <c r="F35" s="68">
        <v>32</v>
      </c>
      <c r="G35" s="65"/>
      <c r="H35" s="69"/>
      <c r="I35" s="70"/>
      <c r="J35" s="70"/>
      <c r="K35" s="34" t="s">
        <v>65</v>
      </c>
      <c r="L35" s="77">
        <v>35</v>
      </c>
      <c r="M35" s="77"/>
      <c r="N35" s="72"/>
      <c r="O35" s="79" t="s">
        <v>176</v>
      </c>
      <c r="P35" s="81">
        <v>43482.77841435185</v>
      </c>
      <c r="Q35" s="79" t="s">
        <v>406</v>
      </c>
      <c r="R35" s="79"/>
      <c r="S35" s="79"/>
      <c r="T35" s="79" t="s">
        <v>584</v>
      </c>
      <c r="U35" s="79"/>
      <c r="V35" s="84" t="s">
        <v>651</v>
      </c>
      <c r="W35" s="81">
        <v>43482.77841435185</v>
      </c>
      <c r="X35" s="84" t="s">
        <v>760</v>
      </c>
      <c r="Y35" s="79"/>
      <c r="Z35" s="79"/>
      <c r="AA35" s="82" t="s">
        <v>919</v>
      </c>
      <c r="AB35" s="79"/>
      <c r="AC35" s="79" t="b">
        <v>0</v>
      </c>
      <c r="AD35" s="79">
        <v>0</v>
      </c>
      <c r="AE35" s="82" t="s">
        <v>1071</v>
      </c>
      <c r="AF35" s="79" t="b">
        <v>0</v>
      </c>
      <c r="AG35" s="79" t="s">
        <v>1085</v>
      </c>
      <c r="AH35" s="79"/>
      <c r="AI35" s="82" t="s">
        <v>1071</v>
      </c>
      <c r="AJ35" s="79" t="b">
        <v>0</v>
      </c>
      <c r="AK35" s="79">
        <v>0</v>
      </c>
      <c r="AL35" s="82" t="s">
        <v>1071</v>
      </c>
      <c r="AM35" s="79" t="s">
        <v>1098</v>
      </c>
      <c r="AN35" s="79" t="b">
        <v>0</v>
      </c>
      <c r="AO35" s="82" t="s">
        <v>919</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0</v>
      </c>
      <c r="BE35" s="49">
        <v>0</v>
      </c>
      <c r="BF35" s="48">
        <v>0</v>
      </c>
      <c r="BG35" s="49">
        <v>0</v>
      </c>
      <c r="BH35" s="48">
        <v>0</v>
      </c>
      <c r="BI35" s="49">
        <v>0</v>
      </c>
      <c r="BJ35" s="48">
        <v>1</v>
      </c>
      <c r="BK35" s="49">
        <v>100</v>
      </c>
      <c r="BL35" s="48">
        <v>1</v>
      </c>
    </row>
    <row r="36" spans="1:64" ht="15">
      <c r="A36" s="64" t="s">
        <v>235</v>
      </c>
      <c r="B36" s="64" t="s">
        <v>235</v>
      </c>
      <c r="C36" s="65" t="s">
        <v>3318</v>
      </c>
      <c r="D36" s="66">
        <v>3</v>
      </c>
      <c r="E36" s="67" t="s">
        <v>132</v>
      </c>
      <c r="F36" s="68">
        <v>32</v>
      </c>
      <c r="G36" s="65"/>
      <c r="H36" s="69"/>
      <c r="I36" s="70"/>
      <c r="J36" s="70"/>
      <c r="K36" s="34" t="s">
        <v>65</v>
      </c>
      <c r="L36" s="77">
        <v>36</v>
      </c>
      <c r="M36" s="77"/>
      <c r="N36" s="72"/>
      <c r="O36" s="79" t="s">
        <v>176</v>
      </c>
      <c r="P36" s="81">
        <v>43482.65126157407</v>
      </c>
      <c r="Q36" s="79" t="s">
        <v>407</v>
      </c>
      <c r="R36" s="79"/>
      <c r="S36" s="79"/>
      <c r="T36" s="79" t="s">
        <v>585</v>
      </c>
      <c r="U36" s="79"/>
      <c r="V36" s="84" t="s">
        <v>652</v>
      </c>
      <c r="W36" s="81">
        <v>43482.65126157407</v>
      </c>
      <c r="X36" s="84" t="s">
        <v>761</v>
      </c>
      <c r="Y36" s="79"/>
      <c r="Z36" s="79"/>
      <c r="AA36" s="82" t="s">
        <v>920</v>
      </c>
      <c r="AB36" s="79"/>
      <c r="AC36" s="79" t="b">
        <v>0</v>
      </c>
      <c r="AD36" s="79">
        <v>11</v>
      </c>
      <c r="AE36" s="82" t="s">
        <v>1071</v>
      </c>
      <c r="AF36" s="79" t="b">
        <v>0</v>
      </c>
      <c r="AG36" s="79" t="s">
        <v>1084</v>
      </c>
      <c r="AH36" s="79"/>
      <c r="AI36" s="82" t="s">
        <v>1071</v>
      </c>
      <c r="AJ36" s="79" t="b">
        <v>0</v>
      </c>
      <c r="AK36" s="79">
        <v>2</v>
      </c>
      <c r="AL36" s="82" t="s">
        <v>1071</v>
      </c>
      <c r="AM36" s="79" t="s">
        <v>1099</v>
      </c>
      <c r="AN36" s="79" t="b">
        <v>0</v>
      </c>
      <c r="AO36" s="82" t="s">
        <v>920</v>
      </c>
      <c r="AP36" s="79" t="s">
        <v>176</v>
      </c>
      <c r="AQ36" s="79">
        <v>0</v>
      </c>
      <c r="AR36" s="79">
        <v>0</v>
      </c>
      <c r="AS36" s="79"/>
      <c r="AT36" s="79"/>
      <c r="AU36" s="79"/>
      <c r="AV36" s="79"/>
      <c r="AW36" s="79"/>
      <c r="AX36" s="79"/>
      <c r="AY36" s="79"/>
      <c r="AZ36" s="79"/>
      <c r="BA36">
        <v>1</v>
      </c>
      <c r="BB36" s="78" t="str">
        <f>REPLACE(INDEX(GroupVertices[Group],MATCH(Edges[[#This Row],[Vertex 1]],GroupVertices[Vertex],0)),1,1,"")</f>
        <v>22</v>
      </c>
      <c r="BC36" s="78" t="str">
        <f>REPLACE(INDEX(GroupVertices[Group],MATCH(Edges[[#This Row],[Vertex 2]],GroupVertices[Vertex],0)),1,1,"")</f>
        <v>22</v>
      </c>
      <c r="BD36" s="48">
        <v>2</v>
      </c>
      <c r="BE36" s="49">
        <v>6.666666666666667</v>
      </c>
      <c r="BF36" s="48">
        <v>0</v>
      </c>
      <c r="BG36" s="49">
        <v>0</v>
      </c>
      <c r="BH36" s="48">
        <v>0</v>
      </c>
      <c r="BI36" s="49">
        <v>0</v>
      </c>
      <c r="BJ36" s="48">
        <v>28</v>
      </c>
      <c r="BK36" s="49">
        <v>93.33333333333333</v>
      </c>
      <c r="BL36" s="48">
        <v>30</v>
      </c>
    </row>
    <row r="37" spans="1:64" ht="15">
      <c r="A37" s="64" t="s">
        <v>236</v>
      </c>
      <c r="B37" s="64" t="s">
        <v>235</v>
      </c>
      <c r="C37" s="65" t="s">
        <v>3318</v>
      </c>
      <c r="D37" s="66">
        <v>3</v>
      </c>
      <c r="E37" s="67" t="s">
        <v>132</v>
      </c>
      <c r="F37" s="68">
        <v>32</v>
      </c>
      <c r="G37" s="65"/>
      <c r="H37" s="69"/>
      <c r="I37" s="70"/>
      <c r="J37" s="70"/>
      <c r="K37" s="34" t="s">
        <v>65</v>
      </c>
      <c r="L37" s="77">
        <v>37</v>
      </c>
      <c r="M37" s="77"/>
      <c r="N37" s="72"/>
      <c r="O37" s="79" t="s">
        <v>388</v>
      </c>
      <c r="P37" s="81">
        <v>43482.924305555556</v>
      </c>
      <c r="Q37" s="79" t="s">
        <v>405</v>
      </c>
      <c r="R37" s="79"/>
      <c r="S37" s="79"/>
      <c r="T37" s="79" t="s">
        <v>336</v>
      </c>
      <c r="U37" s="79"/>
      <c r="V37" s="84" t="s">
        <v>653</v>
      </c>
      <c r="W37" s="81">
        <v>43482.924305555556</v>
      </c>
      <c r="X37" s="84" t="s">
        <v>762</v>
      </c>
      <c r="Y37" s="79"/>
      <c r="Z37" s="79"/>
      <c r="AA37" s="82" t="s">
        <v>921</v>
      </c>
      <c r="AB37" s="79"/>
      <c r="AC37" s="79" t="b">
        <v>0</v>
      </c>
      <c r="AD37" s="79">
        <v>0</v>
      </c>
      <c r="AE37" s="82" t="s">
        <v>1071</v>
      </c>
      <c r="AF37" s="79" t="b">
        <v>0</v>
      </c>
      <c r="AG37" s="79" t="s">
        <v>1084</v>
      </c>
      <c r="AH37" s="79"/>
      <c r="AI37" s="82" t="s">
        <v>1071</v>
      </c>
      <c r="AJ37" s="79" t="b">
        <v>0</v>
      </c>
      <c r="AK37" s="79">
        <v>2</v>
      </c>
      <c r="AL37" s="82" t="s">
        <v>920</v>
      </c>
      <c r="AM37" s="79" t="s">
        <v>1098</v>
      </c>
      <c r="AN37" s="79" t="b">
        <v>0</v>
      </c>
      <c r="AO37" s="82" t="s">
        <v>920</v>
      </c>
      <c r="AP37" s="79" t="s">
        <v>176</v>
      </c>
      <c r="AQ37" s="79">
        <v>0</v>
      </c>
      <c r="AR37" s="79">
        <v>0</v>
      </c>
      <c r="AS37" s="79"/>
      <c r="AT37" s="79"/>
      <c r="AU37" s="79"/>
      <c r="AV37" s="79"/>
      <c r="AW37" s="79"/>
      <c r="AX37" s="79"/>
      <c r="AY37" s="79"/>
      <c r="AZ37" s="79"/>
      <c r="BA37">
        <v>1</v>
      </c>
      <c r="BB37" s="78" t="str">
        <f>REPLACE(INDEX(GroupVertices[Group],MATCH(Edges[[#This Row],[Vertex 1]],GroupVertices[Vertex],0)),1,1,"")</f>
        <v>22</v>
      </c>
      <c r="BC37" s="78" t="str">
        <f>REPLACE(INDEX(GroupVertices[Group],MATCH(Edges[[#This Row],[Vertex 2]],GroupVertices[Vertex],0)),1,1,"")</f>
        <v>22</v>
      </c>
      <c r="BD37" s="48">
        <v>2</v>
      </c>
      <c r="BE37" s="49">
        <v>7.407407407407407</v>
      </c>
      <c r="BF37" s="48">
        <v>0</v>
      </c>
      <c r="BG37" s="49">
        <v>0</v>
      </c>
      <c r="BH37" s="48">
        <v>0</v>
      </c>
      <c r="BI37" s="49">
        <v>0</v>
      </c>
      <c r="BJ37" s="48">
        <v>25</v>
      </c>
      <c r="BK37" s="49">
        <v>92.5925925925926</v>
      </c>
      <c r="BL37" s="48">
        <v>27</v>
      </c>
    </row>
    <row r="38" spans="1:64" ht="15">
      <c r="A38" s="64" t="s">
        <v>237</v>
      </c>
      <c r="B38" s="64" t="s">
        <v>340</v>
      </c>
      <c r="C38" s="65" t="s">
        <v>3318</v>
      </c>
      <c r="D38" s="66">
        <v>3</v>
      </c>
      <c r="E38" s="67" t="s">
        <v>132</v>
      </c>
      <c r="F38" s="68">
        <v>32</v>
      </c>
      <c r="G38" s="65"/>
      <c r="H38" s="69"/>
      <c r="I38" s="70"/>
      <c r="J38" s="70"/>
      <c r="K38" s="34" t="s">
        <v>65</v>
      </c>
      <c r="L38" s="77">
        <v>38</v>
      </c>
      <c r="M38" s="77"/>
      <c r="N38" s="72"/>
      <c r="O38" s="79" t="s">
        <v>387</v>
      </c>
      <c r="P38" s="81">
        <v>43484.79508101852</v>
      </c>
      <c r="Q38" s="79" t="s">
        <v>408</v>
      </c>
      <c r="R38" s="79"/>
      <c r="S38" s="79"/>
      <c r="T38" s="79"/>
      <c r="U38" s="79"/>
      <c r="V38" s="84" t="s">
        <v>654</v>
      </c>
      <c r="W38" s="81">
        <v>43484.79508101852</v>
      </c>
      <c r="X38" s="84" t="s">
        <v>763</v>
      </c>
      <c r="Y38" s="79"/>
      <c r="Z38" s="79"/>
      <c r="AA38" s="82" t="s">
        <v>922</v>
      </c>
      <c r="AB38" s="82" t="s">
        <v>1056</v>
      </c>
      <c r="AC38" s="79" t="b">
        <v>0</v>
      </c>
      <c r="AD38" s="79">
        <v>1</v>
      </c>
      <c r="AE38" s="82" t="s">
        <v>1072</v>
      </c>
      <c r="AF38" s="79" t="b">
        <v>0</v>
      </c>
      <c r="AG38" s="79" t="s">
        <v>1084</v>
      </c>
      <c r="AH38" s="79"/>
      <c r="AI38" s="82" t="s">
        <v>1071</v>
      </c>
      <c r="AJ38" s="79" t="b">
        <v>0</v>
      </c>
      <c r="AK38" s="79">
        <v>0</v>
      </c>
      <c r="AL38" s="82" t="s">
        <v>1071</v>
      </c>
      <c r="AM38" s="79" t="s">
        <v>1098</v>
      </c>
      <c r="AN38" s="79" t="b">
        <v>0</v>
      </c>
      <c r="AO38" s="82" t="s">
        <v>1056</v>
      </c>
      <c r="AP38" s="79" t="s">
        <v>176</v>
      </c>
      <c r="AQ38" s="79">
        <v>0</v>
      </c>
      <c r="AR38" s="79">
        <v>0</v>
      </c>
      <c r="AS38" s="79"/>
      <c r="AT38" s="79"/>
      <c r="AU38" s="79"/>
      <c r="AV38" s="79"/>
      <c r="AW38" s="79"/>
      <c r="AX38" s="79"/>
      <c r="AY38" s="79"/>
      <c r="AZ38" s="79"/>
      <c r="BA38">
        <v>1</v>
      </c>
      <c r="BB38" s="78" t="str">
        <f>REPLACE(INDEX(GroupVertices[Group],MATCH(Edges[[#This Row],[Vertex 1]],GroupVertices[Vertex],0)),1,1,"")</f>
        <v>34</v>
      </c>
      <c r="BC38" s="78" t="str">
        <f>REPLACE(INDEX(GroupVertices[Group],MATCH(Edges[[#This Row],[Vertex 2]],GroupVertices[Vertex],0)),1,1,"")</f>
        <v>34</v>
      </c>
      <c r="BD38" s="48">
        <v>0</v>
      </c>
      <c r="BE38" s="49">
        <v>0</v>
      </c>
      <c r="BF38" s="48">
        <v>0</v>
      </c>
      <c r="BG38" s="49">
        <v>0</v>
      </c>
      <c r="BH38" s="48">
        <v>0</v>
      </c>
      <c r="BI38" s="49">
        <v>0</v>
      </c>
      <c r="BJ38" s="48">
        <v>7</v>
      </c>
      <c r="BK38" s="49">
        <v>100</v>
      </c>
      <c r="BL38" s="48">
        <v>7</v>
      </c>
    </row>
    <row r="39" spans="1:64" ht="15">
      <c r="A39" s="64" t="s">
        <v>238</v>
      </c>
      <c r="B39" s="64" t="s">
        <v>238</v>
      </c>
      <c r="C39" s="65" t="s">
        <v>3318</v>
      </c>
      <c r="D39" s="66">
        <v>3</v>
      </c>
      <c r="E39" s="67" t="s">
        <v>132</v>
      </c>
      <c r="F39" s="68">
        <v>32</v>
      </c>
      <c r="G39" s="65"/>
      <c r="H39" s="69"/>
      <c r="I39" s="70"/>
      <c r="J39" s="70"/>
      <c r="K39" s="34" t="s">
        <v>65</v>
      </c>
      <c r="L39" s="77">
        <v>39</v>
      </c>
      <c r="M39" s="77"/>
      <c r="N39" s="72"/>
      <c r="O39" s="79" t="s">
        <v>176</v>
      </c>
      <c r="P39" s="81">
        <v>43484.810428240744</v>
      </c>
      <c r="Q39" s="79" t="s">
        <v>409</v>
      </c>
      <c r="R39" s="84" t="s">
        <v>515</v>
      </c>
      <c r="S39" s="79" t="s">
        <v>565</v>
      </c>
      <c r="T39" s="79" t="s">
        <v>588</v>
      </c>
      <c r="U39" s="79"/>
      <c r="V39" s="84" t="s">
        <v>655</v>
      </c>
      <c r="W39" s="81">
        <v>43484.810428240744</v>
      </c>
      <c r="X39" s="84" t="s">
        <v>764</v>
      </c>
      <c r="Y39" s="79"/>
      <c r="Z39" s="79"/>
      <c r="AA39" s="82" t="s">
        <v>923</v>
      </c>
      <c r="AB39" s="79"/>
      <c r="AC39" s="79" t="b">
        <v>0</v>
      </c>
      <c r="AD39" s="79">
        <v>0</v>
      </c>
      <c r="AE39" s="82" t="s">
        <v>1071</v>
      </c>
      <c r="AF39" s="79" t="b">
        <v>0</v>
      </c>
      <c r="AG39" s="79" t="s">
        <v>1084</v>
      </c>
      <c r="AH39" s="79"/>
      <c r="AI39" s="82" t="s">
        <v>1071</v>
      </c>
      <c r="AJ39" s="79" t="b">
        <v>0</v>
      </c>
      <c r="AK39" s="79">
        <v>0</v>
      </c>
      <c r="AL39" s="82" t="s">
        <v>1071</v>
      </c>
      <c r="AM39" s="79" t="s">
        <v>1105</v>
      </c>
      <c r="AN39" s="79" t="b">
        <v>0</v>
      </c>
      <c r="AO39" s="82" t="s">
        <v>923</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v>1</v>
      </c>
      <c r="BE39" s="49">
        <v>3.8461538461538463</v>
      </c>
      <c r="BF39" s="48">
        <v>0</v>
      </c>
      <c r="BG39" s="49">
        <v>0</v>
      </c>
      <c r="BH39" s="48">
        <v>0</v>
      </c>
      <c r="BI39" s="49">
        <v>0</v>
      </c>
      <c r="BJ39" s="48">
        <v>25</v>
      </c>
      <c r="BK39" s="49">
        <v>96.15384615384616</v>
      </c>
      <c r="BL39" s="48">
        <v>26</v>
      </c>
    </row>
    <row r="40" spans="1:64" ht="15">
      <c r="A40" s="64" t="s">
        <v>239</v>
      </c>
      <c r="B40" s="64" t="s">
        <v>239</v>
      </c>
      <c r="C40" s="65" t="s">
        <v>3319</v>
      </c>
      <c r="D40" s="66">
        <v>10</v>
      </c>
      <c r="E40" s="67" t="s">
        <v>136</v>
      </c>
      <c r="F40" s="68">
        <v>29.11111111111111</v>
      </c>
      <c r="G40" s="65"/>
      <c r="H40" s="69"/>
      <c r="I40" s="70"/>
      <c r="J40" s="70"/>
      <c r="K40" s="34" t="s">
        <v>65</v>
      </c>
      <c r="L40" s="77">
        <v>40</v>
      </c>
      <c r="M40" s="77"/>
      <c r="N40" s="72"/>
      <c r="O40" s="79" t="s">
        <v>176</v>
      </c>
      <c r="P40" s="81">
        <v>43485.59961805555</v>
      </c>
      <c r="Q40" s="79" t="s">
        <v>410</v>
      </c>
      <c r="R40" s="79"/>
      <c r="S40" s="79"/>
      <c r="T40" s="79"/>
      <c r="U40" s="79"/>
      <c r="V40" s="84" t="s">
        <v>656</v>
      </c>
      <c r="W40" s="81">
        <v>43485.59961805555</v>
      </c>
      <c r="X40" s="84" t="s">
        <v>765</v>
      </c>
      <c r="Y40" s="79"/>
      <c r="Z40" s="79"/>
      <c r="AA40" s="82" t="s">
        <v>924</v>
      </c>
      <c r="AB40" s="82" t="s">
        <v>1057</v>
      </c>
      <c r="AC40" s="79" t="b">
        <v>0</v>
      </c>
      <c r="AD40" s="79">
        <v>0</v>
      </c>
      <c r="AE40" s="82" t="s">
        <v>1073</v>
      </c>
      <c r="AF40" s="79" t="b">
        <v>0</v>
      </c>
      <c r="AG40" s="79" t="s">
        <v>1086</v>
      </c>
      <c r="AH40" s="79"/>
      <c r="AI40" s="82" t="s">
        <v>1071</v>
      </c>
      <c r="AJ40" s="79" t="b">
        <v>0</v>
      </c>
      <c r="AK40" s="79">
        <v>0</v>
      </c>
      <c r="AL40" s="82" t="s">
        <v>1071</v>
      </c>
      <c r="AM40" s="79" t="s">
        <v>1106</v>
      </c>
      <c r="AN40" s="79" t="b">
        <v>0</v>
      </c>
      <c r="AO40" s="82" t="s">
        <v>1057</v>
      </c>
      <c r="AP40" s="79" t="s">
        <v>176</v>
      </c>
      <c r="AQ40" s="79">
        <v>0</v>
      </c>
      <c r="AR40" s="79">
        <v>0</v>
      </c>
      <c r="AS40" s="79"/>
      <c r="AT40" s="79"/>
      <c r="AU40" s="79"/>
      <c r="AV40" s="79"/>
      <c r="AW40" s="79"/>
      <c r="AX40" s="79"/>
      <c r="AY40" s="79"/>
      <c r="AZ40" s="79"/>
      <c r="BA40">
        <v>2</v>
      </c>
      <c r="BB40" s="78" t="str">
        <f>REPLACE(INDEX(GroupVertices[Group],MATCH(Edges[[#This Row],[Vertex 1]],GroupVertices[Vertex],0)),1,1,"")</f>
        <v>2</v>
      </c>
      <c r="BC40" s="78" t="str">
        <f>REPLACE(INDEX(GroupVertices[Group],MATCH(Edges[[#This Row],[Vertex 2]],GroupVertices[Vertex],0)),1,1,"")</f>
        <v>2</v>
      </c>
      <c r="BD40" s="48">
        <v>0</v>
      </c>
      <c r="BE40" s="49">
        <v>0</v>
      </c>
      <c r="BF40" s="48">
        <v>0</v>
      </c>
      <c r="BG40" s="49">
        <v>0</v>
      </c>
      <c r="BH40" s="48">
        <v>0</v>
      </c>
      <c r="BI40" s="49">
        <v>0</v>
      </c>
      <c r="BJ40" s="48">
        <v>39</v>
      </c>
      <c r="BK40" s="49">
        <v>100</v>
      </c>
      <c r="BL40" s="48">
        <v>39</v>
      </c>
    </row>
    <row r="41" spans="1:64" ht="15">
      <c r="A41" s="64" t="s">
        <v>239</v>
      </c>
      <c r="B41" s="64" t="s">
        <v>239</v>
      </c>
      <c r="C41" s="65" t="s">
        <v>3319</v>
      </c>
      <c r="D41" s="66">
        <v>10</v>
      </c>
      <c r="E41" s="67" t="s">
        <v>136</v>
      </c>
      <c r="F41" s="68">
        <v>29.11111111111111</v>
      </c>
      <c r="G41" s="65"/>
      <c r="H41" s="69"/>
      <c r="I41" s="70"/>
      <c r="J41" s="70"/>
      <c r="K41" s="34" t="s">
        <v>65</v>
      </c>
      <c r="L41" s="77">
        <v>41</v>
      </c>
      <c r="M41" s="77"/>
      <c r="N41" s="72"/>
      <c r="O41" s="79" t="s">
        <v>176</v>
      </c>
      <c r="P41" s="81">
        <v>43485.599641203706</v>
      </c>
      <c r="Q41" s="79" t="s">
        <v>411</v>
      </c>
      <c r="R41" s="79"/>
      <c r="S41" s="79"/>
      <c r="T41" s="79"/>
      <c r="U41" s="79"/>
      <c r="V41" s="84" t="s">
        <v>656</v>
      </c>
      <c r="W41" s="81">
        <v>43485.599641203706</v>
      </c>
      <c r="X41" s="84" t="s">
        <v>766</v>
      </c>
      <c r="Y41" s="79"/>
      <c r="Z41" s="79"/>
      <c r="AA41" s="82" t="s">
        <v>925</v>
      </c>
      <c r="AB41" s="82" t="s">
        <v>1058</v>
      </c>
      <c r="AC41" s="79" t="b">
        <v>0</v>
      </c>
      <c r="AD41" s="79">
        <v>0</v>
      </c>
      <c r="AE41" s="82" t="s">
        <v>1073</v>
      </c>
      <c r="AF41" s="79" t="b">
        <v>0</v>
      </c>
      <c r="AG41" s="79" t="s">
        <v>1086</v>
      </c>
      <c r="AH41" s="79"/>
      <c r="AI41" s="82" t="s">
        <v>1071</v>
      </c>
      <c r="AJ41" s="79" t="b">
        <v>0</v>
      </c>
      <c r="AK41" s="79">
        <v>0</v>
      </c>
      <c r="AL41" s="82" t="s">
        <v>1071</v>
      </c>
      <c r="AM41" s="79" t="s">
        <v>1106</v>
      </c>
      <c r="AN41" s="79" t="b">
        <v>0</v>
      </c>
      <c r="AO41" s="82" t="s">
        <v>1058</v>
      </c>
      <c r="AP41" s="79" t="s">
        <v>176</v>
      </c>
      <c r="AQ41" s="79">
        <v>0</v>
      </c>
      <c r="AR41" s="79">
        <v>0</v>
      </c>
      <c r="AS41" s="79"/>
      <c r="AT41" s="79"/>
      <c r="AU41" s="79"/>
      <c r="AV41" s="79"/>
      <c r="AW41" s="79"/>
      <c r="AX41" s="79"/>
      <c r="AY41" s="79"/>
      <c r="AZ41" s="79"/>
      <c r="BA41">
        <v>2</v>
      </c>
      <c r="BB41" s="78" t="str">
        <f>REPLACE(INDEX(GroupVertices[Group],MATCH(Edges[[#This Row],[Vertex 1]],GroupVertices[Vertex],0)),1,1,"")</f>
        <v>2</v>
      </c>
      <c r="BC41" s="78" t="str">
        <f>REPLACE(INDEX(GroupVertices[Group],MATCH(Edges[[#This Row],[Vertex 2]],GroupVertices[Vertex],0)),1,1,"")</f>
        <v>2</v>
      </c>
      <c r="BD41" s="48">
        <v>1</v>
      </c>
      <c r="BE41" s="49">
        <v>2.5</v>
      </c>
      <c r="BF41" s="48">
        <v>0</v>
      </c>
      <c r="BG41" s="49">
        <v>0</v>
      </c>
      <c r="BH41" s="48">
        <v>0</v>
      </c>
      <c r="BI41" s="49">
        <v>0</v>
      </c>
      <c r="BJ41" s="48">
        <v>39</v>
      </c>
      <c r="BK41" s="49">
        <v>97.5</v>
      </c>
      <c r="BL41" s="48">
        <v>40</v>
      </c>
    </row>
    <row r="42" spans="1:64" ht="15">
      <c r="A42" s="64" t="s">
        <v>240</v>
      </c>
      <c r="B42" s="64" t="s">
        <v>240</v>
      </c>
      <c r="C42" s="65" t="s">
        <v>3318</v>
      </c>
      <c r="D42" s="66">
        <v>3</v>
      </c>
      <c r="E42" s="67" t="s">
        <v>132</v>
      </c>
      <c r="F42" s="68">
        <v>32</v>
      </c>
      <c r="G42" s="65"/>
      <c r="H42" s="69"/>
      <c r="I42" s="70"/>
      <c r="J42" s="70"/>
      <c r="K42" s="34" t="s">
        <v>65</v>
      </c>
      <c r="L42" s="77">
        <v>42</v>
      </c>
      <c r="M42" s="77"/>
      <c r="N42" s="72"/>
      <c r="O42" s="79" t="s">
        <v>176</v>
      </c>
      <c r="P42" s="81">
        <v>43486.69443287037</v>
      </c>
      <c r="Q42" s="79" t="s">
        <v>412</v>
      </c>
      <c r="R42" s="79"/>
      <c r="S42" s="79"/>
      <c r="T42" s="79" t="s">
        <v>589</v>
      </c>
      <c r="U42" s="84" t="s">
        <v>618</v>
      </c>
      <c r="V42" s="84" t="s">
        <v>618</v>
      </c>
      <c r="W42" s="81">
        <v>43486.69443287037</v>
      </c>
      <c r="X42" s="84" t="s">
        <v>767</v>
      </c>
      <c r="Y42" s="79"/>
      <c r="Z42" s="79"/>
      <c r="AA42" s="82" t="s">
        <v>926</v>
      </c>
      <c r="AB42" s="79"/>
      <c r="AC42" s="79" t="b">
        <v>0</v>
      </c>
      <c r="AD42" s="79">
        <v>2</v>
      </c>
      <c r="AE42" s="82" t="s">
        <v>1071</v>
      </c>
      <c r="AF42" s="79" t="b">
        <v>0</v>
      </c>
      <c r="AG42" s="79" t="s">
        <v>1084</v>
      </c>
      <c r="AH42" s="79"/>
      <c r="AI42" s="82" t="s">
        <v>1071</v>
      </c>
      <c r="AJ42" s="79" t="b">
        <v>0</v>
      </c>
      <c r="AK42" s="79">
        <v>1</v>
      </c>
      <c r="AL42" s="82" t="s">
        <v>1071</v>
      </c>
      <c r="AM42" s="79" t="s">
        <v>1099</v>
      </c>
      <c r="AN42" s="79" t="b">
        <v>0</v>
      </c>
      <c r="AO42" s="82" t="s">
        <v>926</v>
      </c>
      <c r="AP42" s="79" t="s">
        <v>176</v>
      </c>
      <c r="AQ42" s="79">
        <v>0</v>
      </c>
      <c r="AR42" s="79">
        <v>0</v>
      </c>
      <c r="AS42" s="79"/>
      <c r="AT42" s="79"/>
      <c r="AU42" s="79"/>
      <c r="AV42" s="79"/>
      <c r="AW42" s="79"/>
      <c r="AX42" s="79"/>
      <c r="AY42" s="79"/>
      <c r="AZ42" s="79"/>
      <c r="BA42">
        <v>1</v>
      </c>
      <c r="BB42" s="78" t="str">
        <f>REPLACE(INDEX(GroupVertices[Group],MATCH(Edges[[#This Row],[Vertex 1]],GroupVertices[Vertex],0)),1,1,"")</f>
        <v>33</v>
      </c>
      <c r="BC42" s="78" t="str">
        <f>REPLACE(INDEX(GroupVertices[Group],MATCH(Edges[[#This Row],[Vertex 2]],GroupVertices[Vertex],0)),1,1,"")</f>
        <v>33</v>
      </c>
      <c r="BD42" s="48">
        <v>0</v>
      </c>
      <c r="BE42" s="49">
        <v>0</v>
      </c>
      <c r="BF42" s="48">
        <v>0</v>
      </c>
      <c r="BG42" s="49">
        <v>0</v>
      </c>
      <c r="BH42" s="48">
        <v>0</v>
      </c>
      <c r="BI42" s="49">
        <v>0</v>
      </c>
      <c r="BJ42" s="48">
        <v>19</v>
      </c>
      <c r="BK42" s="49">
        <v>100</v>
      </c>
      <c r="BL42" s="48">
        <v>19</v>
      </c>
    </row>
    <row r="43" spans="1:64" ht="15">
      <c r="A43" s="64" t="s">
        <v>241</v>
      </c>
      <c r="B43" s="64" t="s">
        <v>240</v>
      </c>
      <c r="C43" s="65" t="s">
        <v>3318</v>
      </c>
      <c r="D43" s="66">
        <v>3</v>
      </c>
      <c r="E43" s="67" t="s">
        <v>132</v>
      </c>
      <c r="F43" s="68">
        <v>32</v>
      </c>
      <c r="G43" s="65"/>
      <c r="H43" s="69"/>
      <c r="I43" s="70"/>
      <c r="J43" s="70"/>
      <c r="K43" s="34" t="s">
        <v>65</v>
      </c>
      <c r="L43" s="77">
        <v>43</v>
      </c>
      <c r="M43" s="77"/>
      <c r="N43" s="72"/>
      <c r="O43" s="79" t="s">
        <v>388</v>
      </c>
      <c r="P43" s="81">
        <v>43486.70141203704</v>
      </c>
      <c r="Q43" s="79" t="s">
        <v>413</v>
      </c>
      <c r="R43" s="79"/>
      <c r="S43" s="79"/>
      <c r="T43" s="79" t="s">
        <v>590</v>
      </c>
      <c r="U43" s="79"/>
      <c r="V43" s="84" t="s">
        <v>657</v>
      </c>
      <c r="W43" s="81">
        <v>43486.70141203704</v>
      </c>
      <c r="X43" s="84" t="s">
        <v>768</v>
      </c>
      <c r="Y43" s="79"/>
      <c r="Z43" s="79"/>
      <c r="AA43" s="82" t="s">
        <v>927</v>
      </c>
      <c r="AB43" s="79"/>
      <c r="AC43" s="79" t="b">
        <v>0</v>
      </c>
      <c r="AD43" s="79">
        <v>0</v>
      </c>
      <c r="AE43" s="82" t="s">
        <v>1071</v>
      </c>
      <c r="AF43" s="79" t="b">
        <v>0</v>
      </c>
      <c r="AG43" s="79" t="s">
        <v>1084</v>
      </c>
      <c r="AH43" s="79"/>
      <c r="AI43" s="82" t="s">
        <v>1071</v>
      </c>
      <c r="AJ43" s="79" t="b">
        <v>0</v>
      </c>
      <c r="AK43" s="79">
        <v>1</v>
      </c>
      <c r="AL43" s="82" t="s">
        <v>926</v>
      </c>
      <c r="AM43" s="79" t="s">
        <v>1104</v>
      </c>
      <c r="AN43" s="79" t="b">
        <v>0</v>
      </c>
      <c r="AO43" s="82" t="s">
        <v>926</v>
      </c>
      <c r="AP43" s="79" t="s">
        <v>176</v>
      </c>
      <c r="AQ43" s="79">
        <v>0</v>
      </c>
      <c r="AR43" s="79">
        <v>0</v>
      </c>
      <c r="AS43" s="79"/>
      <c r="AT43" s="79"/>
      <c r="AU43" s="79"/>
      <c r="AV43" s="79"/>
      <c r="AW43" s="79"/>
      <c r="AX43" s="79"/>
      <c r="AY43" s="79"/>
      <c r="AZ43" s="79"/>
      <c r="BA43">
        <v>1</v>
      </c>
      <c r="BB43" s="78" t="str">
        <f>REPLACE(INDEX(GroupVertices[Group],MATCH(Edges[[#This Row],[Vertex 1]],GroupVertices[Vertex],0)),1,1,"")</f>
        <v>33</v>
      </c>
      <c r="BC43" s="78" t="str">
        <f>REPLACE(INDEX(GroupVertices[Group],MATCH(Edges[[#This Row],[Vertex 2]],GroupVertices[Vertex],0)),1,1,"")</f>
        <v>33</v>
      </c>
      <c r="BD43" s="48">
        <v>0</v>
      </c>
      <c r="BE43" s="49">
        <v>0</v>
      </c>
      <c r="BF43" s="48">
        <v>0</v>
      </c>
      <c r="BG43" s="49">
        <v>0</v>
      </c>
      <c r="BH43" s="48">
        <v>0</v>
      </c>
      <c r="BI43" s="49">
        <v>0</v>
      </c>
      <c r="BJ43" s="48">
        <v>16</v>
      </c>
      <c r="BK43" s="49">
        <v>100</v>
      </c>
      <c r="BL43" s="48">
        <v>16</v>
      </c>
    </row>
    <row r="44" spans="1:64" ht="15">
      <c r="A44" s="64" t="s">
        <v>242</v>
      </c>
      <c r="B44" s="64" t="s">
        <v>329</v>
      </c>
      <c r="C44" s="65" t="s">
        <v>3318</v>
      </c>
      <c r="D44" s="66">
        <v>3</v>
      </c>
      <c r="E44" s="67" t="s">
        <v>132</v>
      </c>
      <c r="F44" s="68">
        <v>32</v>
      </c>
      <c r="G44" s="65"/>
      <c r="H44" s="69"/>
      <c r="I44" s="70"/>
      <c r="J44" s="70"/>
      <c r="K44" s="34" t="s">
        <v>65</v>
      </c>
      <c r="L44" s="77">
        <v>44</v>
      </c>
      <c r="M44" s="77"/>
      <c r="N44" s="72"/>
      <c r="O44" s="79" t="s">
        <v>388</v>
      </c>
      <c r="P44" s="81">
        <v>43486.892175925925</v>
      </c>
      <c r="Q44" s="79" t="s">
        <v>414</v>
      </c>
      <c r="R44" s="79"/>
      <c r="S44" s="79"/>
      <c r="T44" s="79"/>
      <c r="U44" s="79"/>
      <c r="V44" s="84" t="s">
        <v>658</v>
      </c>
      <c r="W44" s="81">
        <v>43486.892175925925</v>
      </c>
      <c r="X44" s="84" t="s">
        <v>769</v>
      </c>
      <c r="Y44" s="79"/>
      <c r="Z44" s="79"/>
      <c r="AA44" s="82" t="s">
        <v>928</v>
      </c>
      <c r="AB44" s="79"/>
      <c r="AC44" s="79" t="b">
        <v>0</v>
      </c>
      <c r="AD44" s="79">
        <v>0</v>
      </c>
      <c r="AE44" s="82" t="s">
        <v>1071</v>
      </c>
      <c r="AF44" s="79" t="b">
        <v>0</v>
      </c>
      <c r="AG44" s="79" t="s">
        <v>1084</v>
      </c>
      <c r="AH44" s="79"/>
      <c r="AI44" s="82" t="s">
        <v>1071</v>
      </c>
      <c r="AJ44" s="79" t="b">
        <v>0</v>
      </c>
      <c r="AK44" s="79">
        <v>0</v>
      </c>
      <c r="AL44" s="82" t="s">
        <v>1032</v>
      </c>
      <c r="AM44" s="79" t="s">
        <v>1099</v>
      </c>
      <c r="AN44" s="79" t="b">
        <v>0</v>
      </c>
      <c r="AO44" s="82" t="s">
        <v>1032</v>
      </c>
      <c r="AP44" s="79" t="s">
        <v>176</v>
      </c>
      <c r="AQ44" s="79">
        <v>0</v>
      </c>
      <c r="AR44" s="79">
        <v>0</v>
      </c>
      <c r="AS44" s="79"/>
      <c r="AT44" s="79"/>
      <c r="AU44" s="79"/>
      <c r="AV44" s="79"/>
      <c r="AW44" s="79"/>
      <c r="AX44" s="79"/>
      <c r="AY44" s="79"/>
      <c r="AZ44" s="79"/>
      <c r="BA44">
        <v>1</v>
      </c>
      <c r="BB44" s="78" t="str">
        <f>REPLACE(INDEX(GroupVertices[Group],MATCH(Edges[[#This Row],[Vertex 1]],GroupVertices[Vertex],0)),1,1,"")</f>
        <v>5</v>
      </c>
      <c r="BC44" s="78" t="str">
        <f>REPLACE(INDEX(GroupVertices[Group],MATCH(Edges[[#This Row],[Vertex 2]],GroupVertices[Vertex],0)),1,1,"")</f>
        <v>5</v>
      </c>
      <c r="BD44" s="48">
        <v>0</v>
      </c>
      <c r="BE44" s="49">
        <v>0</v>
      </c>
      <c r="BF44" s="48">
        <v>0</v>
      </c>
      <c r="BG44" s="49">
        <v>0</v>
      </c>
      <c r="BH44" s="48">
        <v>0</v>
      </c>
      <c r="BI44" s="49">
        <v>0</v>
      </c>
      <c r="BJ44" s="48">
        <v>27</v>
      </c>
      <c r="BK44" s="49">
        <v>100</v>
      </c>
      <c r="BL44" s="48">
        <v>27</v>
      </c>
    </row>
    <row r="45" spans="1:64" ht="15">
      <c r="A45" s="64" t="s">
        <v>243</v>
      </c>
      <c r="B45" s="64" t="s">
        <v>329</v>
      </c>
      <c r="C45" s="65" t="s">
        <v>3318</v>
      </c>
      <c r="D45" s="66">
        <v>3</v>
      </c>
      <c r="E45" s="67" t="s">
        <v>132</v>
      </c>
      <c r="F45" s="68">
        <v>32</v>
      </c>
      <c r="G45" s="65"/>
      <c r="H45" s="69"/>
      <c r="I45" s="70"/>
      <c r="J45" s="70"/>
      <c r="K45" s="34" t="s">
        <v>65</v>
      </c>
      <c r="L45" s="77">
        <v>45</v>
      </c>
      <c r="M45" s="77"/>
      <c r="N45" s="72"/>
      <c r="O45" s="79" t="s">
        <v>388</v>
      </c>
      <c r="P45" s="81">
        <v>43486.922638888886</v>
      </c>
      <c r="Q45" s="79" t="s">
        <v>414</v>
      </c>
      <c r="R45" s="79"/>
      <c r="S45" s="79"/>
      <c r="T45" s="79"/>
      <c r="U45" s="79"/>
      <c r="V45" s="84" t="s">
        <v>659</v>
      </c>
      <c r="W45" s="81">
        <v>43486.922638888886</v>
      </c>
      <c r="X45" s="84" t="s">
        <v>770</v>
      </c>
      <c r="Y45" s="79"/>
      <c r="Z45" s="79"/>
      <c r="AA45" s="82" t="s">
        <v>929</v>
      </c>
      <c r="AB45" s="79"/>
      <c r="AC45" s="79" t="b">
        <v>0</v>
      </c>
      <c r="AD45" s="79">
        <v>0</v>
      </c>
      <c r="AE45" s="82" t="s">
        <v>1071</v>
      </c>
      <c r="AF45" s="79" t="b">
        <v>0</v>
      </c>
      <c r="AG45" s="79" t="s">
        <v>1084</v>
      </c>
      <c r="AH45" s="79"/>
      <c r="AI45" s="82" t="s">
        <v>1071</v>
      </c>
      <c r="AJ45" s="79" t="b">
        <v>0</v>
      </c>
      <c r="AK45" s="79">
        <v>0</v>
      </c>
      <c r="AL45" s="82" t="s">
        <v>1032</v>
      </c>
      <c r="AM45" s="79" t="s">
        <v>1098</v>
      </c>
      <c r="AN45" s="79" t="b">
        <v>0</v>
      </c>
      <c r="AO45" s="82" t="s">
        <v>1032</v>
      </c>
      <c r="AP45" s="79" t="s">
        <v>176</v>
      </c>
      <c r="AQ45" s="79">
        <v>0</v>
      </c>
      <c r="AR45" s="79">
        <v>0</v>
      </c>
      <c r="AS45" s="79"/>
      <c r="AT45" s="79"/>
      <c r="AU45" s="79"/>
      <c r="AV45" s="79"/>
      <c r="AW45" s="79"/>
      <c r="AX45" s="79"/>
      <c r="AY45" s="79"/>
      <c r="AZ45" s="79"/>
      <c r="BA45">
        <v>1</v>
      </c>
      <c r="BB45" s="78" t="str">
        <f>REPLACE(INDEX(GroupVertices[Group],MATCH(Edges[[#This Row],[Vertex 1]],GroupVertices[Vertex],0)),1,1,"")</f>
        <v>5</v>
      </c>
      <c r="BC45" s="78" t="str">
        <f>REPLACE(INDEX(GroupVertices[Group],MATCH(Edges[[#This Row],[Vertex 2]],GroupVertices[Vertex],0)),1,1,"")</f>
        <v>5</v>
      </c>
      <c r="BD45" s="48">
        <v>0</v>
      </c>
      <c r="BE45" s="49">
        <v>0</v>
      </c>
      <c r="BF45" s="48">
        <v>0</v>
      </c>
      <c r="BG45" s="49">
        <v>0</v>
      </c>
      <c r="BH45" s="48">
        <v>0</v>
      </c>
      <c r="BI45" s="49">
        <v>0</v>
      </c>
      <c r="BJ45" s="48">
        <v>27</v>
      </c>
      <c r="BK45" s="49">
        <v>100</v>
      </c>
      <c r="BL45" s="48">
        <v>27</v>
      </c>
    </row>
    <row r="46" spans="1:64" ht="15">
      <c r="A46" s="64" t="s">
        <v>244</v>
      </c>
      <c r="B46" s="64" t="s">
        <v>329</v>
      </c>
      <c r="C46" s="65" t="s">
        <v>3318</v>
      </c>
      <c r="D46" s="66">
        <v>3</v>
      </c>
      <c r="E46" s="67" t="s">
        <v>132</v>
      </c>
      <c r="F46" s="68">
        <v>32</v>
      </c>
      <c r="G46" s="65"/>
      <c r="H46" s="69"/>
      <c r="I46" s="70"/>
      <c r="J46" s="70"/>
      <c r="K46" s="34" t="s">
        <v>65</v>
      </c>
      <c r="L46" s="77">
        <v>46</v>
      </c>
      <c r="M46" s="77"/>
      <c r="N46" s="72"/>
      <c r="O46" s="79" t="s">
        <v>388</v>
      </c>
      <c r="P46" s="81">
        <v>43487.277604166666</v>
      </c>
      <c r="Q46" s="79" t="s">
        <v>414</v>
      </c>
      <c r="R46" s="79"/>
      <c r="S46" s="79"/>
      <c r="T46" s="79"/>
      <c r="U46" s="79"/>
      <c r="V46" s="84" t="s">
        <v>660</v>
      </c>
      <c r="W46" s="81">
        <v>43487.277604166666</v>
      </c>
      <c r="X46" s="84" t="s">
        <v>771</v>
      </c>
      <c r="Y46" s="79"/>
      <c r="Z46" s="79"/>
      <c r="AA46" s="82" t="s">
        <v>930</v>
      </c>
      <c r="AB46" s="79"/>
      <c r="AC46" s="79" t="b">
        <v>0</v>
      </c>
      <c r="AD46" s="79">
        <v>0</v>
      </c>
      <c r="AE46" s="82" t="s">
        <v>1071</v>
      </c>
      <c r="AF46" s="79" t="b">
        <v>0</v>
      </c>
      <c r="AG46" s="79" t="s">
        <v>1084</v>
      </c>
      <c r="AH46" s="79"/>
      <c r="AI46" s="82" t="s">
        <v>1071</v>
      </c>
      <c r="AJ46" s="79" t="b">
        <v>0</v>
      </c>
      <c r="AK46" s="79">
        <v>0</v>
      </c>
      <c r="AL46" s="82" t="s">
        <v>1032</v>
      </c>
      <c r="AM46" s="79" t="s">
        <v>1104</v>
      </c>
      <c r="AN46" s="79" t="b">
        <v>0</v>
      </c>
      <c r="AO46" s="82" t="s">
        <v>1032</v>
      </c>
      <c r="AP46" s="79" t="s">
        <v>176</v>
      </c>
      <c r="AQ46" s="79">
        <v>0</v>
      </c>
      <c r="AR46" s="79">
        <v>0</v>
      </c>
      <c r="AS46" s="79"/>
      <c r="AT46" s="79"/>
      <c r="AU46" s="79"/>
      <c r="AV46" s="79"/>
      <c r="AW46" s="79"/>
      <c r="AX46" s="79"/>
      <c r="AY46" s="79"/>
      <c r="AZ46" s="79"/>
      <c r="BA46">
        <v>1</v>
      </c>
      <c r="BB46" s="78" t="str">
        <f>REPLACE(INDEX(GroupVertices[Group],MATCH(Edges[[#This Row],[Vertex 1]],GroupVertices[Vertex],0)),1,1,"")</f>
        <v>5</v>
      </c>
      <c r="BC46" s="78" t="str">
        <f>REPLACE(INDEX(GroupVertices[Group],MATCH(Edges[[#This Row],[Vertex 2]],GroupVertices[Vertex],0)),1,1,"")</f>
        <v>5</v>
      </c>
      <c r="BD46" s="48">
        <v>0</v>
      </c>
      <c r="BE46" s="49">
        <v>0</v>
      </c>
      <c r="BF46" s="48">
        <v>0</v>
      </c>
      <c r="BG46" s="49">
        <v>0</v>
      </c>
      <c r="BH46" s="48">
        <v>0</v>
      </c>
      <c r="BI46" s="49">
        <v>0</v>
      </c>
      <c r="BJ46" s="48">
        <v>27</v>
      </c>
      <c r="BK46" s="49">
        <v>100</v>
      </c>
      <c r="BL46" s="48">
        <v>27</v>
      </c>
    </row>
    <row r="47" spans="1:64" ht="15">
      <c r="A47" s="64" t="s">
        <v>245</v>
      </c>
      <c r="B47" s="64" t="s">
        <v>341</v>
      </c>
      <c r="C47" s="65" t="s">
        <v>3318</v>
      </c>
      <c r="D47" s="66">
        <v>3</v>
      </c>
      <c r="E47" s="67" t="s">
        <v>132</v>
      </c>
      <c r="F47" s="68">
        <v>32</v>
      </c>
      <c r="G47" s="65"/>
      <c r="H47" s="69"/>
      <c r="I47" s="70"/>
      <c r="J47" s="70"/>
      <c r="K47" s="34" t="s">
        <v>65</v>
      </c>
      <c r="L47" s="77">
        <v>47</v>
      </c>
      <c r="M47" s="77"/>
      <c r="N47" s="72"/>
      <c r="O47" s="79" t="s">
        <v>388</v>
      </c>
      <c r="P47" s="81">
        <v>43489.59542824074</v>
      </c>
      <c r="Q47" s="79" t="s">
        <v>415</v>
      </c>
      <c r="R47" s="79"/>
      <c r="S47" s="79"/>
      <c r="T47" s="79"/>
      <c r="U47" s="84" t="s">
        <v>619</v>
      </c>
      <c r="V47" s="84" t="s">
        <v>619</v>
      </c>
      <c r="W47" s="81">
        <v>43489.59542824074</v>
      </c>
      <c r="X47" s="84" t="s">
        <v>772</v>
      </c>
      <c r="Y47" s="79"/>
      <c r="Z47" s="79"/>
      <c r="AA47" s="82" t="s">
        <v>931</v>
      </c>
      <c r="AB47" s="82" t="s">
        <v>1059</v>
      </c>
      <c r="AC47" s="79" t="b">
        <v>0</v>
      </c>
      <c r="AD47" s="79">
        <v>1</v>
      </c>
      <c r="AE47" s="82" t="s">
        <v>1074</v>
      </c>
      <c r="AF47" s="79" t="b">
        <v>0</v>
      </c>
      <c r="AG47" s="79" t="s">
        <v>1084</v>
      </c>
      <c r="AH47" s="79"/>
      <c r="AI47" s="82" t="s">
        <v>1071</v>
      </c>
      <c r="AJ47" s="79" t="b">
        <v>0</v>
      </c>
      <c r="AK47" s="79">
        <v>0</v>
      </c>
      <c r="AL47" s="82" t="s">
        <v>1071</v>
      </c>
      <c r="AM47" s="79" t="s">
        <v>1099</v>
      </c>
      <c r="AN47" s="79" t="b">
        <v>0</v>
      </c>
      <c r="AO47" s="82" t="s">
        <v>1059</v>
      </c>
      <c r="AP47" s="79" t="s">
        <v>176</v>
      </c>
      <c r="AQ47" s="79">
        <v>0</v>
      </c>
      <c r="AR47" s="79">
        <v>0</v>
      </c>
      <c r="AS47" s="79" t="s">
        <v>1122</v>
      </c>
      <c r="AT47" s="79" t="s">
        <v>1127</v>
      </c>
      <c r="AU47" s="79" t="s">
        <v>1129</v>
      </c>
      <c r="AV47" s="79" t="s">
        <v>1133</v>
      </c>
      <c r="AW47" s="79" t="s">
        <v>1139</v>
      </c>
      <c r="AX47" s="79" t="s">
        <v>1145</v>
      </c>
      <c r="AY47" s="79" t="s">
        <v>1150</v>
      </c>
      <c r="AZ47" s="84" t="s">
        <v>1153</v>
      </c>
      <c r="BA47">
        <v>1</v>
      </c>
      <c r="BB47" s="78" t="str">
        <f>REPLACE(INDEX(GroupVertices[Group],MATCH(Edges[[#This Row],[Vertex 1]],GroupVertices[Vertex],0)),1,1,"")</f>
        <v>21</v>
      </c>
      <c r="BC47" s="78" t="str">
        <f>REPLACE(INDEX(GroupVertices[Group],MATCH(Edges[[#This Row],[Vertex 2]],GroupVertices[Vertex],0)),1,1,"")</f>
        <v>21</v>
      </c>
      <c r="BD47" s="48"/>
      <c r="BE47" s="49"/>
      <c r="BF47" s="48"/>
      <c r="BG47" s="49"/>
      <c r="BH47" s="48"/>
      <c r="BI47" s="49"/>
      <c r="BJ47" s="48"/>
      <c r="BK47" s="49"/>
      <c r="BL47" s="48"/>
    </row>
    <row r="48" spans="1:64" ht="15">
      <c r="A48" s="64" t="s">
        <v>245</v>
      </c>
      <c r="B48" s="64" t="s">
        <v>342</v>
      </c>
      <c r="C48" s="65" t="s">
        <v>3318</v>
      </c>
      <c r="D48" s="66">
        <v>3</v>
      </c>
      <c r="E48" s="67" t="s">
        <v>132</v>
      </c>
      <c r="F48" s="68">
        <v>32</v>
      </c>
      <c r="G48" s="65"/>
      <c r="H48" s="69"/>
      <c r="I48" s="70"/>
      <c r="J48" s="70"/>
      <c r="K48" s="34" t="s">
        <v>65</v>
      </c>
      <c r="L48" s="77">
        <v>48</v>
      </c>
      <c r="M48" s="77"/>
      <c r="N48" s="72"/>
      <c r="O48" s="79" t="s">
        <v>387</v>
      </c>
      <c r="P48" s="81">
        <v>43489.59542824074</v>
      </c>
      <c r="Q48" s="79" t="s">
        <v>415</v>
      </c>
      <c r="R48" s="79"/>
      <c r="S48" s="79"/>
      <c r="T48" s="79"/>
      <c r="U48" s="84" t="s">
        <v>619</v>
      </c>
      <c r="V48" s="84" t="s">
        <v>619</v>
      </c>
      <c r="W48" s="81">
        <v>43489.59542824074</v>
      </c>
      <c r="X48" s="84" t="s">
        <v>772</v>
      </c>
      <c r="Y48" s="79"/>
      <c r="Z48" s="79"/>
      <c r="AA48" s="82" t="s">
        <v>931</v>
      </c>
      <c r="AB48" s="82" t="s">
        <v>1059</v>
      </c>
      <c r="AC48" s="79" t="b">
        <v>0</v>
      </c>
      <c r="AD48" s="79">
        <v>1</v>
      </c>
      <c r="AE48" s="82" t="s">
        <v>1074</v>
      </c>
      <c r="AF48" s="79" t="b">
        <v>0</v>
      </c>
      <c r="AG48" s="79" t="s">
        <v>1084</v>
      </c>
      <c r="AH48" s="79"/>
      <c r="AI48" s="82" t="s">
        <v>1071</v>
      </c>
      <c r="AJ48" s="79" t="b">
        <v>0</v>
      </c>
      <c r="AK48" s="79">
        <v>0</v>
      </c>
      <c r="AL48" s="82" t="s">
        <v>1071</v>
      </c>
      <c r="AM48" s="79" t="s">
        <v>1099</v>
      </c>
      <c r="AN48" s="79" t="b">
        <v>0</v>
      </c>
      <c r="AO48" s="82" t="s">
        <v>1059</v>
      </c>
      <c r="AP48" s="79" t="s">
        <v>176</v>
      </c>
      <c r="AQ48" s="79">
        <v>0</v>
      </c>
      <c r="AR48" s="79">
        <v>0</v>
      </c>
      <c r="AS48" s="79" t="s">
        <v>1122</v>
      </c>
      <c r="AT48" s="79" t="s">
        <v>1127</v>
      </c>
      <c r="AU48" s="79" t="s">
        <v>1129</v>
      </c>
      <c r="AV48" s="79" t="s">
        <v>1133</v>
      </c>
      <c r="AW48" s="79" t="s">
        <v>1139</v>
      </c>
      <c r="AX48" s="79" t="s">
        <v>1145</v>
      </c>
      <c r="AY48" s="79" t="s">
        <v>1150</v>
      </c>
      <c r="AZ48" s="84" t="s">
        <v>1153</v>
      </c>
      <c r="BA48">
        <v>1</v>
      </c>
      <c r="BB48" s="78" t="str">
        <f>REPLACE(INDEX(GroupVertices[Group],MATCH(Edges[[#This Row],[Vertex 1]],GroupVertices[Vertex],0)),1,1,"")</f>
        <v>21</v>
      </c>
      <c r="BC48" s="78" t="str">
        <f>REPLACE(INDEX(GroupVertices[Group],MATCH(Edges[[#This Row],[Vertex 2]],GroupVertices[Vertex],0)),1,1,"")</f>
        <v>21</v>
      </c>
      <c r="BD48" s="48">
        <v>1</v>
      </c>
      <c r="BE48" s="49">
        <v>4.761904761904762</v>
      </c>
      <c r="BF48" s="48">
        <v>1</v>
      </c>
      <c r="BG48" s="49">
        <v>4.761904761904762</v>
      </c>
      <c r="BH48" s="48">
        <v>0</v>
      </c>
      <c r="BI48" s="49">
        <v>0</v>
      </c>
      <c r="BJ48" s="48">
        <v>19</v>
      </c>
      <c r="BK48" s="49">
        <v>90.47619047619048</v>
      </c>
      <c r="BL48" s="48">
        <v>21</v>
      </c>
    </row>
    <row r="49" spans="1:64" ht="15">
      <c r="A49" s="64" t="s">
        <v>246</v>
      </c>
      <c r="B49" s="64" t="s">
        <v>343</v>
      </c>
      <c r="C49" s="65" t="s">
        <v>3318</v>
      </c>
      <c r="D49" s="66">
        <v>3</v>
      </c>
      <c r="E49" s="67" t="s">
        <v>132</v>
      </c>
      <c r="F49" s="68">
        <v>32</v>
      </c>
      <c r="G49" s="65"/>
      <c r="H49" s="69"/>
      <c r="I49" s="70"/>
      <c r="J49" s="70"/>
      <c r="K49" s="34" t="s">
        <v>65</v>
      </c>
      <c r="L49" s="77">
        <v>49</v>
      </c>
      <c r="M49" s="77"/>
      <c r="N49" s="72"/>
      <c r="O49" s="79" t="s">
        <v>388</v>
      </c>
      <c r="P49" s="81">
        <v>43489.608194444445</v>
      </c>
      <c r="Q49" s="79" t="s">
        <v>416</v>
      </c>
      <c r="R49" s="79"/>
      <c r="S49" s="79"/>
      <c r="T49" s="79" t="s">
        <v>591</v>
      </c>
      <c r="U49" s="84" t="s">
        <v>620</v>
      </c>
      <c r="V49" s="84" t="s">
        <v>620</v>
      </c>
      <c r="W49" s="81">
        <v>43489.608194444445</v>
      </c>
      <c r="X49" s="84" t="s">
        <v>773</v>
      </c>
      <c r="Y49" s="79"/>
      <c r="Z49" s="79"/>
      <c r="AA49" s="82" t="s">
        <v>932</v>
      </c>
      <c r="AB49" s="79"/>
      <c r="AC49" s="79" t="b">
        <v>0</v>
      </c>
      <c r="AD49" s="79">
        <v>2</v>
      </c>
      <c r="AE49" s="82" t="s">
        <v>1071</v>
      </c>
      <c r="AF49" s="79" t="b">
        <v>0</v>
      </c>
      <c r="AG49" s="79" t="s">
        <v>1084</v>
      </c>
      <c r="AH49" s="79"/>
      <c r="AI49" s="82" t="s">
        <v>1071</v>
      </c>
      <c r="AJ49" s="79" t="b">
        <v>0</v>
      </c>
      <c r="AK49" s="79">
        <v>0</v>
      </c>
      <c r="AL49" s="82" t="s">
        <v>1071</v>
      </c>
      <c r="AM49" s="79" t="s">
        <v>1107</v>
      </c>
      <c r="AN49" s="79" t="b">
        <v>0</v>
      </c>
      <c r="AO49" s="82" t="s">
        <v>932</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247</v>
      </c>
      <c r="B50" s="64" t="s">
        <v>343</v>
      </c>
      <c r="C50" s="65" t="s">
        <v>3318</v>
      </c>
      <c r="D50" s="66">
        <v>3</v>
      </c>
      <c r="E50" s="67" t="s">
        <v>132</v>
      </c>
      <c r="F50" s="68">
        <v>32</v>
      </c>
      <c r="G50" s="65"/>
      <c r="H50" s="69"/>
      <c r="I50" s="70"/>
      <c r="J50" s="70"/>
      <c r="K50" s="34" t="s">
        <v>65</v>
      </c>
      <c r="L50" s="77">
        <v>50</v>
      </c>
      <c r="M50" s="77"/>
      <c r="N50" s="72"/>
      <c r="O50" s="79" t="s">
        <v>388</v>
      </c>
      <c r="P50" s="81">
        <v>43490.60695601852</v>
      </c>
      <c r="Q50" s="79" t="s">
        <v>417</v>
      </c>
      <c r="R50" s="79"/>
      <c r="S50" s="79"/>
      <c r="T50" s="79"/>
      <c r="U50" s="79"/>
      <c r="V50" s="84" t="s">
        <v>661</v>
      </c>
      <c r="W50" s="81">
        <v>43490.60695601852</v>
      </c>
      <c r="X50" s="84" t="s">
        <v>774</v>
      </c>
      <c r="Y50" s="79"/>
      <c r="Z50" s="79"/>
      <c r="AA50" s="82" t="s">
        <v>933</v>
      </c>
      <c r="AB50" s="79"/>
      <c r="AC50" s="79" t="b">
        <v>0</v>
      </c>
      <c r="AD50" s="79">
        <v>0</v>
      </c>
      <c r="AE50" s="82" t="s">
        <v>1071</v>
      </c>
      <c r="AF50" s="79" t="b">
        <v>0</v>
      </c>
      <c r="AG50" s="79" t="s">
        <v>1084</v>
      </c>
      <c r="AH50" s="79"/>
      <c r="AI50" s="82" t="s">
        <v>1071</v>
      </c>
      <c r="AJ50" s="79" t="b">
        <v>0</v>
      </c>
      <c r="AK50" s="79">
        <v>1</v>
      </c>
      <c r="AL50" s="82" t="s">
        <v>932</v>
      </c>
      <c r="AM50" s="79" t="s">
        <v>1108</v>
      </c>
      <c r="AN50" s="79" t="b">
        <v>0</v>
      </c>
      <c r="AO50" s="82" t="s">
        <v>932</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c r="BE50" s="49"/>
      <c r="BF50" s="48"/>
      <c r="BG50" s="49"/>
      <c r="BH50" s="48"/>
      <c r="BI50" s="49"/>
      <c r="BJ50" s="48"/>
      <c r="BK50" s="49"/>
      <c r="BL50" s="48"/>
    </row>
    <row r="51" spans="1:64" ht="15">
      <c r="A51" s="64" t="s">
        <v>246</v>
      </c>
      <c r="B51" s="64" t="s">
        <v>344</v>
      </c>
      <c r="C51" s="65" t="s">
        <v>3318</v>
      </c>
      <c r="D51" s="66">
        <v>3</v>
      </c>
      <c r="E51" s="67" t="s">
        <v>132</v>
      </c>
      <c r="F51" s="68">
        <v>32</v>
      </c>
      <c r="G51" s="65"/>
      <c r="H51" s="69"/>
      <c r="I51" s="70"/>
      <c r="J51" s="70"/>
      <c r="K51" s="34" t="s">
        <v>65</v>
      </c>
      <c r="L51" s="77">
        <v>51</v>
      </c>
      <c r="M51" s="77"/>
      <c r="N51" s="72"/>
      <c r="O51" s="79" t="s">
        <v>388</v>
      </c>
      <c r="P51" s="81">
        <v>43489.608194444445</v>
      </c>
      <c r="Q51" s="79" t="s">
        <v>416</v>
      </c>
      <c r="R51" s="79"/>
      <c r="S51" s="79"/>
      <c r="T51" s="79" t="s">
        <v>591</v>
      </c>
      <c r="U51" s="84" t="s">
        <v>620</v>
      </c>
      <c r="V51" s="84" t="s">
        <v>620</v>
      </c>
      <c r="W51" s="81">
        <v>43489.608194444445</v>
      </c>
      <c r="X51" s="84" t="s">
        <v>773</v>
      </c>
      <c r="Y51" s="79"/>
      <c r="Z51" s="79"/>
      <c r="AA51" s="82" t="s">
        <v>932</v>
      </c>
      <c r="AB51" s="79"/>
      <c r="AC51" s="79" t="b">
        <v>0</v>
      </c>
      <c r="AD51" s="79">
        <v>2</v>
      </c>
      <c r="AE51" s="82" t="s">
        <v>1071</v>
      </c>
      <c r="AF51" s="79" t="b">
        <v>0</v>
      </c>
      <c r="AG51" s="79" t="s">
        <v>1084</v>
      </c>
      <c r="AH51" s="79"/>
      <c r="AI51" s="82" t="s">
        <v>1071</v>
      </c>
      <c r="AJ51" s="79" t="b">
        <v>0</v>
      </c>
      <c r="AK51" s="79">
        <v>0</v>
      </c>
      <c r="AL51" s="82" t="s">
        <v>1071</v>
      </c>
      <c r="AM51" s="79" t="s">
        <v>1107</v>
      </c>
      <c r="AN51" s="79" t="b">
        <v>0</v>
      </c>
      <c r="AO51" s="82" t="s">
        <v>932</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2</v>
      </c>
      <c r="BE51" s="49">
        <v>7.407407407407407</v>
      </c>
      <c r="BF51" s="48">
        <v>0</v>
      </c>
      <c r="BG51" s="49">
        <v>0</v>
      </c>
      <c r="BH51" s="48">
        <v>0</v>
      </c>
      <c r="BI51" s="49">
        <v>0</v>
      </c>
      <c r="BJ51" s="48">
        <v>25</v>
      </c>
      <c r="BK51" s="49">
        <v>92.5925925925926</v>
      </c>
      <c r="BL51" s="48">
        <v>27</v>
      </c>
    </row>
    <row r="52" spans="1:64" ht="15">
      <c r="A52" s="64" t="s">
        <v>247</v>
      </c>
      <c r="B52" s="64" t="s">
        <v>344</v>
      </c>
      <c r="C52" s="65" t="s">
        <v>3318</v>
      </c>
      <c r="D52" s="66">
        <v>3</v>
      </c>
      <c r="E52" s="67" t="s">
        <v>132</v>
      </c>
      <c r="F52" s="68">
        <v>32</v>
      </c>
      <c r="G52" s="65"/>
      <c r="H52" s="69"/>
      <c r="I52" s="70"/>
      <c r="J52" s="70"/>
      <c r="K52" s="34" t="s">
        <v>65</v>
      </c>
      <c r="L52" s="77">
        <v>52</v>
      </c>
      <c r="M52" s="77"/>
      <c r="N52" s="72"/>
      <c r="O52" s="79" t="s">
        <v>388</v>
      </c>
      <c r="P52" s="81">
        <v>43490.60695601852</v>
      </c>
      <c r="Q52" s="79" t="s">
        <v>417</v>
      </c>
      <c r="R52" s="79"/>
      <c r="S52" s="79"/>
      <c r="T52" s="79"/>
      <c r="U52" s="79"/>
      <c r="V52" s="84" t="s">
        <v>661</v>
      </c>
      <c r="W52" s="81">
        <v>43490.60695601852</v>
      </c>
      <c r="X52" s="84" t="s">
        <v>774</v>
      </c>
      <c r="Y52" s="79"/>
      <c r="Z52" s="79"/>
      <c r="AA52" s="82" t="s">
        <v>933</v>
      </c>
      <c r="AB52" s="79"/>
      <c r="AC52" s="79" t="b">
        <v>0</v>
      </c>
      <c r="AD52" s="79">
        <v>0</v>
      </c>
      <c r="AE52" s="82" t="s">
        <v>1071</v>
      </c>
      <c r="AF52" s="79" t="b">
        <v>0</v>
      </c>
      <c r="AG52" s="79" t="s">
        <v>1084</v>
      </c>
      <c r="AH52" s="79"/>
      <c r="AI52" s="82" t="s">
        <v>1071</v>
      </c>
      <c r="AJ52" s="79" t="b">
        <v>0</v>
      </c>
      <c r="AK52" s="79">
        <v>1</v>
      </c>
      <c r="AL52" s="82" t="s">
        <v>932</v>
      </c>
      <c r="AM52" s="79" t="s">
        <v>1108</v>
      </c>
      <c r="AN52" s="79" t="b">
        <v>0</v>
      </c>
      <c r="AO52" s="82" t="s">
        <v>932</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v>2</v>
      </c>
      <c r="BE52" s="49">
        <v>8.695652173913043</v>
      </c>
      <c r="BF52" s="48">
        <v>0</v>
      </c>
      <c r="BG52" s="49">
        <v>0</v>
      </c>
      <c r="BH52" s="48">
        <v>0</v>
      </c>
      <c r="BI52" s="49">
        <v>0</v>
      </c>
      <c r="BJ52" s="48">
        <v>21</v>
      </c>
      <c r="BK52" s="49">
        <v>91.30434782608695</v>
      </c>
      <c r="BL52" s="48">
        <v>23</v>
      </c>
    </row>
    <row r="53" spans="1:64" ht="15">
      <c r="A53" s="64" t="s">
        <v>246</v>
      </c>
      <c r="B53" s="64" t="s">
        <v>336</v>
      </c>
      <c r="C53" s="65" t="s">
        <v>3318</v>
      </c>
      <c r="D53" s="66">
        <v>3</v>
      </c>
      <c r="E53" s="67" t="s">
        <v>132</v>
      </c>
      <c r="F53" s="68">
        <v>32</v>
      </c>
      <c r="G53" s="65"/>
      <c r="H53" s="69"/>
      <c r="I53" s="70"/>
      <c r="J53" s="70"/>
      <c r="K53" s="34" t="s">
        <v>65</v>
      </c>
      <c r="L53" s="77">
        <v>53</v>
      </c>
      <c r="M53" s="77"/>
      <c r="N53" s="72"/>
      <c r="O53" s="79" t="s">
        <v>388</v>
      </c>
      <c r="P53" s="81">
        <v>43489.608194444445</v>
      </c>
      <c r="Q53" s="79" t="s">
        <v>416</v>
      </c>
      <c r="R53" s="79"/>
      <c r="S53" s="79"/>
      <c r="T53" s="79" t="s">
        <v>591</v>
      </c>
      <c r="U53" s="84" t="s">
        <v>620</v>
      </c>
      <c r="V53" s="84" t="s">
        <v>620</v>
      </c>
      <c r="W53" s="81">
        <v>43489.608194444445</v>
      </c>
      <c r="X53" s="84" t="s">
        <v>773</v>
      </c>
      <c r="Y53" s="79"/>
      <c r="Z53" s="79"/>
      <c r="AA53" s="82" t="s">
        <v>932</v>
      </c>
      <c r="AB53" s="79"/>
      <c r="AC53" s="79" t="b">
        <v>0</v>
      </c>
      <c r="AD53" s="79">
        <v>2</v>
      </c>
      <c r="AE53" s="82" t="s">
        <v>1071</v>
      </c>
      <c r="AF53" s="79" t="b">
        <v>0</v>
      </c>
      <c r="AG53" s="79" t="s">
        <v>1084</v>
      </c>
      <c r="AH53" s="79"/>
      <c r="AI53" s="82" t="s">
        <v>1071</v>
      </c>
      <c r="AJ53" s="79" t="b">
        <v>0</v>
      </c>
      <c r="AK53" s="79">
        <v>0</v>
      </c>
      <c r="AL53" s="82" t="s">
        <v>1071</v>
      </c>
      <c r="AM53" s="79" t="s">
        <v>1107</v>
      </c>
      <c r="AN53" s="79" t="b">
        <v>0</v>
      </c>
      <c r="AO53" s="82" t="s">
        <v>932</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247</v>
      </c>
      <c r="B54" s="64" t="s">
        <v>246</v>
      </c>
      <c r="C54" s="65" t="s">
        <v>3318</v>
      </c>
      <c r="D54" s="66">
        <v>3</v>
      </c>
      <c r="E54" s="67" t="s">
        <v>132</v>
      </c>
      <c r="F54" s="68">
        <v>32</v>
      </c>
      <c r="G54" s="65"/>
      <c r="H54" s="69"/>
      <c r="I54" s="70"/>
      <c r="J54" s="70"/>
      <c r="K54" s="34" t="s">
        <v>65</v>
      </c>
      <c r="L54" s="77">
        <v>54</v>
      </c>
      <c r="M54" s="77"/>
      <c r="N54" s="72"/>
      <c r="O54" s="79" t="s">
        <v>388</v>
      </c>
      <c r="P54" s="81">
        <v>43490.60695601852</v>
      </c>
      <c r="Q54" s="79" t="s">
        <v>417</v>
      </c>
      <c r="R54" s="79"/>
      <c r="S54" s="79"/>
      <c r="T54" s="79"/>
      <c r="U54" s="79"/>
      <c r="V54" s="84" t="s">
        <v>661</v>
      </c>
      <c r="W54" s="81">
        <v>43490.60695601852</v>
      </c>
      <c r="X54" s="84" t="s">
        <v>774</v>
      </c>
      <c r="Y54" s="79"/>
      <c r="Z54" s="79"/>
      <c r="AA54" s="82" t="s">
        <v>933</v>
      </c>
      <c r="AB54" s="79"/>
      <c r="AC54" s="79" t="b">
        <v>0</v>
      </c>
      <c r="AD54" s="79">
        <v>0</v>
      </c>
      <c r="AE54" s="82" t="s">
        <v>1071</v>
      </c>
      <c r="AF54" s="79" t="b">
        <v>0</v>
      </c>
      <c r="AG54" s="79" t="s">
        <v>1084</v>
      </c>
      <c r="AH54" s="79"/>
      <c r="AI54" s="82" t="s">
        <v>1071</v>
      </c>
      <c r="AJ54" s="79" t="b">
        <v>0</v>
      </c>
      <c r="AK54" s="79">
        <v>1</v>
      </c>
      <c r="AL54" s="82" t="s">
        <v>932</v>
      </c>
      <c r="AM54" s="79" t="s">
        <v>1108</v>
      </c>
      <c r="AN54" s="79" t="b">
        <v>0</v>
      </c>
      <c r="AO54" s="82" t="s">
        <v>932</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247</v>
      </c>
      <c r="B55" s="64" t="s">
        <v>336</v>
      </c>
      <c r="C55" s="65" t="s">
        <v>3318</v>
      </c>
      <c r="D55" s="66">
        <v>3</v>
      </c>
      <c r="E55" s="67" t="s">
        <v>132</v>
      </c>
      <c r="F55" s="68">
        <v>32</v>
      </c>
      <c r="G55" s="65"/>
      <c r="H55" s="69"/>
      <c r="I55" s="70"/>
      <c r="J55" s="70"/>
      <c r="K55" s="34" t="s">
        <v>65</v>
      </c>
      <c r="L55" s="77">
        <v>55</v>
      </c>
      <c r="M55" s="77"/>
      <c r="N55" s="72"/>
      <c r="O55" s="79" t="s">
        <v>388</v>
      </c>
      <c r="P55" s="81">
        <v>43490.60695601852</v>
      </c>
      <c r="Q55" s="79" t="s">
        <v>417</v>
      </c>
      <c r="R55" s="79"/>
      <c r="S55" s="79"/>
      <c r="T55" s="79"/>
      <c r="U55" s="79"/>
      <c r="V55" s="84" t="s">
        <v>661</v>
      </c>
      <c r="W55" s="81">
        <v>43490.60695601852</v>
      </c>
      <c r="X55" s="84" t="s">
        <v>774</v>
      </c>
      <c r="Y55" s="79"/>
      <c r="Z55" s="79"/>
      <c r="AA55" s="82" t="s">
        <v>933</v>
      </c>
      <c r="AB55" s="79"/>
      <c r="AC55" s="79" t="b">
        <v>0</v>
      </c>
      <c r="AD55" s="79">
        <v>0</v>
      </c>
      <c r="AE55" s="82" t="s">
        <v>1071</v>
      </c>
      <c r="AF55" s="79" t="b">
        <v>0</v>
      </c>
      <c r="AG55" s="79" t="s">
        <v>1084</v>
      </c>
      <c r="AH55" s="79"/>
      <c r="AI55" s="82" t="s">
        <v>1071</v>
      </c>
      <c r="AJ55" s="79" t="b">
        <v>0</v>
      </c>
      <c r="AK55" s="79">
        <v>1</v>
      </c>
      <c r="AL55" s="82" t="s">
        <v>932</v>
      </c>
      <c r="AM55" s="79" t="s">
        <v>1108</v>
      </c>
      <c r="AN55" s="79" t="b">
        <v>0</v>
      </c>
      <c r="AO55" s="82" t="s">
        <v>932</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c r="BE55" s="49"/>
      <c r="BF55" s="48"/>
      <c r="BG55" s="49"/>
      <c r="BH55" s="48"/>
      <c r="BI55" s="49"/>
      <c r="BJ55" s="48"/>
      <c r="BK55" s="49"/>
      <c r="BL55" s="48"/>
    </row>
    <row r="56" spans="1:64" ht="15">
      <c r="A56" s="64" t="s">
        <v>248</v>
      </c>
      <c r="B56" s="64" t="s">
        <v>329</v>
      </c>
      <c r="C56" s="65" t="s">
        <v>3318</v>
      </c>
      <c r="D56" s="66">
        <v>3</v>
      </c>
      <c r="E56" s="67" t="s">
        <v>132</v>
      </c>
      <c r="F56" s="68">
        <v>32</v>
      </c>
      <c r="G56" s="65"/>
      <c r="H56" s="69"/>
      <c r="I56" s="70"/>
      <c r="J56" s="70"/>
      <c r="K56" s="34" t="s">
        <v>65</v>
      </c>
      <c r="L56" s="77">
        <v>56</v>
      </c>
      <c r="M56" s="77"/>
      <c r="N56" s="72"/>
      <c r="O56" s="79" t="s">
        <v>388</v>
      </c>
      <c r="P56" s="81">
        <v>43490.86277777778</v>
      </c>
      <c r="Q56" s="79" t="s">
        <v>414</v>
      </c>
      <c r="R56" s="79"/>
      <c r="S56" s="79"/>
      <c r="T56" s="79"/>
      <c r="U56" s="79"/>
      <c r="V56" s="84" t="s">
        <v>662</v>
      </c>
      <c r="W56" s="81">
        <v>43490.86277777778</v>
      </c>
      <c r="X56" s="84" t="s">
        <v>775</v>
      </c>
      <c r="Y56" s="79"/>
      <c r="Z56" s="79"/>
      <c r="AA56" s="82" t="s">
        <v>934</v>
      </c>
      <c r="AB56" s="79"/>
      <c r="AC56" s="79" t="b">
        <v>0</v>
      </c>
      <c r="AD56" s="79">
        <v>0</v>
      </c>
      <c r="AE56" s="82" t="s">
        <v>1071</v>
      </c>
      <c r="AF56" s="79" t="b">
        <v>0</v>
      </c>
      <c r="AG56" s="79" t="s">
        <v>1084</v>
      </c>
      <c r="AH56" s="79"/>
      <c r="AI56" s="82" t="s">
        <v>1071</v>
      </c>
      <c r="AJ56" s="79" t="b">
        <v>0</v>
      </c>
      <c r="AK56" s="79">
        <v>0</v>
      </c>
      <c r="AL56" s="82" t="s">
        <v>1032</v>
      </c>
      <c r="AM56" s="79" t="s">
        <v>1098</v>
      </c>
      <c r="AN56" s="79" t="b">
        <v>0</v>
      </c>
      <c r="AO56" s="82" t="s">
        <v>1032</v>
      </c>
      <c r="AP56" s="79" t="s">
        <v>176</v>
      </c>
      <c r="AQ56" s="79">
        <v>0</v>
      </c>
      <c r="AR56" s="79">
        <v>0</v>
      </c>
      <c r="AS56" s="79"/>
      <c r="AT56" s="79"/>
      <c r="AU56" s="79"/>
      <c r="AV56" s="79"/>
      <c r="AW56" s="79"/>
      <c r="AX56" s="79"/>
      <c r="AY56" s="79"/>
      <c r="AZ56" s="79"/>
      <c r="BA56">
        <v>1</v>
      </c>
      <c r="BB56" s="78" t="str">
        <f>REPLACE(INDEX(GroupVertices[Group],MATCH(Edges[[#This Row],[Vertex 1]],GroupVertices[Vertex],0)),1,1,"")</f>
        <v>5</v>
      </c>
      <c r="BC56" s="78" t="str">
        <f>REPLACE(INDEX(GroupVertices[Group],MATCH(Edges[[#This Row],[Vertex 2]],GroupVertices[Vertex],0)),1,1,"")</f>
        <v>5</v>
      </c>
      <c r="BD56" s="48">
        <v>0</v>
      </c>
      <c r="BE56" s="49">
        <v>0</v>
      </c>
      <c r="BF56" s="48">
        <v>0</v>
      </c>
      <c r="BG56" s="49">
        <v>0</v>
      </c>
      <c r="BH56" s="48">
        <v>0</v>
      </c>
      <c r="BI56" s="49">
        <v>0</v>
      </c>
      <c r="BJ56" s="48">
        <v>27</v>
      </c>
      <c r="BK56" s="49">
        <v>100</v>
      </c>
      <c r="BL56" s="48">
        <v>27</v>
      </c>
    </row>
    <row r="57" spans="1:64" ht="15">
      <c r="A57" s="64" t="s">
        <v>249</v>
      </c>
      <c r="B57" s="64" t="s">
        <v>329</v>
      </c>
      <c r="C57" s="65" t="s">
        <v>3318</v>
      </c>
      <c r="D57" s="66">
        <v>3</v>
      </c>
      <c r="E57" s="67" t="s">
        <v>132</v>
      </c>
      <c r="F57" s="68">
        <v>32</v>
      </c>
      <c r="G57" s="65"/>
      <c r="H57" s="69"/>
      <c r="I57" s="70"/>
      <c r="J57" s="70"/>
      <c r="K57" s="34" t="s">
        <v>65</v>
      </c>
      <c r="L57" s="77">
        <v>57</v>
      </c>
      <c r="M57" s="77"/>
      <c r="N57" s="72"/>
      <c r="O57" s="79" t="s">
        <v>388</v>
      </c>
      <c r="P57" s="81">
        <v>43490.9828587963</v>
      </c>
      <c r="Q57" s="79" t="s">
        <v>414</v>
      </c>
      <c r="R57" s="79"/>
      <c r="S57" s="79"/>
      <c r="T57" s="79"/>
      <c r="U57" s="79"/>
      <c r="V57" s="84" t="s">
        <v>663</v>
      </c>
      <c r="W57" s="81">
        <v>43490.9828587963</v>
      </c>
      <c r="X57" s="84" t="s">
        <v>776</v>
      </c>
      <c r="Y57" s="79"/>
      <c r="Z57" s="79"/>
      <c r="AA57" s="82" t="s">
        <v>935</v>
      </c>
      <c r="AB57" s="79"/>
      <c r="AC57" s="79" t="b">
        <v>0</v>
      </c>
      <c r="AD57" s="79">
        <v>0</v>
      </c>
      <c r="AE57" s="82" t="s">
        <v>1071</v>
      </c>
      <c r="AF57" s="79" t="b">
        <v>0</v>
      </c>
      <c r="AG57" s="79" t="s">
        <v>1084</v>
      </c>
      <c r="AH57" s="79"/>
      <c r="AI57" s="82" t="s">
        <v>1071</v>
      </c>
      <c r="AJ57" s="79" t="b">
        <v>0</v>
      </c>
      <c r="AK57" s="79">
        <v>0</v>
      </c>
      <c r="AL57" s="82" t="s">
        <v>1032</v>
      </c>
      <c r="AM57" s="79" t="s">
        <v>1098</v>
      </c>
      <c r="AN57" s="79" t="b">
        <v>0</v>
      </c>
      <c r="AO57" s="82" t="s">
        <v>1032</v>
      </c>
      <c r="AP57" s="79" t="s">
        <v>176</v>
      </c>
      <c r="AQ57" s="79">
        <v>0</v>
      </c>
      <c r="AR57" s="79">
        <v>0</v>
      </c>
      <c r="AS57" s="79"/>
      <c r="AT57" s="79"/>
      <c r="AU57" s="79"/>
      <c r="AV57" s="79"/>
      <c r="AW57" s="79"/>
      <c r="AX57" s="79"/>
      <c r="AY57" s="79"/>
      <c r="AZ57" s="79"/>
      <c r="BA57">
        <v>1</v>
      </c>
      <c r="BB57" s="78" t="str">
        <f>REPLACE(INDEX(GroupVertices[Group],MATCH(Edges[[#This Row],[Vertex 1]],GroupVertices[Vertex],0)),1,1,"")</f>
        <v>5</v>
      </c>
      <c r="BC57" s="78" t="str">
        <f>REPLACE(INDEX(GroupVertices[Group],MATCH(Edges[[#This Row],[Vertex 2]],GroupVertices[Vertex],0)),1,1,"")</f>
        <v>5</v>
      </c>
      <c r="BD57" s="48">
        <v>0</v>
      </c>
      <c r="BE57" s="49">
        <v>0</v>
      </c>
      <c r="BF57" s="48">
        <v>0</v>
      </c>
      <c r="BG57" s="49">
        <v>0</v>
      </c>
      <c r="BH57" s="48">
        <v>0</v>
      </c>
      <c r="BI57" s="49">
        <v>0</v>
      </c>
      <c r="BJ57" s="48">
        <v>27</v>
      </c>
      <c r="BK57" s="49">
        <v>100</v>
      </c>
      <c r="BL57" s="48">
        <v>27</v>
      </c>
    </row>
    <row r="58" spans="1:64" ht="15">
      <c r="A58" s="64" t="s">
        <v>250</v>
      </c>
      <c r="B58" s="64" t="s">
        <v>250</v>
      </c>
      <c r="C58" s="65" t="s">
        <v>3318</v>
      </c>
      <c r="D58" s="66">
        <v>3</v>
      </c>
      <c r="E58" s="67" t="s">
        <v>132</v>
      </c>
      <c r="F58" s="68">
        <v>32</v>
      </c>
      <c r="G58" s="65"/>
      <c r="H58" s="69"/>
      <c r="I58" s="70"/>
      <c r="J58" s="70"/>
      <c r="K58" s="34" t="s">
        <v>65</v>
      </c>
      <c r="L58" s="77">
        <v>58</v>
      </c>
      <c r="M58" s="77"/>
      <c r="N58" s="72"/>
      <c r="O58" s="79" t="s">
        <v>176</v>
      </c>
      <c r="P58" s="81">
        <v>43496.89643518518</v>
      </c>
      <c r="Q58" s="79" t="s">
        <v>418</v>
      </c>
      <c r="R58" s="84" t="s">
        <v>516</v>
      </c>
      <c r="S58" s="79" t="s">
        <v>562</v>
      </c>
      <c r="T58" s="79"/>
      <c r="U58" s="79"/>
      <c r="V58" s="84" t="s">
        <v>664</v>
      </c>
      <c r="W58" s="81">
        <v>43496.89643518518</v>
      </c>
      <c r="X58" s="84" t="s">
        <v>777</v>
      </c>
      <c r="Y58" s="79"/>
      <c r="Z58" s="79"/>
      <c r="AA58" s="82" t="s">
        <v>936</v>
      </c>
      <c r="AB58" s="79"/>
      <c r="AC58" s="79" t="b">
        <v>0</v>
      </c>
      <c r="AD58" s="79">
        <v>0</v>
      </c>
      <c r="AE58" s="82" t="s">
        <v>1071</v>
      </c>
      <c r="AF58" s="79" t="b">
        <v>0</v>
      </c>
      <c r="AG58" s="79" t="s">
        <v>1084</v>
      </c>
      <c r="AH58" s="79"/>
      <c r="AI58" s="82" t="s">
        <v>1071</v>
      </c>
      <c r="AJ58" s="79" t="b">
        <v>0</v>
      </c>
      <c r="AK58" s="79">
        <v>0</v>
      </c>
      <c r="AL58" s="82" t="s">
        <v>1071</v>
      </c>
      <c r="AM58" s="79" t="s">
        <v>1099</v>
      </c>
      <c r="AN58" s="79" t="b">
        <v>1</v>
      </c>
      <c r="AO58" s="82" t="s">
        <v>936</v>
      </c>
      <c r="AP58" s="79" t="s">
        <v>176</v>
      </c>
      <c r="AQ58" s="79">
        <v>0</v>
      </c>
      <c r="AR58" s="79">
        <v>0</v>
      </c>
      <c r="AS58" s="79"/>
      <c r="AT58" s="79"/>
      <c r="AU58" s="79"/>
      <c r="AV58" s="79"/>
      <c r="AW58" s="79"/>
      <c r="AX58" s="79"/>
      <c r="AY58" s="79"/>
      <c r="AZ58" s="79"/>
      <c r="BA58">
        <v>1</v>
      </c>
      <c r="BB58" s="78" t="str">
        <f>REPLACE(INDEX(GroupVertices[Group],MATCH(Edges[[#This Row],[Vertex 1]],GroupVertices[Vertex],0)),1,1,"")</f>
        <v>32</v>
      </c>
      <c r="BC58" s="78" t="str">
        <f>REPLACE(INDEX(GroupVertices[Group],MATCH(Edges[[#This Row],[Vertex 2]],GroupVertices[Vertex],0)),1,1,"")</f>
        <v>32</v>
      </c>
      <c r="BD58" s="48">
        <v>0</v>
      </c>
      <c r="BE58" s="49">
        <v>0</v>
      </c>
      <c r="BF58" s="48">
        <v>0</v>
      </c>
      <c r="BG58" s="49">
        <v>0</v>
      </c>
      <c r="BH58" s="48">
        <v>0</v>
      </c>
      <c r="BI58" s="49">
        <v>0</v>
      </c>
      <c r="BJ58" s="48">
        <v>21</v>
      </c>
      <c r="BK58" s="49">
        <v>100</v>
      </c>
      <c r="BL58" s="48">
        <v>21</v>
      </c>
    </row>
    <row r="59" spans="1:64" ht="15">
      <c r="A59" s="64" t="s">
        <v>251</v>
      </c>
      <c r="B59" s="64" t="s">
        <v>250</v>
      </c>
      <c r="C59" s="65" t="s">
        <v>3318</v>
      </c>
      <c r="D59" s="66">
        <v>3</v>
      </c>
      <c r="E59" s="67" t="s">
        <v>132</v>
      </c>
      <c r="F59" s="68">
        <v>32</v>
      </c>
      <c r="G59" s="65"/>
      <c r="H59" s="69"/>
      <c r="I59" s="70"/>
      <c r="J59" s="70"/>
      <c r="K59" s="34" t="s">
        <v>65</v>
      </c>
      <c r="L59" s="77">
        <v>59</v>
      </c>
      <c r="M59" s="77"/>
      <c r="N59" s="72"/>
      <c r="O59" s="79" t="s">
        <v>388</v>
      </c>
      <c r="P59" s="81">
        <v>43497.78949074074</v>
      </c>
      <c r="Q59" s="79" t="s">
        <v>419</v>
      </c>
      <c r="R59" s="79"/>
      <c r="S59" s="79"/>
      <c r="T59" s="79"/>
      <c r="U59" s="79"/>
      <c r="V59" s="84" t="s">
        <v>665</v>
      </c>
      <c r="W59" s="81">
        <v>43497.78949074074</v>
      </c>
      <c r="X59" s="84" t="s">
        <v>778</v>
      </c>
      <c r="Y59" s="79"/>
      <c r="Z59" s="79"/>
      <c r="AA59" s="82" t="s">
        <v>937</v>
      </c>
      <c r="AB59" s="79"/>
      <c r="AC59" s="79" t="b">
        <v>0</v>
      </c>
      <c r="AD59" s="79">
        <v>0</v>
      </c>
      <c r="AE59" s="82" t="s">
        <v>1071</v>
      </c>
      <c r="AF59" s="79" t="b">
        <v>0</v>
      </c>
      <c r="AG59" s="79" t="s">
        <v>1084</v>
      </c>
      <c r="AH59" s="79"/>
      <c r="AI59" s="82" t="s">
        <v>1071</v>
      </c>
      <c r="AJ59" s="79" t="b">
        <v>0</v>
      </c>
      <c r="AK59" s="79">
        <v>2</v>
      </c>
      <c r="AL59" s="82" t="s">
        <v>936</v>
      </c>
      <c r="AM59" s="79" t="s">
        <v>1098</v>
      </c>
      <c r="AN59" s="79" t="b">
        <v>0</v>
      </c>
      <c r="AO59" s="82" t="s">
        <v>936</v>
      </c>
      <c r="AP59" s="79" t="s">
        <v>176</v>
      </c>
      <c r="AQ59" s="79">
        <v>0</v>
      </c>
      <c r="AR59" s="79">
        <v>0</v>
      </c>
      <c r="AS59" s="79"/>
      <c r="AT59" s="79"/>
      <c r="AU59" s="79"/>
      <c r="AV59" s="79"/>
      <c r="AW59" s="79"/>
      <c r="AX59" s="79"/>
      <c r="AY59" s="79"/>
      <c r="AZ59" s="79"/>
      <c r="BA59">
        <v>1</v>
      </c>
      <c r="BB59" s="78" t="str">
        <f>REPLACE(INDEX(GroupVertices[Group],MATCH(Edges[[#This Row],[Vertex 1]],GroupVertices[Vertex],0)),1,1,"")</f>
        <v>32</v>
      </c>
      <c r="BC59" s="78" t="str">
        <f>REPLACE(INDEX(GroupVertices[Group],MATCH(Edges[[#This Row],[Vertex 2]],GroupVertices[Vertex],0)),1,1,"")</f>
        <v>32</v>
      </c>
      <c r="BD59" s="48">
        <v>1</v>
      </c>
      <c r="BE59" s="49">
        <v>4</v>
      </c>
      <c r="BF59" s="48">
        <v>0</v>
      </c>
      <c r="BG59" s="49">
        <v>0</v>
      </c>
      <c r="BH59" s="48">
        <v>0</v>
      </c>
      <c r="BI59" s="49">
        <v>0</v>
      </c>
      <c r="BJ59" s="48">
        <v>24</v>
      </c>
      <c r="BK59" s="49">
        <v>96</v>
      </c>
      <c r="BL59" s="48">
        <v>25</v>
      </c>
    </row>
    <row r="60" spans="1:64" ht="15">
      <c r="A60" s="64" t="s">
        <v>252</v>
      </c>
      <c r="B60" s="64" t="s">
        <v>252</v>
      </c>
      <c r="C60" s="65" t="s">
        <v>3319</v>
      </c>
      <c r="D60" s="66">
        <v>10</v>
      </c>
      <c r="E60" s="67" t="s">
        <v>136</v>
      </c>
      <c r="F60" s="68">
        <v>29.11111111111111</v>
      </c>
      <c r="G60" s="65"/>
      <c r="H60" s="69"/>
      <c r="I60" s="70"/>
      <c r="J60" s="70"/>
      <c r="K60" s="34" t="s">
        <v>65</v>
      </c>
      <c r="L60" s="77">
        <v>60</v>
      </c>
      <c r="M60" s="77"/>
      <c r="N60" s="72"/>
      <c r="O60" s="79" t="s">
        <v>176</v>
      </c>
      <c r="P60" s="81">
        <v>40616.88619212963</v>
      </c>
      <c r="Q60" s="79" t="s">
        <v>420</v>
      </c>
      <c r="R60" s="79"/>
      <c r="S60" s="79"/>
      <c r="T60" s="79" t="s">
        <v>592</v>
      </c>
      <c r="U60" s="79"/>
      <c r="V60" s="84" t="s">
        <v>666</v>
      </c>
      <c r="W60" s="81">
        <v>40616.88619212963</v>
      </c>
      <c r="X60" s="84" t="s">
        <v>779</v>
      </c>
      <c r="Y60" s="79"/>
      <c r="Z60" s="79"/>
      <c r="AA60" s="82" t="s">
        <v>938</v>
      </c>
      <c r="AB60" s="79"/>
      <c r="AC60" s="79" t="b">
        <v>0</v>
      </c>
      <c r="AD60" s="79">
        <v>1</v>
      </c>
      <c r="AE60" s="82" t="s">
        <v>1071</v>
      </c>
      <c r="AF60" s="79" t="b">
        <v>0</v>
      </c>
      <c r="AG60" s="79" t="s">
        <v>1084</v>
      </c>
      <c r="AH60" s="79"/>
      <c r="AI60" s="82" t="s">
        <v>1071</v>
      </c>
      <c r="AJ60" s="79" t="b">
        <v>0</v>
      </c>
      <c r="AK60" s="79">
        <v>2</v>
      </c>
      <c r="AL60" s="82" t="s">
        <v>1071</v>
      </c>
      <c r="AM60" s="79" t="s">
        <v>1099</v>
      </c>
      <c r="AN60" s="79" t="b">
        <v>0</v>
      </c>
      <c r="AO60" s="82" t="s">
        <v>938</v>
      </c>
      <c r="AP60" s="79" t="s">
        <v>1119</v>
      </c>
      <c r="AQ60" s="79">
        <v>0</v>
      </c>
      <c r="AR60" s="79">
        <v>0</v>
      </c>
      <c r="AS60" s="79"/>
      <c r="AT60" s="79"/>
      <c r="AU60" s="79"/>
      <c r="AV60" s="79"/>
      <c r="AW60" s="79"/>
      <c r="AX60" s="79"/>
      <c r="AY60" s="79"/>
      <c r="AZ60" s="79"/>
      <c r="BA60">
        <v>2</v>
      </c>
      <c r="BB60" s="78" t="str">
        <f>REPLACE(INDEX(GroupVertices[Group],MATCH(Edges[[#This Row],[Vertex 1]],GroupVertices[Vertex],0)),1,1,"")</f>
        <v>31</v>
      </c>
      <c r="BC60" s="78" t="str">
        <f>REPLACE(INDEX(GroupVertices[Group],MATCH(Edges[[#This Row],[Vertex 2]],GroupVertices[Vertex],0)),1,1,"")</f>
        <v>31</v>
      </c>
      <c r="BD60" s="48">
        <v>2</v>
      </c>
      <c r="BE60" s="49">
        <v>10.526315789473685</v>
      </c>
      <c r="BF60" s="48">
        <v>0</v>
      </c>
      <c r="BG60" s="49">
        <v>0</v>
      </c>
      <c r="BH60" s="48">
        <v>0</v>
      </c>
      <c r="BI60" s="49">
        <v>0</v>
      </c>
      <c r="BJ60" s="48">
        <v>17</v>
      </c>
      <c r="BK60" s="49">
        <v>89.47368421052632</v>
      </c>
      <c r="BL60" s="48">
        <v>19</v>
      </c>
    </row>
    <row r="61" spans="1:64" ht="15">
      <c r="A61" s="64" t="s">
        <v>252</v>
      </c>
      <c r="B61" s="64" t="s">
        <v>252</v>
      </c>
      <c r="C61" s="65" t="s">
        <v>3319</v>
      </c>
      <c r="D61" s="66">
        <v>10</v>
      </c>
      <c r="E61" s="67" t="s">
        <v>136</v>
      </c>
      <c r="F61" s="68">
        <v>29.11111111111111</v>
      </c>
      <c r="G61" s="65"/>
      <c r="H61" s="69"/>
      <c r="I61" s="70"/>
      <c r="J61" s="70"/>
      <c r="K61" s="34" t="s">
        <v>65</v>
      </c>
      <c r="L61" s="77">
        <v>61</v>
      </c>
      <c r="M61" s="77"/>
      <c r="N61" s="72"/>
      <c r="O61" s="79" t="s">
        <v>176</v>
      </c>
      <c r="P61" s="81">
        <v>40616.86435185185</v>
      </c>
      <c r="Q61" s="79" t="s">
        <v>421</v>
      </c>
      <c r="R61" s="79"/>
      <c r="S61" s="79"/>
      <c r="T61" s="79" t="s">
        <v>593</v>
      </c>
      <c r="U61" s="79"/>
      <c r="V61" s="84" t="s">
        <v>666</v>
      </c>
      <c r="W61" s="81">
        <v>40616.86435185185</v>
      </c>
      <c r="X61" s="84" t="s">
        <v>780</v>
      </c>
      <c r="Y61" s="79"/>
      <c r="Z61" s="79"/>
      <c r="AA61" s="82" t="s">
        <v>939</v>
      </c>
      <c r="AB61" s="79"/>
      <c r="AC61" s="79" t="b">
        <v>0</v>
      </c>
      <c r="AD61" s="79">
        <v>0</v>
      </c>
      <c r="AE61" s="82" t="s">
        <v>1071</v>
      </c>
      <c r="AF61" s="79" t="b">
        <v>0</v>
      </c>
      <c r="AG61" s="79" t="s">
        <v>1084</v>
      </c>
      <c r="AH61" s="79"/>
      <c r="AI61" s="82" t="s">
        <v>1071</v>
      </c>
      <c r="AJ61" s="79" t="b">
        <v>0</v>
      </c>
      <c r="AK61" s="79">
        <v>2</v>
      </c>
      <c r="AL61" s="82" t="s">
        <v>1071</v>
      </c>
      <c r="AM61" s="79" t="s">
        <v>1099</v>
      </c>
      <c r="AN61" s="79" t="b">
        <v>0</v>
      </c>
      <c r="AO61" s="82" t="s">
        <v>939</v>
      </c>
      <c r="AP61" s="79" t="s">
        <v>1119</v>
      </c>
      <c r="AQ61" s="79">
        <v>0</v>
      </c>
      <c r="AR61" s="79">
        <v>0</v>
      </c>
      <c r="AS61" s="79"/>
      <c r="AT61" s="79"/>
      <c r="AU61" s="79"/>
      <c r="AV61" s="79"/>
      <c r="AW61" s="79"/>
      <c r="AX61" s="79"/>
      <c r="AY61" s="79"/>
      <c r="AZ61" s="79"/>
      <c r="BA61">
        <v>2</v>
      </c>
      <c r="BB61" s="78" t="str">
        <f>REPLACE(INDEX(GroupVertices[Group],MATCH(Edges[[#This Row],[Vertex 1]],GroupVertices[Vertex],0)),1,1,"")</f>
        <v>31</v>
      </c>
      <c r="BC61" s="78" t="str">
        <f>REPLACE(INDEX(GroupVertices[Group],MATCH(Edges[[#This Row],[Vertex 2]],GroupVertices[Vertex],0)),1,1,"")</f>
        <v>31</v>
      </c>
      <c r="BD61" s="48">
        <v>2</v>
      </c>
      <c r="BE61" s="49">
        <v>12.5</v>
      </c>
      <c r="BF61" s="48">
        <v>0</v>
      </c>
      <c r="BG61" s="49">
        <v>0</v>
      </c>
      <c r="BH61" s="48">
        <v>0</v>
      </c>
      <c r="BI61" s="49">
        <v>0</v>
      </c>
      <c r="BJ61" s="48">
        <v>14</v>
      </c>
      <c r="BK61" s="49">
        <v>87.5</v>
      </c>
      <c r="BL61" s="48">
        <v>16</v>
      </c>
    </row>
    <row r="62" spans="1:64" ht="15">
      <c r="A62" s="64" t="s">
        <v>253</v>
      </c>
      <c r="B62" s="64" t="s">
        <v>252</v>
      </c>
      <c r="C62" s="65" t="s">
        <v>3319</v>
      </c>
      <c r="D62" s="66">
        <v>10</v>
      </c>
      <c r="E62" s="67" t="s">
        <v>136</v>
      </c>
      <c r="F62" s="68">
        <v>29.11111111111111</v>
      </c>
      <c r="G62" s="65"/>
      <c r="H62" s="69"/>
      <c r="I62" s="70"/>
      <c r="J62" s="70"/>
      <c r="K62" s="34" t="s">
        <v>65</v>
      </c>
      <c r="L62" s="77">
        <v>62</v>
      </c>
      <c r="M62" s="77"/>
      <c r="N62" s="72"/>
      <c r="O62" s="79" t="s">
        <v>388</v>
      </c>
      <c r="P62" s="81">
        <v>43498.16645833333</v>
      </c>
      <c r="Q62" s="79" t="s">
        <v>422</v>
      </c>
      <c r="R62" s="79"/>
      <c r="S62" s="79"/>
      <c r="T62" s="79" t="s">
        <v>592</v>
      </c>
      <c r="U62" s="79"/>
      <c r="V62" s="84" t="s">
        <v>667</v>
      </c>
      <c r="W62" s="81">
        <v>43498.16645833333</v>
      </c>
      <c r="X62" s="84" t="s">
        <v>781</v>
      </c>
      <c r="Y62" s="79"/>
      <c r="Z62" s="79"/>
      <c r="AA62" s="82" t="s">
        <v>940</v>
      </c>
      <c r="AB62" s="79"/>
      <c r="AC62" s="79" t="b">
        <v>0</v>
      </c>
      <c r="AD62" s="79">
        <v>0</v>
      </c>
      <c r="AE62" s="82" t="s">
        <v>1071</v>
      </c>
      <c r="AF62" s="79" t="b">
        <v>0</v>
      </c>
      <c r="AG62" s="79" t="s">
        <v>1084</v>
      </c>
      <c r="AH62" s="79"/>
      <c r="AI62" s="82" t="s">
        <v>1071</v>
      </c>
      <c r="AJ62" s="79" t="b">
        <v>0</v>
      </c>
      <c r="AK62" s="79">
        <v>0</v>
      </c>
      <c r="AL62" s="82" t="s">
        <v>938</v>
      </c>
      <c r="AM62" s="79" t="s">
        <v>1104</v>
      </c>
      <c r="AN62" s="79" t="b">
        <v>0</v>
      </c>
      <c r="AO62" s="82" t="s">
        <v>938</v>
      </c>
      <c r="AP62" s="79" t="s">
        <v>176</v>
      </c>
      <c r="AQ62" s="79">
        <v>0</v>
      </c>
      <c r="AR62" s="79">
        <v>0</v>
      </c>
      <c r="AS62" s="79"/>
      <c r="AT62" s="79"/>
      <c r="AU62" s="79"/>
      <c r="AV62" s="79"/>
      <c r="AW62" s="79"/>
      <c r="AX62" s="79"/>
      <c r="AY62" s="79"/>
      <c r="AZ62" s="79"/>
      <c r="BA62">
        <v>2</v>
      </c>
      <c r="BB62" s="78" t="str">
        <f>REPLACE(INDEX(GroupVertices[Group],MATCH(Edges[[#This Row],[Vertex 1]],GroupVertices[Vertex],0)),1,1,"")</f>
        <v>31</v>
      </c>
      <c r="BC62" s="78" t="str">
        <f>REPLACE(INDEX(GroupVertices[Group],MATCH(Edges[[#This Row],[Vertex 2]],GroupVertices[Vertex],0)),1,1,"")</f>
        <v>31</v>
      </c>
      <c r="BD62" s="48">
        <v>2</v>
      </c>
      <c r="BE62" s="49">
        <v>9.523809523809524</v>
      </c>
      <c r="BF62" s="48">
        <v>0</v>
      </c>
      <c r="BG62" s="49">
        <v>0</v>
      </c>
      <c r="BH62" s="48">
        <v>0</v>
      </c>
      <c r="BI62" s="49">
        <v>0</v>
      </c>
      <c r="BJ62" s="48">
        <v>19</v>
      </c>
      <c r="BK62" s="49">
        <v>90.47619047619048</v>
      </c>
      <c r="BL62" s="48">
        <v>21</v>
      </c>
    </row>
    <row r="63" spans="1:64" ht="15">
      <c r="A63" s="64" t="s">
        <v>253</v>
      </c>
      <c r="B63" s="64" t="s">
        <v>252</v>
      </c>
      <c r="C63" s="65" t="s">
        <v>3319</v>
      </c>
      <c r="D63" s="66">
        <v>10</v>
      </c>
      <c r="E63" s="67" t="s">
        <v>136</v>
      </c>
      <c r="F63" s="68">
        <v>29.11111111111111</v>
      </c>
      <c r="G63" s="65"/>
      <c r="H63" s="69"/>
      <c r="I63" s="70"/>
      <c r="J63" s="70"/>
      <c r="K63" s="34" t="s">
        <v>65</v>
      </c>
      <c r="L63" s="77">
        <v>63</v>
      </c>
      <c r="M63" s="77"/>
      <c r="N63" s="72"/>
      <c r="O63" s="79" t="s">
        <v>388</v>
      </c>
      <c r="P63" s="81">
        <v>43498.166550925926</v>
      </c>
      <c r="Q63" s="79" t="s">
        <v>423</v>
      </c>
      <c r="R63" s="79"/>
      <c r="S63" s="79"/>
      <c r="T63" s="79" t="s">
        <v>593</v>
      </c>
      <c r="U63" s="79"/>
      <c r="V63" s="84" t="s">
        <v>667</v>
      </c>
      <c r="W63" s="81">
        <v>43498.166550925926</v>
      </c>
      <c r="X63" s="84" t="s">
        <v>782</v>
      </c>
      <c r="Y63" s="79"/>
      <c r="Z63" s="79"/>
      <c r="AA63" s="82" t="s">
        <v>941</v>
      </c>
      <c r="AB63" s="79"/>
      <c r="AC63" s="79" t="b">
        <v>0</v>
      </c>
      <c r="AD63" s="79">
        <v>0</v>
      </c>
      <c r="AE63" s="82" t="s">
        <v>1071</v>
      </c>
      <c r="AF63" s="79" t="b">
        <v>0</v>
      </c>
      <c r="AG63" s="79" t="s">
        <v>1084</v>
      </c>
      <c r="AH63" s="79"/>
      <c r="AI63" s="82" t="s">
        <v>1071</v>
      </c>
      <c r="AJ63" s="79" t="b">
        <v>0</v>
      </c>
      <c r="AK63" s="79">
        <v>0</v>
      </c>
      <c r="AL63" s="82" t="s">
        <v>939</v>
      </c>
      <c r="AM63" s="79" t="s">
        <v>1104</v>
      </c>
      <c r="AN63" s="79" t="b">
        <v>0</v>
      </c>
      <c r="AO63" s="82" t="s">
        <v>939</v>
      </c>
      <c r="AP63" s="79" t="s">
        <v>176</v>
      </c>
      <c r="AQ63" s="79">
        <v>0</v>
      </c>
      <c r="AR63" s="79">
        <v>0</v>
      </c>
      <c r="AS63" s="79"/>
      <c r="AT63" s="79"/>
      <c r="AU63" s="79"/>
      <c r="AV63" s="79"/>
      <c r="AW63" s="79"/>
      <c r="AX63" s="79"/>
      <c r="AY63" s="79"/>
      <c r="AZ63" s="79"/>
      <c r="BA63">
        <v>2</v>
      </c>
      <c r="BB63" s="78" t="str">
        <f>REPLACE(INDEX(GroupVertices[Group],MATCH(Edges[[#This Row],[Vertex 1]],GroupVertices[Vertex],0)),1,1,"")</f>
        <v>31</v>
      </c>
      <c r="BC63" s="78" t="str">
        <f>REPLACE(INDEX(GroupVertices[Group],MATCH(Edges[[#This Row],[Vertex 2]],GroupVertices[Vertex],0)),1,1,"")</f>
        <v>31</v>
      </c>
      <c r="BD63" s="48">
        <v>2</v>
      </c>
      <c r="BE63" s="49">
        <v>11.11111111111111</v>
      </c>
      <c r="BF63" s="48">
        <v>0</v>
      </c>
      <c r="BG63" s="49">
        <v>0</v>
      </c>
      <c r="BH63" s="48">
        <v>0</v>
      </c>
      <c r="BI63" s="49">
        <v>0</v>
      </c>
      <c r="BJ63" s="48">
        <v>16</v>
      </c>
      <c r="BK63" s="49">
        <v>88.88888888888889</v>
      </c>
      <c r="BL63" s="48">
        <v>18</v>
      </c>
    </row>
    <row r="64" spans="1:64" ht="15">
      <c r="A64" s="64" t="s">
        <v>254</v>
      </c>
      <c r="B64" s="64" t="s">
        <v>336</v>
      </c>
      <c r="C64" s="65" t="s">
        <v>3318</v>
      </c>
      <c r="D64" s="66">
        <v>3</v>
      </c>
      <c r="E64" s="67" t="s">
        <v>132</v>
      </c>
      <c r="F64" s="68">
        <v>32</v>
      </c>
      <c r="G64" s="65"/>
      <c r="H64" s="69"/>
      <c r="I64" s="70"/>
      <c r="J64" s="70"/>
      <c r="K64" s="34" t="s">
        <v>65</v>
      </c>
      <c r="L64" s="77">
        <v>64</v>
      </c>
      <c r="M64" s="77"/>
      <c r="N64" s="72"/>
      <c r="O64" s="79" t="s">
        <v>388</v>
      </c>
      <c r="P64" s="81">
        <v>43497.6146875</v>
      </c>
      <c r="Q64" s="79" t="s">
        <v>424</v>
      </c>
      <c r="R64" s="84" t="s">
        <v>517</v>
      </c>
      <c r="S64" s="79" t="s">
        <v>562</v>
      </c>
      <c r="T64" s="79"/>
      <c r="U64" s="79"/>
      <c r="V64" s="84" t="s">
        <v>668</v>
      </c>
      <c r="W64" s="81">
        <v>43497.6146875</v>
      </c>
      <c r="X64" s="84" t="s">
        <v>783</v>
      </c>
      <c r="Y64" s="79"/>
      <c r="Z64" s="79"/>
      <c r="AA64" s="82" t="s">
        <v>942</v>
      </c>
      <c r="AB64" s="79"/>
      <c r="AC64" s="79" t="b">
        <v>0</v>
      </c>
      <c r="AD64" s="79">
        <v>0</v>
      </c>
      <c r="AE64" s="82" t="s">
        <v>1071</v>
      </c>
      <c r="AF64" s="79" t="b">
        <v>0</v>
      </c>
      <c r="AG64" s="79" t="s">
        <v>1084</v>
      </c>
      <c r="AH64" s="79"/>
      <c r="AI64" s="82" t="s">
        <v>1071</v>
      </c>
      <c r="AJ64" s="79" t="b">
        <v>0</v>
      </c>
      <c r="AK64" s="79">
        <v>0</v>
      </c>
      <c r="AL64" s="82" t="s">
        <v>1071</v>
      </c>
      <c r="AM64" s="79" t="s">
        <v>1102</v>
      </c>
      <c r="AN64" s="79" t="b">
        <v>1</v>
      </c>
      <c r="AO64" s="82" t="s">
        <v>942</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v>1</v>
      </c>
      <c r="BE64" s="49">
        <v>4</v>
      </c>
      <c r="BF64" s="48">
        <v>0</v>
      </c>
      <c r="BG64" s="49">
        <v>0</v>
      </c>
      <c r="BH64" s="48">
        <v>0</v>
      </c>
      <c r="BI64" s="49">
        <v>0</v>
      </c>
      <c r="BJ64" s="48">
        <v>24</v>
      </c>
      <c r="BK64" s="49">
        <v>96</v>
      </c>
      <c r="BL64" s="48">
        <v>25</v>
      </c>
    </row>
    <row r="65" spans="1:64" ht="15">
      <c r="A65" s="64" t="s">
        <v>255</v>
      </c>
      <c r="B65" s="64" t="s">
        <v>254</v>
      </c>
      <c r="C65" s="65" t="s">
        <v>3318</v>
      </c>
      <c r="D65" s="66">
        <v>3</v>
      </c>
      <c r="E65" s="67" t="s">
        <v>132</v>
      </c>
      <c r="F65" s="68">
        <v>32</v>
      </c>
      <c r="G65" s="65"/>
      <c r="H65" s="69"/>
      <c r="I65" s="70"/>
      <c r="J65" s="70"/>
      <c r="K65" s="34" t="s">
        <v>65</v>
      </c>
      <c r="L65" s="77">
        <v>65</v>
      </c>
      <c r="M65" s="77"/>
      <c r="N65" s="72"/>
      <c r="O65" s="79" t="s">
        <v>388</v>
      </c>
      <c r="P65" s="81">
        <v>43498.42704861111</v>
      </c>
      <c r="Q65" s="79" t="s">
        <v>425</v>
      </c>
      <c r="R65" s="79"/>
      <c r="S65" s="79"/>
      <c r="T65" s="79"/>
      <c r="U65" s="79"/>
      <c r="V65" s="84" t="s">
        <v>669</v>
      </c>
      <c r="W65" s="81">
        <v>43498.42704861111</v>
      </c>
      <c r="X65" s="84" t="s">
        <v>784</v>
      </c>
      <c r="Y65" s="79"/>
      <c r="Z65" s="79"/>
      <c r="AA65" s="82" t="s">
        <v>943</v>
      </c>
      <c r="AB65" s="79"/>
      <c r="AC65" s="79" t="b">
        <v>0</v>
      </c>
      <c r="AD65" s="79">
        <v>0</v>
      </c>
      <c r="AE65" s="82" t="s">
        <v>1071</v>
      </c>
      <c r="AF65" s="79" t="b">
        <v>0</v>
      </c>
      <c r="AG65" s="79" t="s">
        <v>1084</v>
      </c>
      <c r="AH65" s="79"/>
      <c r="AI65" s="82" t="s">
        <v>1071</v>
      </c>
      <c r="AJ65" s="79" t="b">
        <v>0</v>
      </c>
      <c r="AK65" s="79">
        <v>1</v>
      </c>
      <c r="AL65" s="82" t="s">
        <v>942</v>
      </c>
      <c r="AM65" s="79" t="s">
        <v>1099</v>
      </c>
      <c r="AN65" s="79" t="b">
        <v>0</v>
      </c>
      <c r="AO65" s="82" t="s">
        <v>942</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255</v>
      </c>
      <c r="B66" s="64" t="s">
        <v>336</v>
      </c>
      <c r="C66" s="65" t="s">
        <v>3318</v>
      </c>
      <c r="D66" s="66">
        <v>3</v>
      </c>
      <c r="E66" s="67" t="s">
        <v>132</v>
      </c>
      <c r="F66" s="68">
        <v>32</v>
      </c>
      <c r="G66" s="65"/>
      <c r="H66" s="69"/>
      <c r="I66" s="70"/>
      <c r="J66" s="70"/>
      <c r="K66" s="34" t="s">
        <v>65</v>
      </c>
      <c r="L66" s="77">
        <v>66</v>
      </c>
      <c r="M66" s="77"/>
      <c r="N66" s="72"/>
      <c r="O66" s="79" t="s">
        <v>388</v>
      </c>
      <c r="P66" s="81">
        <v>43498.42704861111</v>
      </c>
      <c r="Q66" s="79" t="s">
        <v>425</v>
      </c>
      <c r="R66" s="79"/>
      <c r="S66" s="79"/>
      <c r="T66" s="79"/>
      <c r="U66" s="79"/>
      <c r="V66" s="84" t="s">
        <v>669</v>
      </c>
      <c r="W66" s="81">
        <v>43498.42704861111</v>
      </c>
      <c r="X66" s="84" t="s">
        <v>784</v>
      </c>
      <c r="Y66" s="79"/>
      <c r="Z66" s="79"/>
      <c r="AA66" s="82" t="s">
        <v>943</v>
      </c>
      <c r="AB66" s="79"/>
      <c r="AC66" s="79" t="b">
        <v>0</v>
      </c>
      <c r="AD66" s="79">
        <v>0</v>
      </c>
      <c r="AE66" s="82" t="s">
        <v>1071</v>
      </c>
      <c r="AF66" s="79" t="b">
        <v>0</v>
      </c>
      <c r="AG66" s="79" t="s">
        <v>1084</v>
      </c>
      <c r="AH66" s="79"/>
      <c r="AI66" s="82" t="s">
        <v>1071</v>
      </c>
      <c r="AJ66" s="79" t="b">
        <v>0</v>
      </c>
      <c r="AK66" s="79">
        <v>1</v>
      </c>
      <c r="AL66" s="82" t="s">
        <v>942</v>
      </c>
      <c r="AM66" s="79" t="s">
        <v>1099</v>
      </c>
      <c r="AN66" s="79" t="b">
        <v>0</v>
      </c>
      <c r="AO66" s="82" t="s">
        <v>942</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v>1</v>
      </c>
      <c r="BE66" s="49">
        <v>3.4482758620689653</v>
      </c>
      <c r="BF66" s="48">
        <v>0</v>
      </c>
      <c r="BG66" s="49">
        <v>0</v>
      </c>
      <c r="BH66" s="48">
        <v>0</v>
      </c>
      <c r="BI66" s="49">
        <v>0</v>
      </c>
      <c r="BJ66" s="48">
        <v>28</v>
      </c>
      <c r="BK66" s="49">
        <v>96.55172413793103</v>
      </c>
      <c r="BL66" s="48">
        <v>29</v>
      </c>
    </row>
    <row r="67" spans="1:64" ht="15">
      <c r="A67" s="64" t="s">
        <v>256</v>
      </c>
      <c r="B67" s="64" t="s">
        <v>345</v>
      </c>
      <c r="C67" s="65" t="s">
        <v>3318</v>
      </c>
      <c r="D67" s="66">
        <v>3</v>
      </c>
      <c r="E67" s="67" t="s">
        <v>132</v>
      </c>
      <c r="F67" s="68">
        <v>32</v>
      </c>
      <c r="G67" s="65"/>
      <c r="H67" s="69"/>
      <c r="I67" s="70"/>
      <c r="J67" s="70"/>
      <c r="K67" s="34" t="s">
        <v>65</v>
      </c>
      <c r="L67" s="77">
        <v>67</v>
      </c>
      <c r="M67" s="77"/>
      <c r="N67" s="72"/>
      <c r="O67" s="79" t="s">
        <v>388</v>
      </c>
      <c r="P67" s="81">
        <v>43499.613969907405</v>
      </c>
      <c r="Q67" s="79" t="s">
        <v>426</v>
      </c>
      <c r="R67" s="84" t="s">
        <v>518</v>
      </c>
      <c r="S67" s="79" t="s">
        <v>566</v>
      </c>
      <c r="T67" s="79"/>
      <c r="U67" s="79"/>
      <c r="V67" s="84" t="s">
        <v>670</v>
      </c>
      <c r="W67" s="81">
        <v>43499.613969907405</v>
      </c>
      <c r="X67" s="84" t="s">
        <v>785</v>
      </c>
      <c r="Y67" s="79"/>
      <c r="Z67" s="79"/>
      <c r="AA67" s="82" t="s">
        <v>944</v>
      </c>
      <c r="AB67" s="79"/>
      <c r="AC67" s="79" t="b">
        <v>0</v>
      </c>
      <c r="AD67" s="79">
        <v>0</v>
      </c>
      <c r="AE67" s="82" t="s">
        <v>1071</v>
      </c>
      <c r="AF67" s="79" t="b">
        <v>0</v>
      </c>
      <c r="AG67" s="79" t="s">
        <v>1087</v>
      </c>
      <c r="AH67" s="79"/>
      <c r="AI67" s="82" t="s">
        <v>1071</v>
      </c>
      <c r="AJ67" s="79" t="b">
        <v>0</v>
      </c>
      <c r="AK67" s="79">
        <v>0</v>
      </c>
      <c r="AL67" s="82" t="s">
        <v>1071</v>
      </c>
      <c r="AM67" s="79" t="s">
        <v>1099</v>
      </c>
      <c r="AN67" s="79" t="b">
        <v>0</v>
      </c>
      <c r="AO67" s="82" t="s">
        <v>944</v>
      </c>
      <c r="AP67" s="79" t="s">
        <v>176</v>
      </c>
      <c r="AQ67" s="79">
        <v>0</v>
      </c>
      <c r="AR67" s="79">
        <v>0</v>
      </c>
      <c r="AS67" s="79"/>
      <c r="AT67" s="79"/>
      <c r="AU67" s="79"/>
      <c r="AV67" s="79"/>
      <c r="AW67" s="79"/>
      <c r="AX67" s="79"/>
      <c r="AY67" s="79"/>
      <c r="AZ67" s="79"/>
      <c r="BA67">
        <v>1</v>
      </c>
      <c r="BB67" s="78" t="str">
        <f>REPLACE(INDEX(GroupVertices[Group],MATCH(Edges[[#This Row],[Vertex 1]],GroupVertices[Vertex],0)),1,1,"")</f>
        <v>30</v>
      </c>
      <c r="BC67" s="78" t="str">
        <f>REPLACE(INDEX(GroupVertices[Group],MATCH(Edges[[#This Row],[Vertex 2]],GroupVertices[Vertex],0)),1,1,"")</f>
        <v>30</v>
      </c>
      <c r="BD67" s="48">
        <v>0</v>
      </c>
      <c r="BE67" s="49">
        <v>0</v>
      </c>
      <c r="BF67" s="48">
        <v>0</v>
      </c>
      <c r="BG67" s="49">
        <v>0</v>
      </c>
      <c r="BH67" s="48">
        <v>0</v>
      </c>
      <c r="BI67" s="49">
        <v>0</v>
      </c>
      <c r="BJ67" s="48">
        <v>11</v>
      </c>
      <c r="BK67" s="49">
        <v>100</v>
      </c>
      <c r="BL67" s="48">
        <v>11</v>
      </c>
    </row>
    <row r="68" spans="1:64" ht="15">
      <c r="A68" s="64" t="s">
        <v>257</v>
      </c>
      <c r="B68" s="64" t="s">
        <v>336</v>
      </c>
      <c r="C68" s="65" t="s">
        <v>3318</v>
      </c>
      <c r="D68" s="66">
        <v>3</v>
      </c>
      <c r="E68" s="67" t="s">
        <v>132</v>
      </c>
      <c r="F68" s="68">
        <v>32</v>
      </c>
      <c r="G68" s="65"/>
      <c r="H68" s="69"/>
      <c r="I68" s="70"/>
      <c r="J68" s="70"/>
      <c r="K68" s="34" t="s">
        <v>65</v>
      </c>
      <c r="L68" s="77">
        <v>68</v>
      </c>
      <c r="M68" s="77"/>
      <c r="N68" s="72"/>
      <c r="O68" s="79" t="s">
        <v>388</v>
      </c>
      <c r="P68" s="81">
        <v>43500.68560185185</v>
      </c>
      <c r="Q68" s="79" t="s">
        <v>427</v>
      </c>
      <c r="R68" s="79"/>
      <c r="S68" s="79"/>
      <c r="T68" s="79" t="s">
        <v>594</v>
      </c>
      <c r="U68" s="79"/>
      <c r="V68" s="84" t="s">
        <v>671</v>
      </c>
      <c r="W68" s="81">
        <v>43500.68560185185</v>
      </c>
      <c r="X68" s="84" t="s">
        <v>786</v>
      </c>
      <c r="Y68" s="79"/>
      <c r="Z68" s="79"/>
      <c r="AA68" s="82" t="s">
        <v>945</v>
      </c>
      <c r="AB68" s="79"/>
      <c r="AC68" s="79" t="b">
        <v>0</v>
      </c>
      <c r="AD68" s="79">
        <v>0</v>
      </c>
      <c r="AE68" s="82" t="s">
        <v>1071</v>
      </c>
      <c r="AF68" s="79" t="b">
        <v>0</v>
      </c>
      <c r="AG68" s="79" t="s">
        <v>1084</v>
      </c>
      <c r="AH68" s="79"/>
      <c r="AI68" s="82" t="s">
        <v>1071</v>
      </c>
      <c r="AJ68" s="79" t="b">
        <v>0</v>
      </c>
      <c r="AK68" s="79">
        <v>0</v>
      </c>
      <c r="AL68" s="82" t="s">
        <v>1071</v>
      </c>
      <c r="AM68" s="79" t="s">
        <v>1107</v>
      </c>
      <c r="AN68" s="79" t="b">
        <v>0</v>
      </c>
      <c r="AO68" s="82" t="s">
        <v>945</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v>1</v>
      </c>
      <c r="BE68" s="49">
        <v>8.333333333333334</v>
      </c>
      <c r="BF68" s="48">
        <v>2</v>
      </c>
      <c r="BG68" s="49">
        <v>16.666666666666668</v>
      </c>
      <c r="BH68" s="48">
        <v>0</v>
      </c>
      <c r="BI68" s="49">
        <v>0</v>
      </c>
      <c r="BJ68" s="48">
        <v>9</v>
      </c>
      <c r="BK68" s="49">
        <v>75</v>
      </c>
      <c r="BL68" s="48">
        <v>12</v>
      </c>
    </row>
    <row r="69" spans="1:64" ht="15">
      <c r="A69" s="64" t="s">
        <v>258</v>
      </c>
      <c r="B69" s="64" t="s">
        <v>346</v>
      </c>
      <c r="C69" s="65" t="s">
        <v>3318</v>
      </c>
      <c r="D69" s="66">
        <v>3</v>
      </c>
      <c r="E69" s="67" t="s">
        <v>132</v>
      </c>
      <c r="F69" s="68">
        <v>32</v>
      </c>
      <c r="G69" s="65"/>
      <c r="H69" s="69"/>
      <c r="I69" s="70"/>
      <c r="J69" s="70"/>
      <c r="K69" s="34" t="s">
        <v>65</v>
      </c>
      <c r="L69" s="77">
        <v>69</v>
      </c>
      <c r="M69" s="77"/>
      <c r="N69" s="72"/>
      <c r="O69" s="79" t="s">
        <v>388</v>
      </c>
      <c r="P69" s="81">
        <v>43500.69070601852</v>
      </c>
      <c r="Q69" s="79" t="s">
        <v>428</v>
      </c>
      <c r="R69" s="84" t="s">
        <v>519</v>
      </c>
      <c r="S69" s="79" t="s">
        <v>567</v>
      </c>
      <c r="T69" s="79" t="s">
        <v>595</v>
      </c>
      <c r="U69" s="79"/>
      <c r="V69" s="84" t="s">
        <v>672</v>
      </c>
      <c r="W69" s="81">
        <v>43500.69070601852</v>
      </c>
      <c r="X69" s="84" t="s">
        <v>787</v>
      </c>
      <c r="Y69" s="79"/>
      <c r="Z69" s="79"/>
      <c r="AA69" s="82" t="s">
        <v>946</v>
      </c>
      <c r="AB69" s="79"/>
      <c r="AC69" s="79" t="b">
        <v>0</v>
      </c>
      <c r="AD69" s="79">
        <v>4</v>
      </c>
      <c r="AE69" s="82" t="s">
        <v>1071</v>
      </c>
      <c r="AF69" s="79" t="b">
        <v>0</v>
      </c>
      <c r="AG69" s="79" t="s">
        <v>1084</v>
      </c>
      <c r="AH69" s="79"/>
      <c r="AI69" s="82" t="s">
        <v>1071</v>
      </c>
      <c r="AJ69" s="79" t="b">
        <v>0</v>
      </c>
      <c r="AK69" s="79">
        <v>1</v>
      </c>
      <c r="AL69" s="82" t="s">
        <v>1071</v>
      </c>
      <c r="AM69" s="79" t="s">
        <v>1099</v>
      </c>
      <c r="AN69" s="79" t="b">
        <v>0</v>
      </c>
      <c r="AO69" s="82" t="s">
        <v>946</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258</v>
      </c>
      <c r="B70" s="64" t="s">
        <v>347</v>
      </c>
      <c r="C70" s="65" t="s">
        <v>3318</v>
      </c>
      <c r="D70" s="66">
        <v>3</v>
      </c>
      <c r="E70" s="67" t="s">
        <v>132</v>
      </c>
      <c r="F70" s="68">
        <v>32</v>
      </c>
      <c r="G70" s="65"/>
      <c r="H70" s="69"/>
      <c r="I70" s="70"/>
      <c r="J70" s="70"/>
      <c r="K70" s="34" t="s">
        <v>65</v>
      </c>
      <c r="L70" s="77">
        <v>70</v>
      </c>
      <c r="M70" s="77"/>
      <c r="N70" s="72"/>
      <c r="O70" s="79" t="s">
        <v>388</v>
      </c>
      <c r="P70" s="81">
        <v>43500.69070601852</v>
      </c>
      <c r="Q70" s="79" t="s">
        <v>428</v>
      </c>
      <c r="R70" s="84" t="s">
        <v>519</v>
      </c>
      <c r="S70" s="79" t="s">
        <v>567</v>
      </c>
      <c r="T70" s="79" t="s">
        <v>595</v>
      </c>
      <c r="U70" s="79"/>
      <c r="V70" s="84" t="s">
        <v>672</v>
      </c>
      <c r="W70" s="81">
        <v>43500.69070601852</v>
      </c>
      <c r="X70" s="84" t="s">
        <v>787</v>
      </c>
      <c r="Y70" s="79"/>
      <c r="Z70" s="79"/>
      <c r="AA70" s="82" t="s">
        <v>946</v>
      </c>
      <c r="AB70" s="79"/>
      <c r="AC70" s="79" t="b">
        <v>0</v>
      </c>
      <c r="AD70" s="79">
        <v>4</v>
      </c>
      <c r="AE70" s="82" t="s">
        <v>1071</v>
      </c>
      <c r="AF70" s="79" t="b">
        <v>0</v>
      </c>
      <c r="AG70" s="79" t="s">
        <v>1084</v>
      </c>
      <c r="AH70" s="79"/>
      <c r="AI70" s="82" t="s">
        <v>1071</v>
      </c>
      <c r="AJ70" s="79" t="b">
        <v>0</v>
      </c>
      <c r="AK70" s="79">
        <v>1</v>
      </c>
      <c r="AL70" s="82" t="s">
        <v>1071</v>
      </c>
      <c r="AM70" s="79" t="s">
        <v>1099</v>
      </c>
      <c r="AN70" s="79" t="b">
        <v>0</v>
      </c>
      <c r="AO70" s="82" t="s">
        <v>946</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v>2</v>
      </c>
      <c r="BE70" s="49">
        <v>6.25</v>
      </c>
      <c r="BF70" s="48">
        <v>1</v>
      </c>
      <c r="BG70" s="49">
        <v>3.125</v>
      </c>
      <c r="BH70" s="48">
        <v>0</v>
      </c>
      <c r="BI70" s="49">
        <v>0</v>
      </c>
      <c r="BJ70" s="48">
        <v>29</v>
      </c>
      <c r="BK70" s="49">
        <v>90.625</v>
      </c>
      <c r="BL70" s="48">
        <v>32</v>
      </c>
    </row>
    <row r="71" spans="1:64" ht="15">
      <c r="A71" s="64" t="s">
        <v>258</v>
      </c>
      <c r="B71" s="64" t="s">
        <v>336</v>
      </c>
      <c r="C71" s="65" t="s">
        <v>3318</v>
      </c>
      <c r="D71" s="66">
        <v>3</v>
      </c>
      <c r="E71" s="67" t="s">
        <v>132</v>
      </c>
      <c r="F71" s="68">
        <v>32</v>
      </c>
      <c r="G71" s="65"/>
      <c r="H71" s="69"/>
      <c r="I71" s="70"/>
      <c r="J71" s="70"/>
      <c r="K71" s="34" t="s">
        <v>65</v>
      </c>
      <c r="L71" s="77">
        <v>71</v>
      </c>
      <c r="M71" s="77"/>
      <c r="N71" s="72"/>
      <c r="O71" s="79" t="s">
        <v>388</v>
      </c>
      <c r="P71" s="81">
        <v>43500.69070601852</v>
      </c>
      <c r="Q71" s="79" t="s">
        <v>428</v>
      </c>
      <c r="R71" s="84" t="s">
        <v>519</v>
      </c>
      <c r="S71" s="79" t="s">
        <v>567</v>
      </c>
      <c r="T71" s="79" t="s">
        <v>595</v>
      </c>
      <c r="U71" s="79"/>
      <c r="V71" s="84" t="s">
        <v>672</v>
      </c>
      <c r="W71" s="81">
        <v>43500.69070601852</v>
      </c>
      <c r="X71" s="84" t="s">
        <v>787</v>
      </c>
      <c r="Y71" s="79"/>
      <c r="Z71" s="79"/>
      <c r="AA71" s="82" t="s">
        <v>946</v>
      </c>
      <c r="AB71" s="79"/>
      <c r="AC71" s="79" t="b">
        <v>0</v>
      </c>
      <c r="AD71" s="79">
        <v>4</v>
      </c>
      <c r="AE71" s="82" t="s">
        <v>1071</v>
      </c>
      <c r="AF71" s="79" t="b">
        <v>0</v>
      </c>
      <c r="AG71" s="79" t="s">
        <v>1084</v>
      </c>
      <c r="AH71" s="79"/>
      <c r="AI71" s="82" t="s">
        <v>1071</v>
      </c>
      <c r="AJ71" s="79" t="b">
        <v>0</v>
      </c>
      <c r="AK71" s="79">
        <v>1</v>
      </c>
      <c r="AL71" s="82" t="s">
        <v>1071</v>
      </c>
      <c r="AM71" s="79" t="s">
        <v>1099</v>
      </c>
      <c r="AN71" s="79" t="b">
        <v>0</v>
      </c>
      <c r="AO71" s="82" t="s">
        <v>946</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259</v>
      </c>
      <c r="B72" s="64" t="s">
        <v>258</v>
      </c>
      <c r="C72" s="65" t="s">
        <v>3318</v>
      </c>
      <c r="D72" s="66">
        <v>3</v>
      </c>
      <c r="E72" s="67" t="s">
        <v>132</v>
      </c>
      <c r="F72" s="68">
        <v>32</v>
      </c>
      <c r="G72" s="65"/>
      <c r="H72" s="69"/>
      <c r="I72" s="70"/>
      <c r="J72" s="70"/>
      <c r="K72" s="34" t="s">
        <v>65</v>
      </c>
      <c r="L72" s="77">
        <v>72</v>
      </c>
      <c r="M72" s="77"/>
      <c r="N72" s="72"/>
      <c r="O72" s="79" t="s">
        <v>388</v>
      </c>
      <c r="P72" s="81">
        <v>43500.693761574075</v>
      </c>
      <c r="Q72" s="79" t="s">
        <v>429</v>
      </c>
      <c r="R72" s="79"/>
      <c r="S72" s="79"/>
      <c r="T72" s="79"/>
      <c r="U72" s="79"/>
      <c r="V72" s="84" t="s">
        <v>673</v>
      </c>
      <c r="W72" s="81">
        <v>43500.693761574075</v>
      </c>
      <c r="X72" s="84" t="s">
        <v>788</v>
      </c>
      <c r="Y72" s="79"/>
      <c r="Z72" s="79"/>
      <c r="AA72" s="82" t="s">
        <v>947</v>
      </c>
      <c r="AB72" s="79"/>
      <c r="AC72" s="79" t="b">
        <v>0</v>
      </c>
      <c r="AD72" s="79">
        <v>0</v>
      </c>
      <c r="AE72" s="82" t="s">
        <v>1071</v>
      </c>
      <c r="AF72" s="79" t="b">
        <v>0</v>
      </c>
      <c r="AG72" s="79" t="s">
        <v>1084</v>
      </c>
      <c r="AH72" s="79"/>
      <c r="AI72" s="82" t="s">
        <v>1071</v>
      </c>
      <c r="AJ72" s="79" t="b">
        <v>0</v>
      </c>
      <c r="AK72" s="79">
        <v>1</v>
      </c>
      <c r="AL72" s="82" t="s">
        <v>946</v>
      </c>
      <c r="AM72" s="79" t="s">
        <v>1099</v>
      </c>
      <c r="AN72" s="79" t="b">
        <v>0</v>
      </c>
      <c r="AO72" s="82" t="s">
        <v>946</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259</v>
      </c>
      <c r="B73" s="64" t="s">
        <v>336</v>
      </c>
      <c r="C73" s="65" t="s">
        <v>3318</v>
      </c>
      <c r="D73" s="66">
        <v>3</v>
      </c>
      <c r="E73" s="67" t="s">
        <v>132</v>
      </c>
      <c r="F73" s="68">
        <v>32</v>
      </c>
      <c r="G73" s="65"/>
      <c r="H73" s="69"/>
      <c r="I73" s="70"/>
      <c r="J73" s="70"/>
      <c r="K73" s="34" t="s">
        <v>65</v>
      </c>
      <c r="L73" s="77">
        <v>73</v>
      </c>
      <c r="M73" s="77"/>
      <c r="N73" s="72"/>
      <c r="O73" s="79" t="s">
        <v>388</v>
      </c>
      <c r="P73" s="81">
        <v>43500.693761574075</v>
      </c>
      <c r="Q73" s="79" t="s">
        <v>429</v>
      </c>
      <c r="R73" s="79"/>
      <c r="S73" s="79"/>
      <c r="T73" s="79"/>
      <c r="U73" s="79"/>
      <c r="V73" s="84" t="s">
        <v>673</v>
      </c>
      <c r="W73" s="81">
        <v>43500.693761574075</v>
      </c>
      <c r="X73" s="84" t="s">
        <v>788</v>
      </c>
      <c r="Y73" s="79"/>
      <c r="Z73" s="79"/>
      <c r="AA73" s="82" t="s">
        <v>947</v>
      </c>
      <c r="AB73" s="79"/>
      <c r="AC73" s="79" t="b">
        <v>0</v>
      </c>
      <c r="AD73" s="79">
        <v>0</v>
      </c>
      <c r="AE73" s="82" t="s">
        <v>1071</v>
      </c>
      <c r="AF73" s="79" t="b">
        <v>0</v>
      </c>
      <c r="AG73" s="79" t="s">
        <v>1084</v>
      </c>
      <c r="AH73" s="79"/>
      <c r="AI73" s="82" t="s">
        <v>1071</v>
      </c>
      <c r="AJ73" s="79" t="b">
        <v>0</v>
      </c>
      <c r="AK73" s="79">
        <v>1</v>
      </c>
      <c r="AL73" s="82" t="s">
        <v>946</v>
      </c>
      <c r="AM73" s="79" t="s">
        <v>1099</v>
      </c>
      <c r="AN73" s="79" t="b">
        <v>0</v>
      </c>
      <c r="AO73" s="82" t="s">
        <v>946</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v>2</v>
      </c>
      <c r="BE73" s="49">
        <v>8.695652173913043</v>
      </c>
      <c r="BF73" s="48">
        <v>1</v>
      </c>
      <c r="BG73" s="49">
        <v>4.3478260869565215</v>
      </c>
      <c r="BH73" s="48">
        <v>0</v>
      </c>
      <c r="BI73" s="49">
        <v>0</v>
      </c>
      <c r="BJ73" s="48">
        <v>20</v>
      </c>
      <c r="BK73" s="49">
        <v>86.95652173913044</v>
      </c>
      <c r="BL73" s="48">
        <v>23</v>
      </c>
    </row>
    <row r="74" spans="1:64" ht="15">
      <c r="A74" s="64" t="s">
        <v>260</v>
      </c>
      <c r="B74" s="64" t="s">
        <v>337</v>
      </c>
      <c r="C74" s="65" t="s">
        <v>3318</v>
      </c>
      <c r="D74" s="66">
        <v>3</v>
      </c>
      <c r="E74" s="67" t="s">
        <v>132</v>
      </c>
      <c r="F74" s="68">
        <v>32</v>
      </c>
      <c r="G74" s="65"/>
      <c r="H74" s="69"/>
      <c r="I74" s="70"/>
      <c r="J74" s="70"/>
      <c r="K74" s="34" t="s">
        <v>65</v>
      </c>
      <c r="L74" s="77">
        <v>74</v>
      </c>
      <c r="M74" s="77"/>
      <c r="N74" s="72"/>
      <c r="O74" s="79" t="s">
        <v>388</v>
      </c>
      <c r="P74" s="81">
        <v>43446.74145833333</v>
      </c>
      <c r="Q74" s="79" t="s">
        <v>430</v>
      </c>
      <c r="R74" s="84" t="s">
        <v>510</v>
      </c>
      <c r="S74" s="79" t="s">
        <v>563</v>
      </c>
      <c r="T74" s="79" t="s">
        <v>596</v>
      </c>
      <c r="U74" s="79"/>
      <c r="V74" s="84" t="s">
        <v>674</v>
      </c>
      <c r="W74" s="81">
        <v>43446.74145833333</v>
      </c>
      <c r="X74" s="84" t="s">
        <v>789</v>
      </c>
      <c r="Y74" s="79"/>
      <c r="Z74" s="79"/>
      <c r="AA74" s="82" t="s">
        <v>948</v>
      </c>
      <c r="AB74" s="79"/>
      <c r="AC74" s="79" t="b">
        <v>0</v>
      </c>
      <c r="AD74" s="79">
        <v>0</v>
      </c>
      <c r="AE74" s="82" t="s">
        <v>1071</v>
      </c>
      <c r="AF74" s="79" t="b">
        <v>0</v>
      </c>
      <c r="AG74" s="79" t="s">
        <v>1084</v>
      </c>
      <c r="AH74" s="79"/>
      <c r="AI74" s="82" t="s">
        <v>1071</v>
      </c>
      <c r="AJ74" s="79" t="b">
        <v>0</v>
      </c>
      <c r="AK74" s="79">
        <v>0</v>
      </c>
      <c r="AL74" s="82" t="s">
        <v>1071</v>
      </c>
      <c r="AM74" s="79" t="s">
        <v>1099</v>
      </c>
      <c r="AN74" s="79" t="b">
        <v>0</v>
      </c>
      <c r="AO74" s="82" t="s">
        <v>948</v>
      </c>
      <c r="AP74" s="79" t="s">
        <v>176</v>
      </c>
      <c r="AQ74" s="79">
        <v>0</v>
      </c>
      <c r="AR74" s="79">
        <v>0</v>
      </c>
      <c r="AS74" s="79"/>
      <c r="AT74" s="79"/>
      <c r="AU74" s="79"/>
      <c r="AV74" s="79"/>
      <c r="AW74" s="79"/>
      <c r="AX74" s="79"/>
      <c r="AY74" s="79"/>
      <c r="AZ74" s="79"/>
      <c r="BA74">
        <v>1</v>
      </c>
      <c r="BB74" s="78" t="str">
        <f>REPLACE(INDEX(GroupVertices[Group],MATCH(Edges[[#This Row],[Vertex 1]],GroupVertices[Vertex],0)),1,1,"")</f>
        <v>7</v>
      </c>
      <c r="BC74" s="78" t="str">
        <f>REPLACE(INDEX(GroupVertices[Group],MATCH(Edges[[#This Row],[Vertex 2]],GroupVertices[Vertex],0)),1,1,"")</f>
        <v>7</v>
      </c>
      <c r="BD74" s="48"/>
      <c r="BE74" s="49"/>
      <c r="BF74" s="48"/>
      <c r="BG74" s="49"/>
      <c r="BH74" s="48"/>
      <c r="BI74" s="49"/>
      <c r="BJ74" s="48"/>
      <c r="BK74" s="49"/>
      <c r="BL74" s="48"/>
    </row>
    <row r="75" spans="1:64" ht="15">
      <c r="A75" s="64" t="s">
        <v>260</v>
      </c>
      <c r="B75" s="64" t="s">
        <v>338</v>
      </c>
      <c r="C75" s="65" t="s">
        <v>3318</v>
      </c>
      <c r="D75" s="66">
        <v>3</v>
      </c>
      <c r="E75" s="67" t="s">
        <v>132</v>
      </c>
      <c r="F75" s="68">
        <v>32</v>
      </c>
      <c r="G75" s="65"/>
      <c r="H75" s="69"/>
      <c r="I75" s="70"/>
      <c r="J75" s="70"/>
      <c r="K75" s="34" t="s">
        <v>65</v>
      </c>
      <c r="L75" s="77">
        <v>75</v>
      </c>
      <c r="M75" s="77"/>
      <c r="N75" s="72"/>
      <c r="O75" s="79" t="s">
        <v>388</v>
      </c>
      <c r="P75" s="81">
        <v>43446.74145833333</v>
      </c>
      <c r="Q75" s="79" t="s">
        <v>430</v>
      </c>
      <c r="R75" s="84" t="s">
        <v>510</v>
      </c>
      <c r="S75" s="79" t="s">
        <v>563</v>
      </c>
      <c r="T75" s="79" t="s">
        <v>596</v>
      </c>
      <c r="U75" s="79"/>
      <c r="V75" s="84" t="s">
        <v>674</v>
      </c>
      <c r="W75" s="81">
        <v>43446.74145833333</v>
      </c>
      <c r="X75" s="84" t="s">
        <v>789</v>
      </c>
      <c r="Y75" s="79"/>
      <c r="Z75" s="79"/>
      <c r="AA75" s="82" t="s">
        <v>948</v>
      </c>
      <c r="AB75" s="79"/>
      <c r="AC75" s="79" t="b">
        <v>0</v>
      </c>
      <c r="AD75" s="79">
        <v>0</v>
      </c>
      <c r="AE75" s="82" t="s">
        <v>1071</v>
      </c>
      <c r="AF75" s="79" t="b">
        <v>0</v>
      </c>
      <c r="AG75" s="79" t="s">
        <v>1084</v>
      </c>
      <c r="AH75" s="79"/>
      <c r="AI75" s="82" t="s">
        <v>1071</v>
      </c>
      <c r="AJ75" s="79" t="b">
        <v>0</v>
      </c>
      <c r="AK75" s="79">
        <v>0</v>
      </c>
      <c r="AL75" s="82" t="s">
        <v>1071</v>
      </c>
      <c r="AM75" s="79" t="s">
        <v>1099</v>
      </c>
      <c r="AN75" s="79" t="b">
        <v>0</v>
      </c>
      <c r="AO75" s="82" t="s">
        <v>948</v>
      </c>
      <c r="AP75" s="79" t="s">
        <v>176</v>
      </c>
      <c r="AQ75" s="79">
        <v>0</v>
      </c>
      <c r="AR75" s="79">
        <v>0</v>
      </c>
      <c r="AS75" s="79"/>
      <c r="AT75" s="79"/>
      <c r="AU75" s="79"/>
      <c r="AV75" s="79"/>
      <c r="AW75" s="79"/>
      <c r="AX75" s="79"/>
      <c r="AY75" s="79"/>
      <c r="AZ75" s="79"/>
      <c r="BA75">
        <v>1</v>
      </c>
      <c r="BB75" s="78" t="str">
        <f>REPLACE(INDEX(GroupVertices[Group],MATCH(Edges[[#This Row],[Vertex 1]],GroupVertices[Vertex],0)),1,1,"")</f>
        <v>7</v>
      </c>
      <c r="BC75" s="78" t="str">
        <f>REPLACE(INDEX(GroupVertices[Group],MATCH(Edges[[#This Row],[Vertex 2]],GroupVertices[Vertex],0)),1,1,"")</f>
        <v>7</v>
      </c>
      <c r="BD75" s="48"/>
      <c r="BE75" s="49"/>
      <c r="BF75" s="48"/>
      <c r="BG75" s="49"/>
      <c r="BH75" s="48"/>
      <c r="BI75" s="49"/>
      <c r="BJ75" s="48"/>
      <c r="BK75" s="49"/>
      <c r="BL75" s="48"/>
    </row>
    <row r="76" spans="1:64" ht="15">
      <c r="A76" s="64" t="s">
        <v>260</v>
      </c>
      <c r="B76" s="64" t="s">
        <v>348</v>
      </c>
      <c r="C76" s="65" t="s">
        <v>3318</v>
      </c>
      <c r="D76" s="66">
        <v>3</v>
      </c>
      <c r="E76" s="67" t="s">
        <v>132</v>
      </c>
      <c r="F76" s="68">
        <v>32</v>
      </c>
      <c r="G76" s="65"/>
      <c r="H76" s="69"/>
      <c r="I76" s="70"/>
      <c r="J76" s="70"/>
      <c r="K76" s="34" t="s">
        <v>65</v>
      </c>
      <c r="L76" s="77">
        <v>76</v>
      </c>
      <c r="M76" s="77"/>
      <c r="N76" s="72"/>
      <c r="O76" s="79" t="s">
        <v>388</v>
      </c>
      <c r="P76" s="81">
        <v>43503.0512962963</v>
      </c>
      <c r="Q76" s="79" t="s">
        <v>431</v>
      </c>
      <c r="R76" s="84" t="s">
        <v>520</v>
      </c>
      <c r="S76" s="79" t="s">
        <v>568</v>
      </c>
      <c r="T76" s="79" t="s">
        <v>585</v>
      </c>
      <c r="U76" s="84" t="s">
        <v>621</v>
      </c>
      <c r="V76" s="84" t="s">
        <v>621</v>
      </c>
      <c r="W76" s="81">
        <v>43503.0512962963</v>
      </c>
      <c r="X76" s="84" t="s">
        <v>790</v>
      </c>
      <c r="Y76" s="79"/>
      <c r="Z76" s="79"/>
      <c r="AA76" s="82" t="s">
        <v>949</v>
      </c>
      <c r="AB76" s="79"/>
      <c r="AC76" s="79" t="b">
        <v>0</v>
      </c>
      <c r="AD76" s="79">
        <v>1</v>
      </c>
      <c r="AE76" s="82" t="s">
        <v>1071</v>
      </c>
      <c r="AF76" s="79" t="b">
        <v>0</v>
      </c>
      <c r="AG76" s="79" t="s">
        <v>1084</v>
      </c>
      <c r="AH76" s="79"/>
      <c r="AI76" s="82" t="s">
        <v>1071</v>
      </c>
      <c r="AJ76" s="79" t="b">
        <v>0</v>
      </c>
      <c r="AK76" s="79">
        <v>0</v>
      </c>
      <c r="AL76" s="82" t="s">
        <v>1071</v>
      </c>
      <c r="AM76" s="79" t="s">
        <v>1109</v>
      </c>
      <c r="AN76" s="79" t="b">
        <v>0</v>
      </c>
      <c r="AO76" s="82" t="s">
        <v>949</v>
      </c>
      <c r="AP76" s="79" t="s">
        <v>176</v>
      </c>
      <c r="AQ76" s="79">
        <v>0</v>
      </c>
      <c r="AR76" s="79">
        <v>0</v>
      </c>
      <c r="AS76" s="79"/>
      <c r="AT76" s="79"/>
      <c r="AU76" s="79"/>
      <c r="AV76" s="79"/>
      <c r="AW76" s="79"/>
      <c r="AX76" s="79"/>
      <c r="AY76" s="79"/>
      <c r="AZ76" s="79"/>
      <c r="BA76">
        <v>1</v>
      </c>
      <c r="BB76" s="78" t="str">
        <f>REPLACE(INDEX(GroupVertices[Group],MATCH(Edges[[#This Row],[Vertex 1]],GroupVertices[Vertex],0)),1,1,"")</f>
        <v>7</v>
      </c>
      <c r="BC76" s="78" t="str">
        <f>REPLACE(INDEX(GroupVertices[Group],MATCH(Edges[[#This Row],[Vertex 2]],GroupVertices[Vertex],0)),1,1,"")</f>
        <v>7</v>
      </c>
      <c r="BD76" s="48">
        <v>0</v>
      </c>
      <c r="BE76" s="49">
        <v>0</v>
      </c>
      <c r="BF76" s="48">
        <v>0</v>
      </c>
      <c r="BG76" s="49">
        <v>0</v>
      </c>
      <c r="BH76" s="48">
        <v>0</v>
      </c>
      <c r="BI76" s="49">
        <v>0</v>
      </c>
      <c r="BJ76" s="48">
        <v>25</v>
      </c>
      <c r="BK76" s="49">
        <v>100</v>
      </c>
      <c r="BL76" s="48">
        <v>25</v>
      </c>
    </row>
    <row r="77" spans="1:64" ht="15">
      <c r="A77" s="64" t="s">
        <v>260</v>
      </c>
      <c r="B77" s="64" t="s">
        <v>336</v>
      </c>
      <c r="C77" s="65" t="s">
        <v>3319</v>
      </c>
      <c r="D77" s="66">
        <v>10</v>
      </c>
      <c r="E77" s="67" t="s">
        <v>136</v>
      </c>
      <c r="F77" s="68">
        <v>29.11111111111111</v>
      </c>
      <c r="G77" s="65"/>
      <c r="H77" s="69"/>
      <c r="I77" s="70"/>
      <c r="J77" s="70"/>
      <c r="K77" s="34" t="s">
        <v>65</v>
      </c>
      <c r="L77" s="77">
        <v>77</v>
      </c>
      <c r="M77" s="77"/>
      <c r="N77" s="72"/>
      <c r="O77" s="79" t="s">
        <v>388</v>
      </c>
      <c r="P77" s="81">
        <v>43446.74145833333</v>
      </c>
      <c r="Q77" s="79" t="s">
        <v>430</v>
      </c>
      <c r="R77" s="84" t="s">
        <v>510</v>
      </c>
      <c r="S77" s="79" t="s">
        <v>563</v>
      </c>
      <c r="T77" s="79" t="s">
        <v>596</v>
      </c>
      <c r="U77" s="79"/>
      <c r="V77" s="84" t="s">
        <v>674</v>
      </c>
      <c r="W77" s="81">
        <v>43446.74145833333</v>
      </c>
      <c r="X77" s="84" t="s">
        <v>789</v>
      </c>
      <c r="Y77" s="79"/>
      <c r="Z77" s="79"/>
      <c r="AA77" s="82" t="s">
        <v>948</v>
      </c>
      <c r="AB77" s="79"/>
      <c r="AC77" s="79" t="b">
        <v>0</v>
      </c>
      <c r="AD77" s="79">
        <v>0</v>
      </c>
      <c r="AE77" s="82" t="s">
        <v>1071</v>
      </c>
      <c r="AF77" s="79" t="b">
        <v>0</v>
      </c>
      <c r="AG77" s="79" t="s">
        <v>1084</v>
      </c>
      <c r="AH77" s="79"/>
      <c r="AI77" s="82" t="s">
        <v>1071</v>
      </c>
      <c r="AJ77" s="79" t="b">
        <v>0</v>
      </c>
      <c r="AK77" s="79">
        <v>0</v>
      </c>
      <c r="AL77" s="82" t="s">
        <v>1071</v>
      </c>
      <c r="AM77" s="79" t="s">
        <v>1099</v>
      </c>
      <c r="AN77" s="79" t="b">
        <v>0</v>
      </c>
      <c r="AO77" s="82" t="s">
        <v>948</v>
      </c>
      <c r="AP77" s="79" t="s">
        <v>176</v>
      </c>
      <c r="AQ77" s="79">
        <v>0</v>
      </c>
      <c r="AR77" s="79">
        <v>0</v>
      </c>
      <c r="AS77" s="79"/>
      <c r="AT77" s="79"/>
      <c r="AU77" s="79"/>
      <c r="AV77" s="79"/>
      <c r="AW77" s="79"/>
      <c r="AX77" s="79"/>
      <c r="AY77" s="79"/>
      <c r="AZ77" s="79"/>
      <c r="BA77">
        <v>2</v>
      </c>
      <c r="BB77" s="78" t="str">
        <f>REPLACE(INDEX(GroupVertices[Group],MATCH(Edges[[#This Row],[Vertex 1]],GroupVertices[Vertex],0)),1,1,"")</f>
        <v>7</v>
      </c>
      <c r="BC77" s="78" t="str">
        <f>REPLACE(INDEX(GroupVertices[Group],MATCH(Edges[[#This Row],[Vertex 2]],GroupVertices[Vertex],0)),1,1,"")</f>
        <v>3</v>
      </c>
      <c r="BD77" s="48">
        <v>1</v>
      </c>
      <c r="BE77" s="49">
        <v>5.2631578947368425</v>
      </c>
      <c r="BF77" s="48">
        <v>0</v>
      </c>
      <c r="BG77" s="49">
        <v>0</v>
      </c>
      <c r="BH77" s="48">
        <v>0</v>
      </c>
      <c r="BI77" s="49">
        <v>0</v>
      </c>
      <c r="BJ77" s="48">
        <v>18</v>
      </c>
      <c r="BK77" s="49">
        <v>94.73684210526316</v>
      </c>
      <c r="BL77" s="48">
        <v>19</v>
      </c>
    </row>
    <row r="78" spans="1:64" ht="15">
      <c r="A78" s="64" t="s">
        <v>260</v>
      </c>
      <c r="B78" s="64" t="s">
        <v>336</v>
      </c>
      <c r="C78" s="65" t="s">
        <v>3319</v>
      </c>
      <c r="D78" s="66">
        <v>10</v>
      </c>
      <c r="E78" s="67" t="s">
        <v>136</v>
      </c>
      <c r="F78" s="68">
        <v>29.11111111111111</v>
      </c>
      <c r="G78" s="65"/>
      <c r="H78" s="69"/>
      <c r="I78" s="70"/>
      <c r="J78" s="70"/>
      <c r="K78" s="34" t="s">
        <v>65</v>
      </c>
      <c r="L78" s="77">
        <v>78</v>
      </c>
      <c r="M78" s="77"/>
      <c r="N78" s="72"/>
      <c r="O78" s="79" t="s">
        <v>388</v>
      </c>
      <c r="P78" s="81">
        <v>43503.0512962963</v>
      </c>
      <c r="Q78" s="79" t="s">
        <v>431</v>
      </c>
      <c r="R78" s="84" t="s">
        <v>520</v>
      </c>
      <c r="S78" s="79" t="s">
        <v>568</v>
      </c>
      <c r="T78" s="79" t="s">
        <v>585</v>
      </c>
      <c r="U78" s="84" t="s">
        <v>621</v>
      </c>
      <c r="V78" s="84" t="s">
        <v>621</v>
      </c>
      <c r="W78" s="81">
        <v>43503.0512962963</v>
      </c>
      <c r="X78" s="84" t="s">
        <v>790</v>
      </c>
      <c r="Y78" s="79"/>
      <c r="Z78" s="79"/>
      <c r="AA78" s="82" t="s">
        <v>949</v>
      </c>
      <c r="AB78" s="79"/>
      <c r="AC78" s="79" t="b">
        <v>0</v>
      </c>
      <c r="AD78" s="79">
        <v>1</v>
      </c>
      <c r="AE78" s="82" t="s">
        <v>1071</v>
      </c>
      <c r="AF78" s="79" t="b">
        <v>0</v>
      </c>
      <c r="AG78" s="79" t="s">
        <v>1084</v>
      </c>
      <c r="AH78" s="79"/>
      <c r="AI78" s="82" t="s">
        <v>1071</v>
      </c>
      <c r="AJ78" s="79" t="b">
        <v>0</v>
      </c>
      <c r="AK78" s="79">
        <v>0</v>
      </c>
      <c r="AL78" s="82" t="s">
        <v>1071</v>
      </c>
      <c r="AM78" s="79" t="s">
        <v>1109</v>
      </c>
      <c r="AN78" s="79" t="b">
        <v>0</v>
      </c>
      <c r="AO78" s="82" t="s">
        <v>949</v>
      </c>
      <c r="AP78" s="79" t="s">
        <v>176</v>
      </c>
      <c r="AQ78" s="79">
        <v>0</v>
      </c>
      <c r="AR78" s="79">
        <v>0</v>
      </c>
      <c r="AS78" s="79"/>
      <c r="AT78" s="79"/>
      <c r="AU78" s="79"/>
      <c r="AV78" s="79"/>
      <c r="AW78" s="79"/>
      <c r="AX78" s="79"/>
      <c r="AY78" s="79"/>
      <c r="AZ78" s="79"/>
      <c r="BA78">
        <v>2</v>
      </c>
      <c r="BB78" s="78" t="str">
        <f>REPLACE(INDEX(GroupVertices[Group],MATCH(Edges[[#This Row],[Vertex 1]],GroupVertices[Vertex],0)),1,1,"")</f>
        <v>7</v>
      </c>
      <c r="BC78" s="78" t="str">
        <f>REPLACE(INDEX(GroupVertices[Group],MATCH(Edges[[#This Row],[Vertex 2]],GroupVertices[Vertex],0)),1,1,"")</f>
        <v>3</v>
      </c>
      <c r="BD78" s="48"/>
      <c r="BE78" s="49"/>
      <c r="BF78" s="48"/>
      <c r="BG78" s="49"/>
      <c r="BH78" s="48"/>
      <c r="BI78" s="49"/>
      <c r="BJ78" s="48"/>
      <c r="BK78" s="49"/>
      <c r="BL78" s="48"/>
    </row>
    <row r="79" spans="1:64" ht="15">
      <c r="A79" s="64" t="s">
        <v>261</v>
      </c>
      <c r="B79" s="64" t="s">
        <v>349</v>
      </c>
      <c r="C79" s="65" t="s">
        <v>3318</v>
      </c>
      <c r="D79" s="66">
        <v>3</v>
      </c>
      <c r="E79" s="67" t="s">
        <v>132</v>
      </c>
      <c r="F79" s="68">
        <v>32</v>
      </c>
      <c r="G79" s="65"/>
      <c r="H79" s="69"/>
      <c r="I79" s="70"/>
      <c r="J79" s="70"/>
      <c r="K79" s="34" t="s">
        <v>65</v>
      </c>
      <c r="L79" s="77">
        <v>79</v>
      </c>
      <c r="M79" s="77"/>
      <c r="N79" s="72"/>
      <c r="O79" s="79" t="s">
        <v>388</v>
      </c>
      <c r="P79" s="81">
        <v>43503.958344907405</v>
      </c>
      <c r="Q79" s="79" t="s">
        <v>432</v>
      </c>
      <c r="R79" s="79"/>
      <c r="S79" s="79"/>
      <c r="T79" s="79" t="s">
        <v>597</v>
      </c>
      <c r="U79" s="79"/>
      <c r="V79" s="84" t="s">
        <v>675</v>
      </c>
      <c r="W79" s="81">
        <v>43503.958344907405</v>
      </c>
      <c r="X79" s="84" t="s">
        <v>791</v>
      </c>
      <c r="Y79" s="79"/>
      <c r="Z79" s="79"/>
      <c r="AA79" s="82" t="s">
        <v>950</v>
      </c>
      <c r="AB79" s="79"/>
      <c r="AC79" s="79" t="b">
        <v>0</v>
      </c>
      <c r="AD79" s="79">
        <v>0</v>
      </c>
      <c r="AE79" s="82" t="s">
        <v>1071</v>
      </c>
      <c r="AF79" s="79" t="b">
        <v>0</v>
      </c>
      <c r="AG79" s="79" t="s">
        <v>1084</v>
      </c>
      <c r="AH79" s="79"/>
      <c r="AI79" s="82" t="s">
        <v>1071</v>
      </c>
      <c r="AJ79" s="79" t="b">
        <v>0</v>
      </c>
      <c r="AK79" s="79">
        <v>0</v>
      </c>
      <c r="AL79" s="82" t="s">
        <v>1071</v>
      </c>
      <c r="AM79" s="79" t="s">
        <v>1110</v>
      </c>
      <c r="AN79" s="79" t="b">
        <v>0</v>
      </c>
      <c r="AO79" s="82" t="s">
        <v>950</v>
      </c>
      <c r="AP79" s="79" t="s">
        <v>176</v>
      </c>
      <c r="AQ79" s="79">
        <v>0</v>
      </c>
      <c r="AR79" s="79">
        <v>0</v>
      </c>
      <c r="AS79" s="79"/>
      <c r="AT79" s="79"/>
      <c r="AU79" s="79"/>
      <c r="AV79" s="79"/>
      <c r="AW79" s="79"/>
      <c r="AX79" s="79"/>
      <c r="AY79" s="79"/>
      <c r="AZ79" s="79"/>
      <c r="BA79">
        <v>1</v>
      </c>
      <c r="BB79" s="78" t="str">
        <f>REPLACE(INDEX(GroupVertices[Group],MATCH(Edges[[#This Row],[Vertex 1]],GroupVertices[Vertex],0)),1,1,"")</f>
        <v>20</v>
      </c>
      <c r="BC79" s="78" t="str">
        <f>REPLACE(INDEX(GroupVertices[Group],MATCH(Edges[[#This Row],[Vertex 2]],GroupVertices[Vertex],0)),1,1,"")</f>
        <v>20</v>
      </c>
      <c r="BD79" s="48"/>
      <c r="BE79" s="49"/>
      <c r="BF79" s="48"/>
      <c r="BG79" s="49"/>
      <c r="BH79" s="48"/>
      <c r="BI79" s="49"/>
      <c r="BJ79" s="48"/>
      <c r="BK79" s="49"/>
      <c r="BL79" s="48"/>
    </row>
    <row r="80" spans="1:64" ht="15">
      <c r="A80" s="64" t="s">
        <v>261</v>
      </c>
      <c r="B80" s="64" t="s">
        <v>350</v>
      </c>
      <c r="C80" s="65" t="s">
        <v>3318</v>
      </c>
      <c r="D80" s="66">
        <v>3</v>
      </c>
      <c r="E80" s="67" t="s">
        <v>132</v>
      </c>
      <c r="F80" s="68">
        <v>32</v>
      </c>
      <c r="G80" s="65"/>
      <c r="H80" s="69"/>
      <c r="I80" s="70"/>
      <c r="J80" s="70"/>
      <c r="K80" s="34" t="s">
        <v>65</v>
      </c>
      <c r="L80" s="77">
        <v>80</v>
      </c>
      <c r="M80" s="77"/>
      <c r="N80" s="72"/>
      <c r="O80" s="79" t="s">
        <v>388</v>
      </c>
      <c r="P80" s="81">
        <v>43503.958344907405</v>
      </c>
      <c r="Q80" s="79" t="s">
        <v>432</v>
      </c>
      <c r="R80" s="79"/>
      <c r="S80" s="79"/>
      <c r="T80" s="79" t="s">
        <v>597</v>
      </c>
      <c r="U80" s="79"/>
      <c r="V80" s="84" t="s">
        <v>675</v>
      </c>
      <c r="W80" s="81">
        <v>43503.958344907405</v>
      </c>
      <c r="X80" s="84" t="s">
        <v>791</v>
      </c>
      <c r="Y80" s="79"/>
      <c r="Z80" s="79"/>
      <c r="AA80" s="82" t="s">
        <v>950</v>
      </c>
      <c r="AB80" s="79"/>
      <c r="AC80" s="79" t="b">
        <v>0</v>
      </c>
      <c r="AD80" s="79">
        <v>0</v>
      </c>
      <c r="AE80" s="82" t="s">
        <v>1071</v>
      </c>
      <c r="AF80" s="79" t="b">
        <v>0</v>
      </c>
      <c r="AG80" s="79" t="s">
        <v>1084</v>
      </c>
      <c r="AH80" s="79"/>
      <c r="AI80" s="82" t="s">
        <v>1071</v>
      </c>
      <c r="AJ80" s="79" t="b">
        <v>0</v>
      </c>
      <c r="AK80" s="79">
        <v>0</v>
      </c>
      <c r="AL80" s="82" t="s">
        <v>1071</v>
      </c>
      <c r="AM80" s="79" t="s">
        <v>1110</v>
      </c>
      <c r="AN80" s="79" t="b">
        <v>0</v>
      </c>
      <c r="AO80" s="82" t="s">
        <v>950</v>
      </c>
      <c r="AP80" s="79" t="s">
        <v>176</v>
      </c>
      <c r="AQ80" s="79">
        <v>0</v>
      </c>
      <c r="AR80" s="79">
        <v>0</v>
      </c>
      <c r="AS80" s="79"/>
      <c r="AT80" s="79"/>
      <c r="AU80" s="79"/>
      <c r="AV80" s="79"/>
      <c r="AW80" s="79"/>
      <c r="AX80" s="79"/>
      <c r="AY80" s="79"/>
      <c r="AZ80" s="79"/>
      <c r="BA80">
        <v>1</v>
      </c>
      <c r="BB80" s="78" t="str">
        <f>REPLACE(INDEX(GroupVertices[Group],MATCH(Edges[[#This Row],[Vertex 1]],GroupVertices[Vertex],0)),1,1,"")</f>
        <v>20</v>
      </c>
      <c r="BC80" s="78" t="str">
        <f>REPLACE(INDEX(GroupVertices[Group],MATCH(Edges[[#This Row],[Vertex 2]],GroupVertices[Vertex],0)),1,1,"")</f>
        <v>20</v>
      </c>
      <c r="BD80" s="48">
        <v>0</v>
      </c>
      <c r="BE80" s="49">
        <v>0</v>
      </c>
      <c r="BF80" s="48">
        <v>0</v>
      </c>
      <c r="BG80" s="49">
        <v>0</v>
      </c>
      <c r="BH80" s="48">
        <v>0</v>
      </c>
      <c r="BI80" s="49">
        <v>0</v>
      </c>
      <c r="BJ80" s="48">
        <v>20</v>
      </c>
      <c r="BK80" s="49">
        <v>100</v>
      </c>
      <c r="BL80" s="48">
        <v>20</v>
      </c>
    </row>
    <row r="81" spans="1:64" ht="15">
      <c r="A81" s="64" t="s">
        <v>262</v>
      </c>
      <c r="B81" s="64" t="s">
        <v>262</v>
      </c>
      <c r="C81" s="65" t="s">
        <v>3318</v>
      </c>
      <c r="D81" s="66">
        <v>3</v>
      </c>
      <c r="E81" s="67" t="s">
        <v>132</v>
      </c>
      <c r="F81" s="68">
        <v>32</v>
      </c>
      <c r="G81" s="65"/>
      <c r="H81" s="69"/>
      <c r="I81" s="70"/>
      <c r="J81" s="70"/>
      <c r="K81" s="34" t="s">
        <v>65</v>
      </c>
      <c r="L81" s="77">
        <v>81</v>
      </c>
      <c r="M81" s="77"/>
      <c r="N81" s="72"/>
      <c r="O81" s="79" t="s">
        <v>176</v>
      </c>
      <c r="P81" s="81">
        <v>43504.9065162037</v>
      </c>
      <c r="Q81" s="79" t="s">
        <v>433</v>
      </c>
      <c r="R81" s="84" t="s">
        <v>521</v>
      </c>
      <c r="S81" s="79" t="s">
        <v>562</v>
      </c>
      <c r="T81" s="79" t="s">
        <v>336</v>
      </c>
      <c r="U81" s="79"/>
      <c r="V81" s="84" t="s">
        <v>676</v>
      </c>
      <c r="W81" s="81">
        <v>43504.9065162037</v>
      </c>
      <c r="X81" s="84" t="s">
        <v>792</v>
      </c>
      <c r="Y81" s="79"/>
      <c r="Z81" s="79"/>
      <c r="AA81" s="82" t="s">
        <v>951</v>
      </c>
      <c r="AB81" s="79"/>
      <c r="AC81" s="79" t="b">
        <v>0</v>
      </c>
      <c r="AD81" s="79">
        <v>0</v>
      </c>
      <c r="AE81" s="82" t="s">
        <v>1071</v>
      </c>
      <c r="AF81" s="79" t="b">
        <v>0</v>
      </c>
      <c r="AG81" s="79" t="s">
        <v>1084</v>
      </c>
      <c r="AH81" s="79"/>
      <c r="AI81" s="82" t="s">
        <v>1071</v>
      </c>
      <c r="AJ81" s="79" t="b">
        <v>0</v>
      </c>
      <c r="AK81" s="79">
        <v>0</v>
      </c>
      <c r="AL81" s="82" t="s">
        <v>1071</v>
      </c>
      <c r="AM81" s="79" t="s">
        <v>1099</v>
      </c>
      <c r="AN81" s="79" t="b">
        <v>1</v>
      </c>
      <c r="AO81" s="82" t="s">
        <v>951</v>
      </c>
      <c r="AP81" s="79" t="s">
        <v>176</v>
      </c>
      <c r="AQ81" s="79">
        <v>0</v>
      </c>
      <c r="AR81" s="79">
        <v>0</v>
      </c>
      <c r="AS81" s="79"/>
      <c r="AT81" s="79"/>
      <c r="AU81" s="79"/>
      <c r="AV81" s="79"/>
      <c r="AW81" s="79"/>
      <c r="AX81" s="79"/>
      <c r="AY81" s="79"/>
      <c r="AZ81" s="79"/>
      <c r="BA81">
        <v>1</v>
      </c>
      <c r="BB81" s="78" t="str">
        <f>REPLACE(INDEX(GroupVertices[Group],MATCH(Edges[[#This Row],[Vertex 1]],GroupVertices[Vertex],0)),1,1,"")</f>
        <v>29</v>
      </c>
      <c r="BC81" s="78" t="str">
        <f>REPLACE(INDEX(GroupVertices[Group],MATCH(Edges[[#This Row],[Vertex 2]],GroupVertices[Vertex],0)),1,1,"")</f>
        <v>29</v>
      </c>
      <c r="BD81" s="48">
        <v>1</v>
      </c>
      <c r="BE81" s="49">
        <v>5</v>
      </c>
      <c r="BF81" s="48">
        <v>0</v>
      </c>
      <c r="BG81" s="49">
        <v>0</v>
      </c>
      <c r="BH81" s="48">
        <v>0</v>
      </c>
      <c r="BI81" s="49">
        <v>0</v>
      </c>
      <c r="BJ81" s="48">
        <v>19</v>
      </c>
      <c r="BK81" s="49">
        <v>95</v>
      </c>
      <c r="BL81" s="48">
        <v>20</v>
      </c>
    </row>
    <row r="82" spans="1:64" ht="15">
      <c r="A82" s="64" t="s">
        <v>263</v>
      </c>
      <c r="B82" s="64" t="s">
        <v>262</v>
      </c>
      <c r="C82" s="65" t="s">
        <v>3318</v>
      </c>
      <c r="D82" s="66">
        <v>3</v>
      </c>
      <c r="E82" s="67" t="s">
        <v>132</v>
      </c>
      <c r="F82" s="68">
        <v>32</v>
      </c>
      <c r="G82" s="65"/>
      <c r="H82" s="69"/>
      <c r="I82" s="70"/>
      <c r="J82" s="70"/>
      <c r="K82" s="34" t="s">
        <v>65</v>
      </c>
      <c r="L82" s="77">
        <v>82</v>
      </c>
      <c r="M82" s="77"/>
      <c r="N82" s="72"/>
      <c r="O82" s="79" t="s">
        <v>388</v>
      </c>
      <c r="P82" s="81">
        <v>43505.28256944445</v>
      </c>
      <c r="Q82" s="79" t="s">
        <v>434</v>
      </c>
      <c r="R82" s="79"/>
      <c r="S82" s="79"/>
      <c r="T82" s="79" t="s">
        <v>336</v>
      </c>
      <c r="U82" s="79"/>
      <c r="V82" s="84" t="s">
        <v>677</v>
      </c>
      <c r="W82" s="81">
        <v>43505.28256944445</v>
      </c>
      <c r="X82" s="84" t="s">
        <v>793</v>
      </c>
      <c r="Y82" s="79"/>
      <c r="Z82" s="79"/>
      <c r="AA82" s="82" t="s">
        <v>952</v>
      </c>
      <c r="AB82" s="79"/>
      <c r="AC82" s="79" t="b">
        <v>0</v>
      </c>
      <c r="AD82" s="79">
        <v>0</v>
      </c>
      <c r="AE82" s="82" t="s">
        <v>1071</v>
      </c>
      <c r="AF82" s="79" t="b">
        <v>0</v>
      </c>
      <c r="AG82" s="79" t="s">
        <v>1084</v>
      </c>
      <c r="AH82" s="79"/>
      <c r="AI82" s="82" t="s">
        <v>1071</v>
      </c>
      <c r="AJ82" s="79" t="b">
        <v>0</v>
      </c>
      <c r="AK82" s="79">
        <v>2</v>
      </c>
      <c r="AL82" s="82" t="s">
        <v>951</v>
      </c>
      <c r="AM82" s="79" t="s">
        <v>1107</v>
      </c>
      <c r="AN82" s="79" t="b">
        <v>0</v>
      </c>
      <c r="AO82" s="82" t="s">
        <v>951</v>
      </c>
      <c r="AP82" s="79" t="s">
        <v>176</v>
      </c>
      <c r="AQ82" s="79">
        <v>0</v>
      </c>
      <c r="AR82" s="79">
        <v>0</v>
      </c>
      <c r="AS82" s="79"/>
      <c r="AT82" s="79"/>
      <c r="AU82" s="79"/>
      <c r="AV82" s="79"/>
      <c r="AW82" s="79"/>
      <c r="AX82" s="79"/>
      <c r="AY82" s="79"/>
      <c r="AZ82" s="79"/>
      <c r="BA82">
        <v>1</v>
      </c>
      <c r="BB82" s="78" t="str">
        <f>REPLACE(INDEX(GroupVertices[Group],MATCH(Edges[[#This Row],[Vertex 1]],GroupVertices[Vertex],0)),1,1,"")</f>
        <v>29</v>
      </c>
      <c r="BC82" s="78" t="str">
        <f>REPLACE(INDEX(GroupVertices[Group],MATCH(Edges[[#This Row],[Vertex 2]],GroupVertices[Vertex],0)),1,1,"")</f>
        <v>29</v>
      </c>
      <c r="BD82" s="48">
        <v>1</v>
      </c>
      <c r="BE82" s="49">
        <v>4.3478260869565215</v>
      </c>
      <c r="BF82" s="48">
        <v>0</v>
      </c>
      <c r="BG82" s="49">
        <v>0</v>
      </c>
      <c r="BH82" s="48">
        <v>0</v>
      </c>
      <c r="BI82" s="49">
        <v>0</v>
      </c>
      <c r="BJ82" s="48">
        <v>22</v>
      </c>
      <c r="BK82" s="49">
        <v>95.65217391304348</v>
      </c>
      <c r="BL82" s="48">
        <v>23</v>
      </c>
    </row>
    <row r="83" spans="1:64" ht="15">
      <c r="A83" s="64" t="s">
        <v>264</v>
      </c>
      <c r="B83" s="64" t="s">
        <v>351</v>
      </c>
      <c r="C83" s="65" t="s">
        <v>3318</v>
      </c>
      <c r="D83" s="66">
        <v>3</v>
      </c>
      <c r="E83" s="67" t="s">
        <v>132</v>
      </c>
      <c r="F83" s="68">
        <v>32</v>
      </c>
      <c r="G83" s="65"/>
      <c r="H83" s="69"/>
      <c r="I83" s="70"/>
      <c r="J83" s="70"/>
      <c r="K83" s="34" t="s">
        <v>65</v>
      </c>
      <c r="L83" s="77">
        <v>83</v>
      </c>
      <c r="M83" s="77"/>
      <c r="N83" s="72"/>
      <c r="O83" s="79" t="s">
        <v>388</v>
      </c>
      <c r="P83" s="81">
        <v>41709.552152777775</v>
      </c>
      <c r="Q83" s="79" t="s">
        <v>435</v>
      </c>
      <c r="R83" s="84" t="s">
        <v>522</v>
      </c>
      <c r="S83" s="79" t="s">
        <v>569</v>
      </c>
      <c r="T83" s="79" t="s">
        <v>584</v>
      </c>
      <c r="U83" s="79"/>
      <c r="V83" s="84" t="s">
        <v>678</v>
      </c>
      <c r="W83" s="81">
        <v>41709.552152777775</v>
      </c>
      <c r="X83" s="84" t="s">
        <v>794</v>
      </c>
      <c r="Y83" s="79"/>
      <c r="Z83" s="79"/>
      <c r="AA83" s="82" t="s">
        <v>953</v>
      </c>
      <c r="AB83" s="79"/>
      <c r="AC83" s="79" t="b">
        <v>0</v>
      </c>
      <c r="AD83" s="79">
        <v>1</v>
      </c>
      <c r="AE83" s="82" t="s">
        <v>1071</v>
      </c>
      <c r="AF83" s="79" t="b">
        <v>0</v>
      </c>
      <c r="AG83" s="79" t="s">
        <v>1084</v>
      </c>
      <c r="AH83" s="79"/>
      <c r="AI83" s="82" t="s">
        <v>1071</v>
      </c>
      <c r="AJ83" s="79" t="b">
        <v>0</v>
      </c>
      <c r="AK83" s="79">
        <v>1</v>
      </c>
      <c r="AL83" s="82" t="s">
        <v>1071</v>
      </c>
      <c r="AM83" s="79" t="s">
        <v>1111</v>
      </c>
      <c r="AN83" s="79" t="b">
        <v>0</v>
      </c>
      <c r="AO83" s="82" t="s">
        <v>953</v>
      </c>
      <c r="AP83" s="79" t="s">
        <v>1119</v>
      </c>
      <c r="AQ83" s="79">
        <v>0</v>
      </c>
      <c r="AR83" s="79">
        <v>0</v>
      </c>
      <c r="AS83" s="79"/>
      <c r="AT83" s="79"/>
      <c r="AU83" s="79"/>
      <c r="AV83" s="79"/>
      <c r="AW83" s="79"/>
      <c r="AX83" s="79"/>
      <c r="AY83" s="79"/>
      <c r="AZ83" s="79"/>
      <c r="BA83">
        <v>1</v>
      </c>
      <c r="BB83" s="78" t="str">
        <f>REPLACE(INDEX(GroupVertices[Group],MATCH(Edges[[#This Row],[Vertex 1]],GroupVertices[Vertex],0)),1,1,"")</f>
        <v>10</v>
      </c>
      <c r="BC83" s="78" t="str">
        <f>REPLACE(INDEX(GroupVertices[Group],MATCH(Edges[[#This Row],[Vertex 2]],GroupVertices[Vertex],0)),1,1,"")</f>
        <v>10</v>
      </c>
      <c r="BD83" s="48"/>
      <c r="BE83" s="49"/>
      <c r="BF83" s="48"/>
      <c r="BG83" s="49"/>
      <c r="BH83" s="48"/>
      <c r="BI83" s="49"/>
      <c r="BJ83" s="48"/>
      <c r="BK83" s="49"/>
      <c r="BL83" s="48"/>
    </row>
    <row r="84" spans="1:64" ht="15">
      <c r="A84" s="64" t="s">
        <v>265</v>
      </c>
      <c r="B84" s="64" t="s">
        <v>351</v>
      </c>
      <c r="C84" s="65" t="s">
        <v>3318</v>
      </c>
      <c r="D84" s="66">
        <v>3</v>
      </c>
      <c r="E84" s="67" t="s">
        <v>132</v>
      </c>
      <c r="F84" s="68">
        <v>32</v>
      </c>
      <c r="G84" s="65"/>
      <c r="H84" s="69"/>
      <c r="I84" s="70"/>
      <c r="J84" s="70"/>
      <c r="K84" s="34" t="s">
        <v>65</v>
      </c>
      <c r="L84" s="77">
        <v>84</v>
      </c>
      <c r="M84" s="77"/>
      <c r="N84" s="72"/>
      <c r="O84" s="79" t="s">
        <v>388</v>
      </c>
      <c r="P84" s="81">
        <v>43506.64806712963</v>
      </c>
      <c r="Q84" s="79" t="s">
        <v>436</v>
      </c>
      <c r="R84" s="79"/>
      <c r="S84" s="79"/>
      <c r="T84" s="79" t="s">
        <v>584</v>
      </c>
      <c r="U84" s="79"/>
      <c r="V84" s="84" t="s">
        <v>651</v>
      </c>
      <c r="W84" s="81">
        <v>43506.64806712963</v>
      </c>
      <c r="X84" s="84" t="s">
        <v>795</v>
      </c>
      <c r="Y84" s="79"/>
      <c r="Z84" s="79"/>
      <c r="AA84" s="82" t="s">
        <v>954</v>
      </c>
      <c r="AB84" s="79"/>
      <c r="AC84" s="79" t="b">
        <v>0</v>
      </c>
      <c r="AD84" s="79">
        <v>0</v>
      </c>
      <c r="AE84" s="82" t="s">
        <v>1071</v>
      </c>
      <c r="AF84" s="79" t="b">
        <v>0</v>
      </c>
      <c r="AG84" s="79" t="s">
        <v>1084</v>
      </c>
      <c r="AH84" s="79"/>
      <c r="AI84" s="82" t="s">
        <v>1071</v>
      </c>
      <c r="AJ84" s="79" t="b">
        <v>0</v>
      </c>
      <c r="AK84" s="79">
        <v>0</v>
      </c>
      <c r="AL84" s="82" t="s">
        <v>953</v>
      </c>
      <c r="AM84" s="79" t="s">
        <v>1104</v>
      </c>
      <c r="AN84" s="79" t="b">
        <v>0</v>
      </c>
      <c r="AO84" s="82" t="s">
        <v>953</v>
      </c>
      <c r="AP84" s="79" t="s">
        <v>176</v>
      </c>
      <c r="AQ84" s="79">
        <v>0</v>
      </c>
      <c r="AR84" s="79">
        <v>0</v>
      </c>
      <c r="AS84" s="79"/>
      <c r="AT84" s="79"/>
      <c r="AU84" s="79"/>
      <c r="AV84" s="79"/>
      <c r="AW84" s="79"/>
      <c r="AX84" s="79"/>
      <c r="AY84" s="79"/>
      <c r="AZ84" s="79"/>
      <c r="BA84">
        <v>1</v>
      </c>
      <c r="BB84" s="78" t="str">
        <f>REPLACE(INDEX(GroupVertices[Group],MATCH(Edges[[#This Row],[Vertex 1]],GroupVertices[Vertex],0)),1,1,"")</f>
        <v>10</v>
      </c>
      <c r="BC84" s="78" t="str">
        <f>REPLACE(INDEX(GroupVertices[Group],MATCH(Edges[[#This Row],[Vertex 2]],GroupVertices[Vertex],0)),1,1,"")</f>
        <v>10</v>
      </c>
      <c r="BD84" s="48"/>
      <c r="BE84" s="49"/>
      <c r="BF84" s="48"/>
      <c r="BG84" s="49"/>
      <c r="BH84" s="48"/>
      <c r="BI84" s="49"/>
      <c r="BJ84" s="48"/>
      <c r="BK84" s="49"/>
      <c r="BL84" s="48"/>
    </row>
    <row r="85" spans="1:64" ht="15">
      <c r="A85" s="64" t="s">
        <v>264</v>
      </c>
      <c r="B85" s="64" t="s">
        <v>352</v>
      </c>
      <c r="C85" s="65" t="s">
        <v>3318</v>
      </c>
      <c r="D85" s="66">
        <v>3</v>
      </c>
      <c r="E85" s="67" t="s">
        <v>132</v>
      </c>
      <c r="F85" s="68">
        <v>32</v>
      </c>
      <c r="G85" s="65"/>
      <c r="H85" s="69"/>
      <c r="I85" s="70"/>
      <c r="J85" s="70"/>
      <c r="K85" s="34" t="s">
        <v>65</v>
      </c>
      <c r="L85" s="77">
        <v>85</v>
      </c>
      <c r="M85" s="77"/>
      <c r="N85" s="72"/>
      <c r="O85" s="79" t="s">
        <v>388</v>
      </c>
      <c r="P85" s="81">
        <v>41709.552152777775</v>
      </c>
      <c r="Q85" s="79" t="s">
        <v>435</v>
      </c>
      <c r="R85" s="84" t="s">
        <v>522</v>
      </c>
      <c r="S85" s="79" t="s">
        <v>569</v>
      </c>
      <c r="T85" s="79" t="s">
        <v>584</v>
      </c>
      <c r="U85" s="79"/>
      <c r="V85" s="84" t="s">
        <v>678</v>
      </c>
      <c r="W85" s="81">
        <v>41709.552152777775</v>
      </c>
      <c r="X85" s="84" t="s">
        <v>794</v>
      </c>
      <c r="Y85" s="79"/>
      <c r="Z85" s="79"/>
      <c r="AA85" s="82" t="s">
        <v>953</v>
      </c>
      <c r="AB85" s="79"/>
      <c r="AC85" s="79" t="b">
        <v>0</v>
      </c>
      <c r="AD85" s="79">
        <v>1</v>
      </c>
      <c r="AE85" s="82" t="s">
        <v>1071</v>
      </c>
      <c r="AF85" s="79" t="b">
        <v>0</v>
      </c>
      <c r="AG85" s="79" t="s">
        <v>1084</v>
      </c>
      <c r="AH85" s="79"/>
      <c r="AI85" s="82" t="s">
        <v>1071</v>
      </c>
      <c r="AJ85" s="79" t="b">
        <v>0</v>
      </c>
      <c r="AK85" s="79">
        <v>1</v>
      </c>
      <c r="AL85" s="82" t="s">
        <v>1071</v>
      </c>
      <c r="AM85" s="79" t="s">
        <v>1111</v>
      </c>
      <c r="AN85" s="79" t="b">
        <v>0</v>
      </c>
      <c r="AO85" s="82" t="s">
        <v>953</v>
      </c>
      <c r="AP85" s="79" t="s">
        <v>1119</v>
      </c>
      <c r="AQ85" s="79">
        <v>0</v>
      </c>
      <c r="AR85" s="79">
        <v>0</v>
      </c>
      <c r="AS85" s="79"/>
      <c r="AT85" s="79"/>
      <c r="AU85" s="79"/>
      <c r="AV85" s="79"/>
      <c r="AW85" s="79"/>
      <c r="AX85" s="79"/>
      <c r="AY85" s="79"/>
      <c r="AZ85" s="79"/>
      <c r="BA85">
        <v>1</v>
      </c>
      <c r="BB85" s="78" t="str">
        <f>REPLACE(INDEX(GroupVertices[Group],MATCH(Edges[[#This Row],[Vertex 1]],GroupVertices[Vertex],0)),1,1,"")</f>
        <v>10</v>
      </c>
      <c r="BC85" s="78" t="str">
        <f>REPLACE(INDEX(GroupVertices[Group],MATCH(Edges[[#This Row],[Vertex 2]],GroupVertices[Vertex],0)),1,1,"")</f>
        <v>10</v>
      </c>
      <c r="BD85" s="48">
        <v>0</v>
      </c>
      <c r="BE85" s="49">
        <v>0</v>
      </c>
      <c r="BF85" s="48">
        <v>1</v>
      </c>
      <c r="BG85" s="49">
        <v>7.142857142857143</v>
      </c>
      <c r="BH85" s="48">
        <v>0</v>
      </c>
      <c r="BI85" s="49">
        <v>0</v>
      </c>
      <c r="BJ85" s="48">
        <v>13</v>
      </c>
      <c r="BK85" s="49">
        <v>92.85714285714286</v>
      </c>
      <c r="BL85" s="48">
        <v>14</v>
      </c>
    </row>
    <row r="86" spans="1:64" ht="15">
      <c r="A86" s="64" t="s">
        <v>265</v>
      </c>
      <c r="B86" s="64" t="s">
        <v>352</v>
      </c>
      <c r="C86" s="65" t="s">
        <v>3318</v>
      </c>
      <c r="D86" s="66">
        <v>3</v>
      </c>
      <c r="E86" s="67" t="s">
        <v>132</v>
      </c>
      <c r="F86" s="68">
        <v>32</v>
      </c>
      <c r="G86" s="65"/>
      <c r="H86" s="69"/>
      <c r="I86" s="70"/>
      <c r="J86" s="70"/>
      <c r="K86" s="34" t="s">
        <v>65</v>
      </c>
      <c r="L86" s="77">
        <v>86</v>
      </c>
      <c r="M86" s="77"/>
      <c r="N86" s="72"/>
      <c r="O86" s="79" t="s">
        <v>388</v>
      </c>
      <c r="P86" s="81">
        <v>43506.64806712963</v>
      </c>
      <c r="Q86" s="79" t="s">
        <v>436</v>
      </c>
      <c r="R86" s="79"/>
      <c r="S86" s="79"/>
      <c r="T86" s="79" t="s">
        <v>584</v>
      </c>
      <c r="U86" s="79"/>
      <c r="V86" s="84" t="s">
        <v>651</v>
      </c>
      <c r="W86" s="81">
        <v>43506.64806712963</v>
      </c>
      <c r="X86" s="84" t="s">
        <v>795</v>
      </c>
      <c r="Y86" s="79"/>
      <c r="Z86" s="79"/>
      <c r="AA86" s="82" t="s">
        <v>954</v>
      </c>
      <c r="AB86" s="79"/>
      <c r="AC86" s="79" t="b">
        <v>0</v>
      </c>
      <c r="AD86" s="79">
        <v>0</v>
      </c>
      <c r="AE86" s="82" t="s">
        <v>1071</v>
      </c>
      <c r="AF86" s="79" t="b">
        <v>0</v>
      </c>
      <c r="AG86" s="79" t="s">
        <v>1084</v>
      </c>
      <c r="AH86" s="79"/>
      <c r="AI86" s="82" t="s">
        <v>1071</v>
      </c>
      <c r="AJ86" s="79" t="b">
        <v>0</v>
      </c>
      <c r="AK86" s="79">
        <v>0</v>
      </c>
      <c r="AL86" s="82" t="s">
        <v>953</v>
      </c>
      <c r="AM86" s="79" t="s">
        <v>1104</v>
      </c>
      <c r="AN86" s="79" t="b">
        <v>0</v>
      </c>
      <c r="AO86" s="82" t="s">
        <v>953</v>
      </c>
      <c r="AP86" s="79" t="s">
        <v>176</v>
      </c>
      <c r="AQ86" s="79">
        <v>0</v>
      </c>
      <c r="AR86" s="79">
        <v>0</v>
      </c>
      <c r="AS86" s="79"/>
      <c r="AT86" s="79"/>
      <c r="AU86" s="79"/>
      <c r="AV86" s="79"/>
      <c r="AW86" s="79"/>
      <c r="AX86" s="79"/>
      <c r="AY86" s="79"/>
      <c r="AZ86" s="79"/>
      <c r="BA86">
        <v>1</v>
      </c>
      <c r="BB86" s="78" t="str">
        <f>REPLACE(INDEX(GroupVertices[Group],MATCH(Edges[[#This Row],[Vertex 1]],GroupVertices[Vertex],0)),1,1,"")</f>
        <v>10</v>
      </c>
      <c r="BC86" s="78" t="str">
        <f>REPLACE(INDEX(GroupVertices[Group],MATCH(Edges[[#This Row],[Vertex 2]],GroupVertices[Vertex],0)),1,1,"")</f>
        <v>10</v>
      </c>
      <c r="BD86" s="48">
        <v>0</v>
      </c>
      <c r="BE86" s="49">
        <v>0</v>
      </c>
      <c r="BF86" s="48">
        <v>1</v>
      </c>
      <c r="BG86" s="49">
        <v>6.25</v>
      </c>
      <c r="BH86" s="48">
        <v>0</v>
      </c>
      <c r="BI86" s="49">
        <v>0</v>
      </c>
      <c r="BJ86" s="48">
        <v>15</v>
      </c>
      <c r="BK86" s="49">
        <v>93.75</v>
      </c>
      <c r="BL86" s="48">
        <v>16</v>
      </c>
    </row>
    <row r="87" spans="1:64" ht="15">
      <c r="A87" s="64" t="s">
        <v>265</v>
      </c>
      <c r="B87" s="64" t="s">
        <v>264</v>
      </c>
      <c r="C87" s="65" t="s">
        <v>3318</v>
      </c>
      <c r="D87" s="66">
        <v>3</v>
      </c>
      <c r="E87" s="67" t="s">
        <v>132</v>
      </c>
      <c r="F87" s="68">
        <v>32</v>
      </c>
      <c r="G87" s="65"/>
      <c r="H87" s="69"/>
      <c r="I87" s="70"/>
      <c r="J87" s="70"/>
      <c r="K87" s="34" t="s">
        <v>65</v>
      </c>
      <c r="L87" s="77">
        <v>87</v>
      </c>
      <c r="M87" s="77"/>
      <c r="N87" s="72"/>
      <c r="O87" s="79" t="s">
        <v>388</v>
      </c>
      <c r="P87" s="81">
        <v>43506.64806712963</v>
      </c>
      <c r="Q87" s="79" t="s">
        <v>436</v>
      </c>
      <c r="R87" s="79"/>
      <c r="S87" s="79"/>
      <c r="T87" s="79" t="s">
        <v>584</v>
      </c>
      <c r="U87" s="79"/>
      <c r="V87" s="84" t="s">
        <v>651</v>
      </c>
      <c r="W87" s="81">
        <v>43506.64806712963</v>
      </c>
      <c r="X87" s="84" t="s">
        <v>795</v>
      </c>
      <c r="Y87" s="79"/>
      <c r="Z87" s="79"/>
      <c r="AA87" s="82" t="s">
        <v>954</v>
      </c>
      <c r="AB87" s="79"/>
      <c r="AC87" s="79" t="b">
        <v>0</v>
      </c>
      <c r="AD87" s="79">
        <v>0</v>
      </c>
      <c r="AE87" s="82" t="s">
        <v>1071</v>
      </c>
      <c r="AF87" s="79" t="b">
        <v>0</v>
      </c>
      <c r="AG87" s="79" t="s">
        <v>1084</v>
      </c>
      <c r="AH87" s="79"/>
      <c r="AI87" s="82" t="s">
        <v>1071</v>
      </c>
      <c r="AJ87" s="79" t="b">
        <v>0</v>
      </c>
      <c r="AK87" s="79">
        <v>0</v>
      </c>
      <c r="AL87" s="82" t="s">
        <v>953</v>
      </c>
      <c r="AM87" s="79" t="s">
        <v>1104</v>
      </c>
      <c r="AN87" s="79" t="b">
        <v>0</v>
      </c>
      <c r="AO87" s="82" t="s">
        <v>953</v>
      </c>
      <c r="AP87" s="79" t="s">
        <v>176</v>
      </c>
      <c r="AQ87" s="79">
        <v>0</v>
      </c>
      <c r="AR87" s="79">
        <v>0</v>
      </c>
      <c r="AS87" s="79"/>
      <c r="AT87" s="79"/>
      <c r="AU87" s="79"/>
      <c r="AV87" s="79"/>
      <c r="AW87" s="79"/>
      <c r="AX87" s="79"/>
      <c r="AY87" s="79"/>
      <c r="AZ87" s="79"/>
      <c r="BA87">
        <v>1</v>
      </c>
      <c r="BB87" s="78" t="str">
        <f>REPLACE(INDEX(GroupVertices[Group],MATCH(Edges[[#This Row],[Vertex 1]],GroupVertices[Vertex],0)),1,1,"")</f>
        <v>10</v>
      </c>
      <c r="BC87" s="78" t="str">
        <f>REPLACE(INDEX(GroupVertices[Group],MATCH(Edges[[#This Row],[Vertex 2]],GroupVertices[Vertex],0)),1,1,"")</f>
        <v>10</v>
      </c>
      <c r="BD87" s="48"/>
      <c r="BE87" s="49"/>
      <c r="BF87" s="48"/>
      <c r="BG87" s="49"/>
      <c r="BH87" s="48"/>
      <c r="BI87" s="49"/>
      <c r="BJ87" s="48"/>
      <c r="BK87" s="49"/>
      <c r="BL87" s="48"/>
    </row>
    <row r="88" spans="1:64" ht="15">
      <c r="A88" s="64" t="s">
        <v>266</v>
      </c>
      <c r="B88" s="64" t="s">
        <v>264</v>
      </c>
      <c r="C88" s="65" t="s">
        <v>3319</v>
      </c>
      <c r="D88" s="66">
        <v>10</v>
      </c>
      <c r="E88" s="67" t="s">
        <v>136</v>
      </c>
      <c r="F88" s="68">
        <v>29.11111111111111</v>
      </c>
      <c r="G88" s="65"/>
      <c r="H88" s="69"/>
      <c r="I88" s="70"/>
      <c r="J88" s="70"/>
      <c r="K88" s="34" t="s">
        <v>65</v>
      </c>
      <c r="L88" s="77">
        <v>88</v>
      </c>
      <c r="M88" s="77"/>
      <c r="N88" s="72"/>
      <c r="O88" s="79" t="s">
        <v>388</v>
      </c>
      <c r="P88" s="81">
        <v>43503.86376157407</v>
      </c>
      <c r="Q88" s="79" t="s">
        <v>437</v>
      </c>
      <c r="R88" s="84" t="s">
        <v>523</v>
      </c>
      <c r="S88" s="79" t="s">
        <v>570</v>
      </c>
      <c r="T88" s="79"/>
      <c r="U88" s="79"/>
      <c r="V88" s="84" t="s">
        <v>679</v>
      </c>
      <c r="W88" s="81">
        <v>43503.86376157407</v>
      </c>
      <c r="X88" s="84" t="s">
        <v>796</v>
      </c>
      <c r="Y88" s="79"/>
      <c r="Z88" s="79"/>
      <c r="AA88" s="82" t="s">
        <v>955</v>
      </c>
      <c r="AB88" s="79"/>
      <c r="AC88" s="79" t="b">
        <v>0</v>
      </c>
      <c r="AD88" s="79">
        <v>0</v>
      </c>
      <c r="AE88" s="82" t="s">
        <v>1071</v>
      </c>
      <c r="AF88" s="79" t="b">
        <v>0</v>
      </c>
      <c r="AG88" s="79" t="s">
        <v>1084</v>
      </c>
      <c r="AH88" s="79"/>
      <c r="AI88" s="82" t="s">
        <v>1071</v>
      </c>
      <c r="AJ88" s="79" t="b">
        <v>0</v>
      </c>
      <c r="AK88" s="79">
        <v>0</v>
      </c>
      <c r="AL88" s="82" t="s">
        <v>1071</v>
      </c>
      <c r="AM88" s="79" t="s">
        <v>1098</v>
      </c>
      <c r="AN88" s="79" t="b">
        <v>0</v>
      </c>
      <c r="AO88" s="82" t="s">
        <v>955</v>
      </c>
      <c r="AP88" s="79" t="s">
        <v>176</v>
      </c>
      <c r="AQ88" s="79">
        <v>0</v>
      </c>
      <c r="AR88" s="79">
        <v>0</v>
      </c>
      <c r="AS88" s="79"/>
      <c r="AT88" s="79"/>
      <c r="AU88" s="79"/>
      <c r="AV88" s="79"/>
      <c r="AW88" s="79"/>
      <c r="AX88" s="79"/>
      <c r="AY88" s="79"/>
      <c r="AZ88" s="79"/>
      <c r="BA88">
        <v>2</v>
      </c>
      <c r="BB88" s="78" t="str">
        <f>REPLACE(INDEX(GroupVertices[Group],MATCH(Edges[[#This Row],[Vertex 1]],GroupVertices[Vertex],0)),1,1,"")</f>
        <v>10</v>
      </c>
      <c r="BC88" s="78" t="str">
        <f>REPLACE(INDEX(GroupVertices[Group],MATCH(Edges[[#This Row],[Vertex 2]],GroupVertices[Vertex],0)),1,1,"")</f>
        <v>10</v>
      </c>
      <c r="BD88" s="48">
        <v>0</v>
      </c>
      <c r="BE88" s="49">
        <v>0</v>
      </c>
      <c r="BF88" s="48">
        <v>0</v>
      </c>
      <c r="BG88" s="49">
        <v>0</v>
      </c>
      <c r="BH88" s="48">
        <v>0</v>
      </c>
      <c r="BI88" s="49">
        <v>0</v>
      </c>
      <c r="BJ88" s="48">
        <v>9</v>
      </c>
      <c r="BK88" s="49">
        <v>100</v>
      </c>
      <c r="BL88" s="48">
        <v>9</v>
      </c>
    </row>
    <row r="89" spans="1:64" ht="15">
      <c r="A89" s="64" t="s">
        <v>266</v>
      </c>
      <c r="B89" s="64" t="s">
        <v>264</v>
      </c>
      <c r="C89" s="65" t="s">
        <v>3319</v>
      </c>
      <c r="D89" s="66">
        <v>10</v>
      </c>
      <c r="E89" s="67" t="s">
        <v>136</v>
      </c>
      <c r="F89" s="68">
        <v>29.11111111111111</v>
      </c>
      <c r="G89" s="65"/>
      <c r="H89" s="69"/>
      <c r="I89" s="70"/>
      <c r="J89" s="70"/>
      <c r="K89" s="34" t="s">
        <v>65</v>
      </c>
      <c r="L89" s="77">
        <v>89</v>
      </c>
      <c r="M89" s="77"/>
      <c r="N89" s="72"/>
      <c r="O89" s="79" t="s">
        <v>388</v>
      </c>
      <c r="P89" s="81">
        <v>43506.980046296296</v>
      </c>
      <c r="Q89" s="79" t="s">
        <v>438</v>
      </c>
      <c r="R89" s="84" t="s">
        <v>523</v>
      </c>
      <c r="S89" s="79" t="s">
        <v>570</v>
      </c>
      <c r="T89" s="79"/>
      <c r="U89" s="79"/>
      <c r="V89" s="84" t="s">
        <v>679</v>
      </c>
      <c r="W89" s="81">
        <v>43506.980046296296</v>
      </c>
      <c r="X89" s="84" t="s">
        <v>797</v>
      </c>
      <c r="Y89" s="79"/>
      <c r="Z89" s="79"/>
      <c r="AA89" s="82" t="s">
        <v>956</v>
      </c>
      <c r="AB89" s="79"/>
      <c r="AC89" s="79" t="b">
        <v>0</v>
      </c>
      <c r="AD89" s="79">
        <v>0</v>
      </c>
      <c r="AE89" s="82" t="s">
        <v>1071</v>
      </c>
      <c r="AF89" s="79" t="b">
        <v>0</v>
      </c>
      <c r="AG89" s="79" t="s">
        <v>1084</v>
      </c>
      <c r="AH89" s="79"/>
      <c r="AI89" s="82" t="s">
        <v>1071</v>
      </c>
      <c r="AJ89" s="79" t="b">
        <v>0</v>
      </c>
      <c r="AK89" s="79">
        <v>0</v>
      </c>
      <c r="AL89" s="82" t="s">
        <v>955</v>
      </c>
      <c r="AM89" s="79" t="s">
        <v>1098</v>
      </c>
      <c r="AN89" s="79" t="b">
        <v>0</v>
      </c>
      <c r="AO89" s="82" t="s">
        <v>955</v>
      </c>
      <c r="AP89" s="79" t="s">
        <v>176</v>
      </c>
      <c r="AQ89" s="79">
        <v>0</v>
      </c>
      <c r="AR89" s="79">
        <v>0</v>
      </c>
      <c r="AS89" s="79"/>
      <c r="AT89" s="79"/>
      <c r="AU89" s="79"/>
      <c r="AV89" s="79"/>
      <c r="AW89" s="79"/>
      <c r="AX89" s="79"/>
      <c r="AY89" s="79"/>
      <c r="AZ89" s="79"/>
      <c r="BA89">
        <v>2</v>
      </c>
      <c r="BB89" s="78" t="str">
        <f>REPLACE(INDEX(GroupVertices[Group],MATCH(Edges[[#This Row],[Vertex 1]],GroupVertices[Vertex],0)),1,1,"")</f>
        <v>10</v>
      </c>
      <c r="BC89" s="78" t="str">
        <f>REPLACE(INDEX(GroupVertices[Group],MATCH(Edges[[#This Row],[Vertex 2]],GroupVertices[Vertex],0)),1,1,"")</f>
        <v>10</v>
      </c>
      <c r="BD89" s="48">
        <v>0</v>
      </c>
      <c r="BE89" s="49">
        <v>0</v>
      </c>
      <c r="BF89" s="48">
        <v>0</v>
      </c>
      <c r="BG89" s="49">
        <v>0</v>
      </c>
      <c r="BH89" s="48">
        <v>0</v>
      </c>
      <c r="BI89" s="49">
        <v>0</v>
      </c>
      <c r="BJ89" s="48">
        <v>11</v>
      </c>
      <c r="BK89" s="49">
        <v>100</v>
      </c>
      <c r="BL89" s="48">
        <v>11</v>
      </c>
    </row>
    <row r="90" spans="1:64" ht="15">
      <c r="A90" s="64" t="s">
        <v>267</v>
      </c>
      <c r="B90" s="64" t="s">
        <v>353</v>
      </c>
      <c r="C90" s="65" t="s">
        <v>3318</v>
      </c>
      <c r="D90" s="66">
        <v>3</v>
      </c>
      <c r="E90" s="67" t="s">
        <v>132</v>
      </c>
      <c r="F90" s="68">
        <v>32</v>
      </c>
      <c r="G90" s="65"/>
      <c r="H90" s="69"/>
      <c r="I90" s="70"/>
      <c r="J90" s="70"/>
      <c r="K90" s="34" t="s">
        <v>65</v>
      </c>
      <c r="L90" s="77">
        <v>90</v>
      </c>
      <c r="M90" s="77"/>
      <c r="N90" s="72"/>
      <c r="O90" s="79" t="s">
        <v>388</v>
      </c>
      <c r="P90" s="81">
        <v>43507.7658912037</v>
      </c>
      <c r="Q90" s="79" t="s">
        <v>439</v>
      </c>
      <c r="R90" s="79"/>
      <c r="S90" s="79"/>
      <c r="T90" s="79"/>
      <c r="U90" s="79"/>
      <c r="V90" s="84" t="s">
        <v>680</v>
      </c>
      <c r="W90" s="81">
        <v>43507.7658912037</v>
      </c>
      <c r="X90" s="84" t="s">
        <v>798</v>
      </c>
      <c r="Y90" s="79"/>
      <c r="Z90" s="79"/>
      <c r="AA90" s="82" t="s">
        <v>957</v>
      </c>
      <c r="AB90" s="82" t="s">
        <v>1060</v>
      </c>
      <c r="AC90" s="79" t="b">
        <v>0</v>
      </c>
      <c r="AD90" s="79">
        <v>1</v>
      </c>
      <c r="AE90" s="82" t="s">
        <v>1075</v>
      </c>
      <c r="AF90" s="79" t="b">
        <v>0</v>
      </c>
      <c r="AG90" s="79" t="s">
        <v>1084</v>
      </c>
      <c r="AH90" s="79"/>
      <c r="AI90" s="82" t="s">
        <v>1071</v>
      </c>
      <c r="AJ90" s="79" t="b">
        <v>0</v>
      </c>
      <c r="AK90" s="79">
        <v>0</v>
      </c>
      <c r="AL90" s="82" t="s">
        <v>1071</v>
      </c>
      <c r="AM90" s="79" t="s">
        <v>1112</v>
      </c>
      <c r="AN90" s="79" t="b">
        <v>0</v>
      </c>
      <c r="AO90" s="82" t="s">
        <v>1060</v>
      </c>
      <c r="AP90" s="79" t="s">
        <v>176</v>
      </c>
      <c r="AQ90" s="79">
        <v>0</v>
      </c>
      <c r="AR90" s="79">
        <v>0</v>
      </c>
      <c r="AS90" s="79"/>
      <c r="AT90" s="79"/>
      <c r="AU90" s="79"/>
      <c r="AV90" s="79"/>
      <c r="AW90" s="79"/>
      <c r="AX90" s="79"/>
      <c r="AY90" s="79"/>
      <c r="AZ90" s="79"/>
      <c r="BA90">
        <v>1</v>
      </c>
      <c r="BB90" s="78" t="str">
        <f>REPLACE(INDEX(GroupVertices[Group],MATCH(Edges[[#This Row],[Vertex 1]],GroupVertices[Vertex],0)),1,1,"")</f>
        <v>13</v>
      </c>
      <c r="BC90" s="78" t="str">
        <f>REPLACE(INDEX(GroupVertices[Group],MATCH(Edges[[#This Row],[Vertex 2]],GroupVertices[Vertex],0)),1,1,"")</f>
        <v>13</v>
      </c>
      <c r="BD90" s="48"/>
      <c r="BE90" s="49"/>
      <c r="BF90" s="48"/>
      <c r="BG90" s="49"/>
      <c r="BH90" s="48"/>
      <c r="BI90" s="49"/>
      <c r="BJ90" s="48"/>
      <c r="BK90" s="49"/>
      <c r="BL90" s="48"/>
    </row>
    <row r="91" spans="1:64" ht="15">
      <c r="A91" s="64" t="s">
        <v>267</v>
      </c>
      <c r="B91" s="64" t="s">
        <v>354</v>
      </c>
      <c r="C91" s="65" t="s">
        <v>3318</v>
      </c>
      <c r="D91" s="66">
        <v>3</v>
      </c>
      <c r="E91" s="67" t="s">
        <v>132</v>
      </c>
      <c r="F91" s="68">
        <v>32</v>
      </c>
      <c r="G91" s="65"/>
      <c r="H91" s="69"/>
      <c r="I91" s="70"/>
      <c r="J91" s="70"/>
      <c r="K91" s="34" t="s">
        <v>65</v>
      </c>
      <c r="L91" s="77">
        <v>91</v>
      </c>
      <c r="M91" s="77"/>
      <c r="N91" s="72"/>
      <c r="O91" s="79" t="s">
        <v>388</v>
      </c>
      <c r="P91" s="81">
        <v>43507.7658912037</v>
      </c>
      <c r="Q91" s="79" t="s">
        <v>439</v>
      </c>
      <c r="R91" s="79"/>
      <c r="S91" s="79"/>
      <c r="T91" s="79"/>
      <c r="U91" s="79"/>
      <c r="V91" s="84" t="s">
        <v>680</v>
      </c>
      <c r="W91" s="81">
        <v>43507.7658912037</v>
      </c>
      <c r="X91" s="84" t="s">
        <v>798</v>
      </c>
      <c r="Y91" s="79"/>
      <c r="Z91" s="79"/>
      <c r="AA91" s="82" t="s">
        <v>957</v>
      </c>
      <c r="AB91" s="82" t="s">
        <v>1060</v>
      </c>
      <c r="AC91" s="79" t="b">
        <v>0</v>
      </c>
      <c r="AD91" s="79">
        <v>1</v>
      </c>
      <c r="AE91" s="82" t="s">
        <v>1075</v>
      </c>
      <c r="AF91" s="79" t="b">
        <v>0</v>
      </c>
      <c r="AG91" s="79" t="s">
        <v>1084</v>
      </c>
      <c r="AH91" s="79"/>
      <c r="AI91" s="82" t="s">
        <v>1071</v>
      </c>
      <c r="AJ91" s="79" t="b">
        <v>0</v>
      </c>
      <c r="AK91" s="79">
        <v>0</v>
      </c>
      <c r="AL91" s="82" t="s">
        <v>1071</v>
      </c>
      <c r="AM91" s="79" t="s">
        <v>1112</v>
      </c>
      <c r="AN91" s="79" t="b">
        <v>0</v>
      </c>
      <c r="AO91" s="82" t="s">
        <v>1060</v>
      </c>
      <c r="AP91" s="79" t="s">
        <v>176</v>
      </c>
      <c r="AQ91" s="79">
        <v>0</v>
      </c>
      <c r="AR91" s="79">
        <v>0</v>
      </c>
      <c r="AS91" s="79"/>
      <c r="AT91" s="79"/>
      <c r="AU91" s="79"/>
      <c r="AV91" s="79"/>
      <c r="AW91" s="79"/>
      <c r="AX91" s="79"/>
      <c r="AY91" s="79"/>
      <c r="AZ91" s="79"/>
      <c r="BA91">
        <v>1</v>
      </c>
      <c r="BB91" s="78" t="str">
        <f>REPLACE(INDEX(GroupVertices[Group],MATCH(Edges[[#This Row],[Vertex 1]],GroupVertices[Vertex],0)),1,1,"")</f>
        <v>13</v>
      </c>
      <c r="BC91" s="78" t="str">
        <f>REPLACE(INDEX(GroupVertices[Group],MATCH(Edges[[#This Row],[Vertex 2]],GroupVertices[Vertex],0)),1,1,"")</f>
        <v>13</v>
      </c>
      <c r="BD91" s="48"/>
      <c r="BE91" s="49"/>
      <c r="BF91" s="48"/>
      <c r="BG91" s="49"/>
      <c r="BH91" s="48"/>
      <c r="BI91" s="49"/>
      <c r="BJ91" s="48"/>
      <c r="BK91" s="49"/>
      <c r="BL91" s="48"/>
    </row>
    <row r="92" spans="1:64" ht="15">
      <c r="A92" s="64" t="s">
        <v>267</v>
      </c>
      <c r="B92" s="64" t="s">
        <v>355</v>
      </c>
      <c r="C92" s="65" t="s">
        <v>3318</v>
      </c>
      <c r="D92" s="66">
        <v>3</v>
      </c>
      <c r="E92" s="67" t="s">
        <v>132</v>
      </c>
      <c r="F92" s="68">
        <v>32</v>
      </c>
      <c r="G92" s="65"/>
      <c r="H92" s="69"/>
      <c r="I92" s="70"/>
      <c r="J92" s="70"/>
      <c r="K92" s="34" t="s">
        <v>65</v>
      </c>
      <c r="L92" s="77">
        <v>92</v>
      </c>
      <c r="M92" s="77"/>
      <c r="N92" s="72"/>
      <c r="O92" s="79" t="s">
        <v>387</v>
      </c>
      <c r="P92" s="81">
        <v>43507.7658912037</v>
      </c>
      <c r="Q92" s="79" t="s">
        <v>439</v>
      </c>
      <c r="R92" s="79"/>
      <c r="S92" s="79"/>
      <c r="T92" s="79"/>
      <c r="U92" s="79"/>
      <c r="V92" s="84" t="s">
        <v>680</v>
      </c>
      <c r="W92" s="81">
        <v>43507.7658912037</v>
      </c>
      <c r="X92" s="84" t="s">
        <v>798</v>
      </c>
      <c r="Y92" s="79"/>
      <c r="Z92" s="79"/>
      <c r="AA92" s="82" t="s">
        <v>957</v>
      </c>
      <c r="AB92" s="82" t="s">
        <v>1060</v>
      </c>
      <c r="AC92" s="79" t="b">
        <v>0</v>
      </c>
      <c r="AD92" s="79">
        <v>1</v>
      </c>
      <c r="AE92" s="82" t="s">
        <v>1075</v>
      </c>
      <c r="AF92" s="79" t="b">
        <v>0</v>
      </c>
      <c r="AG92" s="79" t="s">
        <v>1084</v>
      </c>
      <c r="AH92" s="79"/>
      <c r="AI92" s="82" t="s">
        <v>1071</v>
      </c>
      <c r="AJ92" s="79" t="b">
        <v>0</v>
      </c>
      <c r="AK92" s="79">
        <v>0</v>
      </c>
      <c r="AL92" s="82" t="s">
        <v>1071</v>
      </c>
      <c r="AM92" s="79" t="s">
        <v>1112</v>
      </c>
      <c r="AN92" s="79" t="b">
        <v>0</v>
      </c>
      <c r="AO92" s="82" t="s">
        <v>1060</v>
      </c>
      <c r="AP92" s="79" t="s">
        <v>176</v>
      </c>
      <c r="AQ92" s="79">
        <v>0</v>
      </c>
      <c r="AR92" s="79">
        <v>0</v>
      </c>
      <c r="AS92" s="79"/>
      <c r="AT92" s="79"/>
      <c r="AU92" s="79"/>
      <c r="AV92" s="79"/>
      <c r="AW92" s="79"/>
      <c r="AX92" s="79"/>
      <c r="AY92" s="79"/>
      <c r="AZ92" s="79"/>
      <c r="BA92">
        <v>1</v>
      </c>
      <c r="BB92" s="78" t="str">
        <f>REPLACE(INDEX(GroupVertices[Group],MATCH(Edges[[#This Row],[Vertex 1]],GroupVertices[Vertex],0)),1,1,"")</f>
        <v>13</v>
      </c>
      <c r="BC92" s="78" t="str">
        <f>REPLACE(INDEX(GroupVertices[Group],MATCH(Edges[[#This Row],[Vertex 2]],GroupVertices[Vertex],0)),1,1,"")</f>
        <v>13</v>
      </c>
      <c r="BD92" s="48">
        <v>3</v>
      </c>
      <c r="BE92" s="49">
        <v>9.375</v>
      </c>
      <c r="BF92" s="48">
        <v>0</v>
      </c>
      <c r="BG92" s="49">
        <v>0</v>
      </c>
      <c r="BH92" s="48">
        <v>0</v>
      </c>
      <c r="BI92" s="49">
        <v>0</v>
      </c>
      <c r="BJ92" s="48">
        <v>29</v>
      </c>
      <c r="BK92" s="49">
        <v>90.625</v>
      </c>
      <c r="BL92" s="48">
        <v>32</v>
      </c>
    </row>
    <row r="93" spans="1:64" ht="15">
      <c r="A93" s="64" t="s">
        <v>268</v>
      </c>
      <c r="B93" s="64" t="s">
        <v>268</v>
      </c>
      <c r="C93" s="65" t="s">
        <v>3318</v>
      </c>
      <c r="D93" s="66">
        <v>3</v>
      </c>
      <c r="E93" s="67" t="s">
        <v>132</v>
      </c>
      <c r="F93" s="68">
        <v>32</v>
      </c>
      <c r="G93" s="65"/>
      <c r="H93" s="69"/>
      <c r="I93" s="70"/>
      <c r="J93" s="70"/>
      <c r="K93" s="34" t="s">
        <v>65</v>
      </c>
      <c r="L93" s="77">
        <v>93</v>
      </c>
      <c r="M93" s="77"/>
      <c r="N93" s="72"/>
      <c r="O93" s="79" t="s">
        <v>176</v>
      </c>
      <c r="P93" s="81">
        <v>43508.05894675926</v>
      </c>
      <c r="Q93" s="79" t="s">
        <v>440</v>
      </c>
      <c r="R93" s="79"/>
      <c r="S93" s="79"/>
      <c r="T93" s="79"/>
      <c r="U93" s="79"/>
      <c r="V93" s="84" t="s">
        <v>681</v>
      </c>
      <c r="W93" s="81">
        <v>43508.05894675926</v>
      </c>
      <c r="X93" s="84" t="s">
        <v>799</v>
      </c>
      <c r="Y93" s="79"/>
      <c r="Z93" s="79"/>
      <c r="AA93" s="82" t="s">
        <v>958</v>
      </c>
      <c r="AB93" s="79"/>
      <c r="AC93" s="79" t="b">
        <v>0</v>
      </c>
      <c r="AD93" s="79">
        <v>0</v>
      </c>
      <c r="AE93" s="82" t="s">
        <v>1071</v>
      </c>
      <c r="AF93" s="79" t="b">
        <v>0</v>
      </c>
      <c r="AG93" s="79" t="s">
        <v>1084</v>
      </c>
      <c r="AH93" s="79"/>
      <c r="AI93" s="82" t="s">
        <v>1071</v>
      </c>
      <c r="AJ93" s="79" t="b">
        <v>0</v>
      </c>
      <c r="AK93" s="79">
        <v>0</v>
      </c>
      <c r="AL93" s="82" t="s">
        <v>1071</v>
      </c>
      <c r="AM93" s="79" t="s">
        <v>1098</v>
      </c>
      <c r="AN93" s="79" t="b">
        <v>0</v>
      </c>
      <c r="AO93" s="82" t="s">
        <v>958</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0</v>
      </c>
      <c r="BE93" s="49">
        <v>0</v>
      </c>
      <c r="BF93" s="48">
        <v>0</v>
      </c>
      <c r="BG93" s="49">
        <v>0</v>
      </c>
      <c r="BH93" s="48">
        <v>0</v>
      </c>
      <c r="BI93" s="49">
        <v>0</v>
      </c>
      <c r="BJ93" s="48">
        <v>6</v>
      </c>
      <c r="BK93" s="49">
        <v>100</v>
      </c>
      <c r="BL93" s="48">
        <v>6</v>
      </c>
    </row>
    <row r="94" spans="1:64" ht="15">
      <c r="A94" s="64" t="s">
        <v>269</v>
      </c>
      <c r="B94" s="64" t="s">
        <v>269</v>
      </c>
      <c r="C94" s="65" t="s">
        <v>3318</v>
      </c>
      <c r="D94" s="66">
        <v>3</v>
      </c>
      <c r="E94" s="67" t="s">
        <v>132</v>
      </c>
      <c r="F94" s="68">
        <v>32</v>
      </c>
      <c r="G94" s="65"/>
      <c r="H94" s="69"/>
      <c r="I94" s="70"/>
      <c r="J94" s="70"/>
      <c r="K94" s="34" t="s">
        <v>65</v>
      </c>
      <c r="L94" s="77">
        <v>94</v>
      </c>
      <c r="M94" s="77"/>
      <c r="N94" s="72"/>
      <c r="O94" s="79" t="s">
        <v>176</v>
      </c>
      <c r="P94" s="81">
        <v>43508.791875</v>
      </c>
      <c r="Q94" s="79" t="s">
        <v>441</v>
      </c>
      <c r="R94" s="84" t="s">
        <v>524</v>
      </c>
      <c r="S94" s="79" t="s">
        <v>562</v>
      </c>
      <c r="T94" s="79"/>
      <c r="U94" s="79"/>
      <c r="V94" s="84" t="s">
        <v>682</v>
      </c>
      <c r="W94" s="81">
        <v>43508.791875</v>
      </c>
      <c r="X94" s="84" t="s">
        <v>800</v>
      </c>
      <c r="Y94" s="79"/>
      <c r="Z94" s="79"/>
      <c r="AA94" s="82" t="s">
        <v>959</v>
      </c>
      <c r="AB94" s="79"/>
      <c r="AC94" s="79" t="b">
        <v>0</v>
      </c>
      <c r="AD94" s="79">
        <v>0</v>
      </c>
      <c r="AE94" s="82" t="s">
        <v>1071</v>
      </c>
      <c r="AF94" s="79" t="b">
        <v>0</v>
      </c>
      <c r="AG94" s="79" t="s">
        <v>1084</v>
      </c>
      <c r="AH94" s="79"/>
      <c r="AI94" s="82" t="s">
        <v>1071</v>
      </c>
      <c r="AJ94" s="79" t="b">
        <v>0</v>
      </c>
      <c r="AK94" s="79">
        <v>0</v>
      </c>
      <c r="AL94" s="82" t="s">
        <v>1071</v>
      </c>
      <c r="AM94" s="79" t="s">
        <v>1112</v>
      </c>
      <c r="AN94" s="79" t="b">
        <v>1</v>
      </c>
      <c r="AO94" s="82" t="s">
        <v>959</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v>0</v>
      </c>
      <c r="BE94" s="49">
        <v>0</v>
      </c>
      <c r="BF94" s="48">
        <v>0</v>
      </c>
      <c r="BG94" s="49">
        <v>0</v>
      </c>
      <c r="BH94" s="48">
        <v>0</v>
      </c>
      <c r="BI94" s="49">
        <v>0</v>
      </c>
      <c r="BJ94" s="48">
        <v>22</v>
      </c>
      <c r="BK94" s="49">
        <v>100</v>
      </c>
      <c r="BL94" s="48">
        <v>22</v>
      </c>
    </row>
    <row r="95" spans="1:64" ht="15">
      <c r="A95" s="64" t="s">
        <v>270</v>
      </c>
      <c r="B95" s="64" t="s">
        <v>270</v>
      </c>
      <c r="C95" s="65" t="s">
        <v>3318</v>
      </c>
      <c r="D95" s="66">
        <v>3</v>
      </c>
      <c r="E95" s="67" t="s">
        <v>132</v>
      </c>
      <c r="F95" s="68">
        <v>32</v>
      </c>
      <c r="G95" s="65"/>
      <c r="H95" s="69"/>
      <c r="I95" s="70"/>
      <c r="J95" s="70"/>
      <c r="K95" s="34" t="s">
        <v>65</v>
      </c>
      <c r="L95" s="77">
        <v>95</v>
      </c>
      <c r="M95" s="77"/>
      <c r="N95" s="72"/>
      <c r="O95" s="79" t="s">
        <v>176</v>
      </c>
      <c r="P95" s="81">
        <v>43508.83248842593</v>
      </c>
      <c r="Q95" s="79" t="s">
        <v>442</v>
      </c>
      <c r="R95" s="79" t="s">
        <v>525</v>
      </c>
      <c r="S95" s="79" t="s">
        <v>571</v>
      </c>
      <c r="T95" s="79" t="s">
        <v>598</v>
      </c>
      <c r="U95" s="79"/>
      <c r="V95" s="84" t="s">
        <v>683</v>
      </c>
      <c r="W95" s="81">
        <v>43508.83248842593</v>
      </c>
      <c r="X95" s="84" t="s">
        <v>801</v>
      </c>
      <c r="Y95" s="79"/>
      <c r="Z95" s="79"/>
      <c r="AA95" s="82" t="s">
        <v>960</v>
      </c>
      <c r="AB95" s="79"/>
      <c r="AC95" s="79" t="b">
        <v>0</v>
      </c>
      <c r="AD95" s="79">
        <v>0</v>
      </c>
      <c r="AE95" s="82" t="s">
        <v>1071</v>
      </c>
      <c r="AF95" s="79" t="b">
        <v>0</v>
      </c>
      <c r="AG95" s="79" t="s">
        <v>1084</v>
      </c>
      <c r="AH95" s="79"/>
      <c r="AI95" s="82" t="s">
        <v>1071</v>
      </c>
      <c r="AJ95" s="79" t="b">
        <v>0</v>
      </c>
      <c r="AK95" s="79">
        <v>0</v>
      </c>
      <c r="AL95" s="82" t="s">
        <v>1071</v>
      </c>
      <c r="AM95" s="79" t="s">
        <v>1113</v>
      </c>
      <c r="AN95" s="79" t="b">
        <v>1</v>
      </c>
      <c r="AO95" s="82" t="s">
        <v>960</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1</v>
      </c>
      <c r="BE95" s="49">
        <v>6.666666666666667</v>
      </c>
      <c r="BF95" s="48">
        <v>0</v>
      </c>
      <c r="BG95" s="49">
        <v>0</v>
      </c>
      <c r="BH95" s="48">
        <v>0</v>
      </c>
      <c r="BI95" s="49">
        <v>0</v>
      </c>
      <c r="BJ95" s="48">
        <v>14</v>
      </c>
      <c r="BK95" s="49">
        <v>93.33333333333333</v>
      </c>
      <c r="BL95" s="48">
        <v>15</v>
      </c>
    </row>
    <row r="96" spans="1:64" ht="15">
      <c r="A96" s="64" t="s">
        <v>271</v>
      </c>
      <c r="B96" s="64" t="s">
        <v>277</v>
      </c>
      <c r="C96" s="65" t="s">
        <v>3318</v>
      </c>
      <c r="D96" s="66">
        <v>3</v>
      </c>
      <c r="E96" s="67" t="s">
        <v>132</v>
      </c>
      <c r="F96" s="68">
        <v>32</v>
      </c>
      <c r="G96" s="65"/>
      <c r="H96" s="69"/>
      <c r="I96" s="70"/>
      <c r="J96" s="70"/>
      <c r="K96" s="34" t="s">
        <v>65</v>
      </c>
      <c r="L96" s="77">
        <v>96</v>
      </c>
      <c r="M96" s="77"/>
      <c r="N96" s="72"/>
      <c r="O96" s="79" t="s">
        <v>388</v>
      </c>
      <c r="P96" s="81">
        <v>43508.896469907406</v>
      </c>
      <c r="Q96" s="79" t="s">
        <v>443</v>
      </c>
      <c r="R96" s="79"/>
      <c r="S96" s="79"/>
      <c r="T96" s="79" t="s">
        <v>336</v>
      </c>
      <c r="U96" s="79"/>
      <c r="V96" s="84" t="s">
        <v>684</v>
      </c>
      <c r="W96" s="81">
        <v>43508.896469907406</v>
      </c>
      <c r="X96" s="84" t="s">
        <v>802</v>
      </c>
      <c r="Y96" s="79"/>
      <c r="Z96" s="79"/>
      <c r="AA96" s="82" t="s">
        <v>961</v>
      </c>
      <c r="AB96" s="79"/>
      <c r="AC96" s="79" t="b">
        <v>0</v>
      </c>
      <c r="AD96" s="79">
        <v>0</v>
      </c>
      <c r="AE96" s="82" t="s">
        <v>1071</v>
      </c>
      <c r="AF96" s="79" t="b">
        <v>0</v>
      </c>
      <c r="AG96" s="79" t="s">
        <v>1084</v>
      </c>
      <c r="AH96" s="79"/>
      <c r="AI96" s="82" t="s">
        <v>1071</v>
      </c>
      <c r="AJ96" s="79" t="b">
        <v>0</v>
      </c>
      <c r="AK96" s="79">
        <v>4</v>
      </c>
      <c r="AL96" s="82" t="s">
        <v>967</v>
      </c>
      <c r="AM96" s="79" t="s">
        <v>1112</v>
      </c>
      <c r="AN96" s="79" t="b">
        <v>0</v>
      </c>
      <c r="AO96" s="82" t="s">
        <v>967</v>
      </c>
      <c r="AP96" s="79" t="s">
        <v>176</v>
      </c>
      <c r="AQ96" s="79">
        <v>0</v>
      </c>
      <c r="AR96" s="79">
        <v>0</v>
      </c>
      <c r="AS96" s="79"/>
      <c r="AT96" s="79"/>
      <c r="AU96" s="79"/>
      <c r="AV96" s="79"/>
      <c r="AW96" s="79"/>
      <c r="AX96" s="79"/>
      <c r="AY96" s="79"/>
      <c r="AZ96" s="79"/>
      <c r="BA96">
        <v>1</v>
      </c>
      <c r="BB96" s="78" t="str">
        <f>REPLACE(INDEX(GroupVertices[Group],MATCH(Edges[[#This Row],[Vertex 1]],GroupVertices[Vertex],0)),1,1,"")</f>
        <v>6</v>
      </c>
      <c r="BC96" s="78" t="str">
        <f>REPLACE(INDEX(GroupVertices[Group],MATCH(Edges[[#This Row],[Vertex 2]],GroupVertices[Vertex],0)),1,1,"")</f>
        <v>6</v>
      </c>
      <c r="BD96" s="48">
        <v>2</v>
      </c>
      <c r="BE96" s="49">
        <v>10.526315789473685</v>
      </c>
      <c r="BF96" s="48">
        <v>0</v>
      </c>
      <c r="BG96" s="49">
        <v>0</v>
      </c>
      <c r="BH96" s="48">
        <v>0</v>
      </c>
      <c r="BI96" s="49">
        <v>0</v>
      </c>
      <c r="BJ96" s="48">
        <v>17</v>
      </c>
      <c r="BK96" s="49">
        <v>89.47368421052632</v>
      </c>
      <c r="BL96" s="48">
        <v>19</v>
      </c>
    </row>
    <row r="97" spans="1:64" ht="15">
      <c r="A97" s="64" t="s">
        <v>272</v>
      </c>
      <c r="B97" s="64" t="s">
        <v>277</v>
      </c>
      <c r="C97" s="65" t="s">
        <v>3318</v>
      </c>
      <c r="D97" s="66">
        <v>3</v>
      </c>
      <c r="E97" s="67" t="s">
        <v>132</v>
      </c>
      <c r="F97" s="68">
        <v>32</v>
      </c>
      <c r="G97" s="65"/>
      <c r="H97" s="69"/>
      <c r="I97" s="70"/>
      <c r="J97" s="70"/>
      <c r="K97" s="34" t="s">
        <v>65</v>
      </c>
      <c r="L97" s="77">
        <v>97</v>
      </c>
      <c r="M97" s="77"/>
      <c r="N97" s="72"/>
      <c r="O97" s="79" t="s">
        <v>388</v>
      </c>
      <c r="P97" s="81">
        <v>43508.896516203706</v>
      </c>
      <c r="Q97" s="79" t="s">
        <v>443</v>
      </c>
      <c r="R97" s="79"/>
      <c r="S97" s="79"/>
      <c r="T97" s="79" t="s">
        <v>336</v>
      </c>
      <c r="U97" s="79"/>
      <c r="V97" s="84" t="s">
        <v>685</v>
      </c>
      <c r="W97" s="81">
        <v>43508.896516203706</v>
      </c>
      <c r="X97" s="84" t="s">
        <v>803</v>
      </c>
      <c r="Y97" s="79"/>
      <c r="Z97" s="79"/>
      <c r="AA97" s="82" t="s">
        <v>962</v>
      </c>
      <c r="AB97" s="79"/>
      <c r="AC97" s="79" t="b">
        <v>0</v>
      </c>
      <c r="AD97" s="79">
        <v>0</v>
      </c>
      <c r="AE97" s="82" t="s">
        <v>1071</v>
      </c>
      <c r="AF97" s="79" t="b">
        <v>0</v>
      </c>
      <c r="AG97" s="79" t="s">
        <v>1084</v>
      </c>
      <c r="AH97" s="79"/>
      <c r="AI97" s="82" t="s">
        <v>1071</v>
      </c>
      <c r="AJ97" s="79" t="b">
        <v>0</v>
      </c>
      <c r="AK97" s="79">
        <v>4</v>
      </c>
      <c r="AL97" s="82" t="s">
        <v>967</v>
      </c>
      <c r="AM97" s="79" t="s">
        <v>1107</v>
      </c>
      <c r="AN97" s="79" t="b">
        <v>0</v>
      </c>
      <c r="AO97" s="82" t="s">
        <v>967</v>
      </c>
      <c r="AP97" s="79" t="s">
        <v>176</v>
      </c>
      <c r="AQ97" s="79">
        <v>0</v>
      </c>
      <c r="AR97" s="79">
        <v>0</v>
      </c>
      <c r="AS97" s="79"/>
      <c r="AT97" s="79"/>
      <c r="AU97" s="79"/>
      <c r="AV97" s="79"/>
      <c r="AW97" s="79"/>
      <c r="AX97" s="79"/>
      <c r="AY97" s="79"/>
      <c r="AZ97" s="79"/>
      <c r="BA97">
        <v>1</v>
      </c>
      <c r="BB97" s="78" t="str">
        <f>REPLACE(INDEX(GroupVertices[Group],MATCH(Edges[[#This Row],[Vertex 1]],GroupVertices[Vertex],0)),1,1,"")</f>
        <v>6</v>
      </c>
      <c r="BC97" s="78" t="str">
        <f>REPLACE(INDEX(GroupVertices[Group],MATCH(Edges[[#This Row],[Vertex 2]],GroupVertices[Vertex],0)),1,1,"")</f>
        <v>6</v>
      </c>
      <c r="BD97" s="48">
        <v>2</v>
      </c>
      <c r="BE97" s="49">
        <v>10.526315789473685</v>
      </c>
      <c r="BF97" s="48">
        <v>0</v>
      </c>
      <c r="BG97" s="49">
        <v>0</v>
      </c>
      <c r="BH97" s="48">
        <v>0</v>
      </c>
      <c r="BI97" s="49">
        <v>0</v>
      </c>
      <c r="BJ97" s="48">
        <v>17</v>
      </c>
      <c r="BK97" s="49">
        <v>89.47368421052632</v>
      </c>
      <c r="BL97" s="48">
        <v>19</v>
      </c>
    </row>
    <row r="98" spans="1:64" ht="15">
      <c r="A98" s="64" t="s">
        <v>273</v>
      </c>
      <c r="B98" s="64" t="s">
        <v>277</v>
      </c>
      <c r="C98" s="65" t="s">
        <v>3318</v>
      </c>
      <c r="D98" s="66">
        <v>3</v>
      </c>
      <c r="E98" s="67" t="s">
        <v>132</v>
      </c>
      <c r="F98" s="68">
        <v>32</v>
      </c>
      <c r="G98" s="65"/>
      <c r="H98" s="69"/>
      <c r="I98" s="70"/>
      <c r="J98" s="70"/>
      <c r="K98" s="34" t="s">
        <v>65</v>
      </c>
      <c r="L98" s="77">
        <v>98</v>
      </c>
      <c r="M98" s="77"/>
      <c r="N98" s="72"/>
      <c r="O98" s="79" t="s">
        <v>388</v>
      </c>
      <c r="P98" s="81">
        <v>43508.897673611114</v>
      </c>
      <c r="Q98" s="79" t="s">
        <v>443</v>
      </c>
      <c r="R98" s="79"/>
      <c r="S98" s="79"/>
      <c r="T98" s="79" t="s">
        <v>336</v>
      </c>
      <c r="U98" s="79"/>
      <c r="V98" s="84" t="s">
        <v>686</v>
      </c>
      <c r="W98" s="81">
        <v>43508.897673611114</v>
      </c>
      <c r="X98" s="84" t="s">
        <v>804</v>
      </c>
      <c r="Y98" s="79"/>
      <c r="Z98" s="79"/>
      <c r="AA98" s="82" t="s">
        <v>963</v>
      </c>
      <c r="AB98" s="79"/>
      <c r="AC98" s="79" t="b">
        <v>0</v>
      </c>
      <c r="AD98" s="79">
        <v>0</v>
      </c>
      <c r="AE98" s="82" t="s">
        <v>1071</v>
      </c>
      <c r="AF98" s="79" t="b">
        <v>0</v>
      </c>
      <c r="AG98" s="79" t="s">
        <v>1084</v>
      </c>
      <c r="AH98" s="79"/>
      <c r="AI98" s="82" t="s">
        <v>1071</v>
      </c>
      <c r="AJ98" s="79" t="b">
        <v>0</v>
      </c>
      <c r="AK98" s="79">
        <v>4</v>
      </c>
      <c r="AL98" s="82" t="s">
        <v>967</v>
      </c>
      <c r="AM98" s="79" t="s">
        <v>1098</v>
      </c>
      <c r="AN98" s="79" t="b">
        <v>0</v>
      </c>
      <c r="AO98" s="82" t="s">
        <v>967</v>
      </c>
      <c r="AP98" s="79" t="s">
        <v>176</v>
      </c>
      <c r="AQ98" s="79">
        <v>0</v>
      </c>
      <c r="AR98" s="79">
        <v>0</v>
      </c>
      <c r="AS98" s="79"/>
      <c r="AT98" s="79"/>
      <c r="AU98" s="79"/>
      <c r="AV98" s="79"/>
      <c r="AW98" s="79"/>
      <c r="AX98" s="79"/>
      <c r="AY98" s="79"/>
      <c r="AZ98" s="79"/>
      <c r="BA98">
        <v>1</v>
      </c>
      <c r="BB98" s="78" t="str">
        <f>REPLACE(INDEX(GroupVertices[Group],MATCH(Edges[[#This Row],[Vertex 1]],GroupVertices[Vertex],0)),1,1,"")</f>
        <v>6</v>
      </c>
      <c r="BC98" s="78" t="str">
        <f>REPLACE(INDEX(GroupVertices[Group],MATCH(Edges[[#This Row],[Vertex 2]],GroupVertices[Vertex],0)),1,1,"")</f>
        <v>6</v>
      </c>
      <c r="BD98" s="48">
        <v>2</v>
      </c>
      <c r="BE98" s="49">
        <v>10.526315789473685</v>
      </c>
      <c r="BF98" s="48">
        <v>0</v>
      </c>
      <c r="BG98" s="49">
        <v>0</v>
      </c>
      <c r="BH98" s="48">
        <v>0</v>
      </c>
      <c r="BI98" s="49">
        <v>0</v>
      </c>
      <c r="BJ98" s="48">
        <v>17</v>
      </c>
      <c r="BK98" s="49">
        <v>89.47368421052632</v>
      </c>
      <c r="BL98" s="48">
        <v>19</v>
      </c>
    </row>
    <row r="99" spans="1:64" ht="15">
      <c r="A99" s="64" t="s">
        <v>274</v>
      </c>
      <c r="B99" s="64" t="s">
        <v>277</v>
      </c>
      <c r="C99" s="65" t="s">
        <v>3318</v>
      </c>
      <c r="D99" s="66">
        <v>3</v>
      </c>
      <c r="E99" s="67" t="s">
        <v>132</v>
      </c>
      <c r="F99" s="68">
        <v>32</v>
      </c>
      <c r="G99" s="65"/>
      <c r="H99" s="69"/>
      <c r="I99" s="70"/>
      <c r="J99" s="70"/>
      <c r="K99" s="34" t="s">
        <v>65</v>
      </c>
      <c r="L99" s="77">
        <v>99</v>
      </c>
      <c r="M99" s="77"/>
      <c r="N99" s="72"/>
      <c r="O99" s="79" t="s">
        <v>388</v>
      </c>
      <c r="P99" s="81">
        <v>43508.89797453704</v>
      </c>
      <c r="Q99" s="79" t="s">
        <v>443</v>
      </c>
      <c r="R99" s="79"/>
      <c r="S99" s="79"/>
      <c r="T99" s="79" t="s">
        <v>336</v>
      </c>
      <c r="U99" s="79"/>
      <c r="V99" s="84" t="s">
        <v>687</v>
      </c>
      <c r="W99" s="81">
        <v>43508.89797453704</v>
      </c>
      <c r="X99" s="84" t="s">
        <v>805</v>
      </c>
      <c r="Y99" s="79"/>
      <c r="Z99" s="79"/>
      <c r="AA99" s="82" t="s">
        <v>964</v>
      </c>
      <c r="AB99" s="79"/>
      <c r="AC99" s="79" t="b">
        <v>0</v>
      </c>
      <c r="AD99" s="79">
        <v>0</v>
      </c>
      <c r="AE99" s="82" t="s">
        <v>1071</v>
      </c>
      <c r="AF99" s="79" t="b">
        <v>0</v>
      </c>
      <c r="AG99" s="79" t="s">
        <v>1084</v>
      </c>
      <c r="AH99" s="79"/>
      <c r="AI99" s="82" t="s">
        <v>1071</v>
      </c>
      <c r="AJ99" s="79" t="b">
        <v>0</v>
      </c>
      <c r="AK99" s="79">
        <v>4</v>
      </c>
      <c r="AL99" s="82" t="s">
        <v>967</v>
      </c>
      <c r="AM99" s="79" t="s">
        <v>1098</v>
      </c>
      <c r="AN99" s="79" t="b">
        <v>0</v>
      </c>
      <c r="AO99" s="82" t="s">
        <v>967</v>
      </c>
      <c r="AP99" s="79" t="s">
        <v>176</v>
      </c>
      <c r="AQ99" s="79">
        <v>0</v>
      </c>
      <c r="AR99" s="79">
        <v>0</v>
      </c>
      <c r="AS99" s="79"/>
      <c r="AT99" s="79"/>
      <c r="AU99" s="79"/>
      <c r="AV99" s="79"/>
      <c r="AW99" s="79"/>
      <c r="AX99" s="79"/>
      <c r="AY99" s="79"/>
      <c r="AZ99" s="79"/>
      <c r="BA99">
        <v>1</v>
      </c>
      <c r="BB99" s="78" t="str">
        <f>REPLACE(INDEX(GroupVertices[Group],MATCH(Edges[[#This Row],[Vertex 1]],GroupVertices[Vertex],0)),1,1,"")</f>
        <v>6</v>
      </c>
      <c r="BC99" s="78" t="str">
        <f>REPLACE(INDEX(GroupVertices[Group],MATCH(Edges[[#This Row],[Vertex 2]],GroupVertices[Vertex],0)),1,1,"")</f>
        <v>6</v>
      </c>
      <c r="BD99" s="48">
        <v>2</v>
      </c>
      <c r="BE99" s="49">
        <v>10.526315789473685</v>
      </c>
      <c r="BF99" s="48">
        <v>0</v>
      </c>
      <c r="BG99" s="49">
        <v>0</v>
      </c>
      <c r="BH99" s="48">
        <v>0</v>
      </c>
      <c r="BI99" s="49">
        <v>0</v>
      </c>
      <c r="BJ99" s="48">
        <v>17</v>
      </c>
      <c r="BK99" s="49">
        <v>89.47368421052632</v>
      </c>
      <c r="BL99" s="48">
        <v>19</v>
      </c>
    </row>
    <row r="100" spans="1:64" ht="15">
      <c r="A100" s="64" t="s">
        <v>275</v>
      </c>
      <c r="B100" s="64" t="s">
        <v>356</v>
      </c>
      <c r="C100" s="65" t="s">
        <v>3318</v>
      </c>
      <c r="D100" s="66">
        <v>3</v>
      </c>
      <c r="E100" s="67" t="s">
        <v>132</v>
      </c>
      <c r="F100" s="68">
        <v>32</v>
      </c>
      <c r="G100" s="65"/>
      <c r="H100" s="69"/>
      <c r="I100" s="70"/>
      <c r="J100" s="70"/>
      <c r="K100" s="34" t="s">
        <v>65</v>
      </c>
      <c r="L100" s="77">
        <v>100</v>
      </c>
      <c r="M100" s="77"/>
      <c r="N100" s="72"/>
      <c r="O100" s="79" t="s">
        <v>388</v>
      </c>
      <c r="P100" s="81">
        <v>43510.41136574074</v>
      </c>
      <c r="Q100" s="79" t="s">
        <v>444</v>
      </c>
      <c r="R100" s="84" t="s">
        <v>526</v>
      </c>
      <c r="S100" s="79" t="s">
        <v>562</v>
      </c>
      <c r="T100" s="79"/>
      <c r="U100" s="79"/>
      <c r="V100" s="84" t="s">
        <v>688</v>
      </c>
      <c r="W100" s="81">
        <v>43510.41136574074</v>
      </c>
      <c r="X100" s="84" t="s">
        <v>806</v>
      </c>
      <c r="Y100" s="79"/>
      <c r="Z100" s="79"/>
      <c r="AA100" s="82" t="s">
        <v>965</v>
      </c>
      <c r="AB100" s="79"/>
      <c r="AC100" s="79" t="b">
        <v>0</v>
      </c>
      <c r="AD100" s="79">
        <v>0</v>
      </c>
      <c r="AE100" s="82" t="s">
        <v>1071</v>
      </c>
      <c r="AF100" s="79" t="b">
        <v>0</v>
      </c>
      <c r="AG100" s="79" t="s">
        <v>1084</v>
      </c>
      <c r="AH100" s="79"/>
      <c r="AI100" s="82" t="s">
        <v>1071</v>
      </c>
      <c r="AJ100" s="79" t="b">
        <v>0</v>
      </c>
      <c r="AK100" s="79">
        <v>0</v>
      </c>
      <c r="AL100" s="82" t="s">
        <v>1071</v>
      </c>
      <c r="AM100" s="79" t="s">
        <v>1098</v>
      </c>
      <c r="AN100" s="79" t="b">
        <v>1</v>
      </c>
      <c r="AO100" s="82" t="s">
        <v>965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19</v>
      </c>
      <c r="BC100" s="78" t="str">
        <f>REPLACE(INDEX(GroupVertices[Group],MATCH(Edges[[#This Row],[Vertex 2]],GroupVertices[Vertex],0)),1,1,"")</f>
        <v>19</v>
      </c>
      <c r="BD100" s="48"/>
      <c r="BE100" s="49"/>
      <c r="BF100" s="48"/>
      <c r="BG100" s="49"/>
      <c r="BH100" s="48"/>
      <c r="BI100" s="49"/>
      <c r="BJ100" s="48"/>
      <c r="BK100" s="49"/>
      <c r="BL100" s="48"/>
    </row>
    <row r="101" spans="1:64" ht="15">
      <c r="A101" s="64" t="s">
        <v>275</v>
      </c>
      <c r="B101" s="64" t="s">
        <v>357</v>
      </c>
      <c r="C101" s="65" t="s">
        <v>3318</v>
      </c>
      <c r="D101" s="66">
        <v>3</v>
      </c>
      <c r="E101" s="67" t="s">
        <v>132</v>
      </c>
      <c r="F101" s="68">
        <v>32</v>
      </c>
      <c r="G101" s="65"/>
      <c r="H101" s="69"/>
      <c r="I101" s="70"/>
      <c r="J101" s="70"/>
      <c r="K101" s="34" t="s">
        <v>65</v>
      </c>
      <c r="L101" s="77">
        <v>101</v>
      </c>
      <c r="M101" s="77"/>
      <c r="N101" s="72"/>
      <c r="O101" s="79" t="s">
        <v>388</v>
      </c>
      <c r="P101" s="81">
        <v>43510.41136574074</v>
      </c>
      <c r="Q101" s="79" t="s">
        <v>444</v>
      </c>
      <c r="R101" s="84" t="s">
        <v>526</v>
      </c>
      <c r="S101" s="79" t="s">
        <v>562</v>
      </c>
      <c r="T101" s="79"/>
      <c r="U101" s="79"/>
      <c r="V101" s="84" t="s">
        <v>688</v>
      </c>
      <c r="W101" s="81">
        <v>43510.41136574074</v>
      </c>
      <c r="X101" s="84" t="s">
        <v>806</v>
      </c>
      <c r="Y101" s="79"/>
      <c r="Z101" s="79"/>
      <c r="AA101" s="82" t="s">
        <v>965</v>
      </c>
      <c r="AB101" s="79"/>
      <c r="AC101" s="79" t="b">
        <v>0</v>
      </c>
      <c r="AD101" s="79">
        <v>0</v>
      </c>
      <c r="AE101" s="82" t="s">
        <v>1071</v>
      </c>
      <c r="AF101" s="79" t="b">
        <v>0</v>
      </c>
      <c r="AG101" s="79" t="s">
        <v>1084</v>
      </c>
      <c r="AH101" s="79"/>
      <c r="AI101" s="82" t="s">
        <v>1071</v>
      </c>
      <c r="AJ101" s="79" t="b">
        <v>0</v>
      </c>
      <c r="AK101" s="79">
        <v>0</v>
      </c>
      <c r="AL101" s="82" t="s">
        <v>1071</v>
      </c>
      <c r="AM101" s="79" t="s">
        <v>1098</v>
      </c>
      <c r="AN101" s="79" t="b">
        <v>1</v>
      </c>
      <c r="AO101" s="82" t="s">
        <v>965</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19</v>
      </c>
      <c r="BC101" s="78" t="str">
        <f>REPLACE(INDEX(GroupVertices[Group],MATCH(Edges[[#This Row],[Vertex 2]],GroupVertices[Vertex],0)),1,1,"")</f>
        <v>19</v>
      </c>
      <c r="BD101" s="48">
        <v>1</v>
      </c>
      <c r="BE101" s="49">
        <v>4.545454545454546</v>
      </c>
      <c r="BF101" s="48">
        <v>0</v>
      </c>
      <c r="BG101" s="49">
        <v>0</v>
      </c>
      <c r="BH101" s="48">
        <v>0</v>
      </c>
      <c r="BI101" s="49">
        <v>0</v>
      </c>
      <c r="BJ101" s="48">
        <v>21</v>
      </c>
      <c r="BK101" s="49">
        <v>95.45454545454545</v>
      </c>
      <c r="BL101" s="48">
        <v>22</v>
      </c>
    </row>
    <row r="102" spans="1:64" ht="15">
      <c r="A102" s="64" t="s">
        <v>276</v>
      </c>
      <c r="B102" s="64" t="s">
        <v>358</v>
      </c>
      <c r="C102" s="65" t="s">
        <v>3318</v>
      </c>
      <c r="D102" s="66">
        <v>3</v>
      </c>
      <c r="E102" s="67" t="s">
        <v>132</v>
      </c>
      <c r="F102" s="68">
        <v>32</v>
      </c>
      <c r="G102" s="65"/>
      <c r="H102" s="69"/>
      <c r="I102" s="70"/>
      <c r="J102" s="70"/>
      <c r="K102" s="34" t="s">
        <v>65</v>
      </c>
      <c r="L102" s="77">
        <v>102</v>
      </c>
      <c r="M102" s="77"/>
      <c r="N102" s="72"/>
      <c r="O102" s="79" t="s">
        <v>388</v>
      </c>
      <c r="P102" s="81">
        <v>43510.62627314815</v>
      </c>
      <c r="Q102" s="79" t="s">
        <v>445</v>
      </c>
      <c r="R102" s="79"/>
      <c r="S102" s="79"/>
      <c r="T102" s="79"/>
      <c r="U102" s="79"/>
      <c r="V102" s="84" t="s">
        <v>689</v>
      </c>
      <c r="W102" s="81">
        <v>43510.62627314815</v>
      </c>
      <c r="X102" s="84" t="s">
        <v>807</v>
      </c>
      <c r="Y102" s="79"/>
      <c r="Z102" s="79"/>
      <c r="AA102" s="82" t="s">
        <v>966</v>
      </c>
      <c r="AB102" s="82" t="s">
        <v>1061</v>
      </c>
      <c r="AC102" s="79" t="b">
        <v>0</v>
      </c>
      <c r="AD102" s="79">
        <v>1</v>
      </c>
      <c r="AE102" s="82" t="s">
        <v>1076</v>
      </c>
      <c r="AF102" s="79" t="b">
        <v>0</v>
      </c>
      <c r="AG102" s="79" t="s">
        <v>1084</v>
      </c>
      <c r="AH102" s="79"/>
      <c r="AI102" s="82" t="s">
        <v>1071</v>
      </c>
      <c r="AJ102" s="79" t="b">
        <v>0</v>
      </c>
      <c r="AK102" s="79">
        <v>0</v>
      </c>
      <c r="AL102" s="82" t="s">
        <v>1071</v>
      </c>
      <c r="AM102" s="79" t="s">
        <v>1098</v>
      </c>
      <c r="AN102" s="79" t="b">
        <v>0</v>
      </c>
      <c r="AO102" s="82" t="s">
        <v>1061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12</v>
      </c>
      <c r="BC102" s="78" t="str">
        <f>REPLACE(INDEX(GroupVertices[Group],MATCH(Edges[[#This Row],[Vertex 2]],GroupVertices[Vertex],0)),1,1,"")</f>
        <v>12</v>
      </c>
      <c r="BD102" s="48"/>
      <c r="BE102" s="49"/>
      <c r="BF102" s="48"/>
      <c r="BG102" s="49"/>
      <c r="BH102" s="48"/>
      <c r="BI102" s="49"/>
      <c r="BJ102" s="48"/>
      <c r="BK102" s="49"/>
      <c r="BL102" s="48"/>
    </row>
    <row r="103" spans="1:64" ht="15">
      <c r="A103" s="64" t="s">
        <v>276</v>
      </c>
      <c r="B103" s="64" t="s">
        <v>359</v>
      </c>
      <c r="C103" s="65" t="s">
        <v>3318</v>
      </c>
      <c r="D103" s="66">
        <v>3</v>
      </c>
      <c r="E103" s="67" t="s">
        <v>132</v>
      </c>
      <c r="F103" s="68">
        <v>32</v>
      </c>
      <c r="G103" s="65"/>
      <c r="H103" s="69"/>
      <c r="I103" s="70"/>
      <c r="J103" s="70"/>
      <c r="K103" s="34" t="s">
        <v>65</v>
      </c>
      <c r="L103" s="77">
        <v>103</v>
      </c>
      <c r="M103" s="77"/>
      <c r="N103" s="72"/>
      <c r="O103" s="79" t="s">
        <v>388</v>
      </c>
      <c r="P103" s="81">
        <v>43510.62627314815</v>
      </c>
      <c r="Q103" s="79" t="s">
        <v>445</v>
      </c>
      <c r="R103" s="79"/>
      <c r="S103" s="79"/>
      <c r="T103" s="79"/>
      <c r="U103" s="79"/>
      <c r="V103" s="84" t="s">
        <v>689</v>
      </c>
      <c r="W103" s="81">
        <v>43510.62627314815</v>
      </c>
      <c r="X103" s="84" t="s">
        <v>807</v>
      </c>
      <c r="Y103" s="79"/>
      <c r="Z103" s="79"/>
      <c r="AA103" s="82" t="s">
        <v>966</v>
      </c>
      <c r="AB103" s="82" t="s">
        <v>1061</v>
      </c>
      <c r="AC103" s="79" t="b">
        <v>0</v>
      </c>
      <c r="AD103" s="79">
        <v>1</v>
      </c>
      <c r="AE103" s="82" t="s">
        <v>1076</v>
      </c>
      <c r="AF103" s="79" t="b">
        <v>0</v>
      </c>
      <c r="AG103" s="79" t="s">
        <v>1084</v>
      </c>
      <c r="AH103" s="79"/>
      <c r="AI103" s="82" t="s">
        <v>1071</v>
      </c>
      <c r="AJ103" s="79" t="b">
        <v>0</v>
      </c>
      <c r="AK103" s="79">
        <v>0</v>
      </c>
      <c r="AL103" s="82" t="s">
        <v>1071</v>
      </c>
      <c r="AM103" s="79" t="s">
        <v>1098</v>
      </c>
      <c r="AN103" s="79" t="b">
        <v>0</v>
      </c>
      <c r="AO103" s="82" t="s">
        <v>1061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12</v>
      </c>
      <c r="BC103" s="78" t="str">
        <f>REPLACE(INDEX(GroupVertices[Group],MATCH(Edges[[#This Row],[Vertex 2]],GroupVertices[Vertex],0)),1,1,"")</f>
        <v>12</v>
      </c>
      <c r="BD103" s="48"/>
      <c r="BE103" s="49"/>
      <c r="BF103" s="48"/>
      <c r="BG103" s="49"/>
      <c r="BH103" s="48"/>
      <c r="BI103" s="49"/>
      <c r="BJ103" s="48"/>
      <c r="BK103" s="49"/>
      <c r="BL103" s="48"/>
    </row>
    <row r="104" spans="1:64" ht="15">
      <c r="A104" s="64" t="s">
        <v>276</v>
      </c>
      <c r="B104" s="64" t="s">
        <v>360</v>
      </c>
      <c r="C104" s="65" t="s">
        <v>3318</v>
      </c>
      <c r="D104" s="66">
        <v>3</v>
      </c>
      <c r="E104" s="67" t="s">
        <v>132</v>
      </c>
      <c r="F104" s="68">
        <v>32</v>
      </c>
      <c r="G104" s="65"/>
      <c r="H104" s="69"/>
      <c r="I104" s="70"/>
      <c r="J104" s="70"/>
      <c r="K104" s="34" t="s">
        <v>65</v>
      </c>
      <c r="L104" s="77">
        <v>104</v>
      </c>
      <c r="M104" s="77"/>
      <c r="N104" s="72"/>
      <c r="O104" s="79" t="s">
        <v>387</v>
      </c>
      <c r="P104" s="81">
        <v>43510.62627314815</v>
      </c>
      <c r="Q104" s="79" t="s">
        <v>445</v>
      </c>
      <c r="R104" s="79"/>
      <c r="S104" s="79"/>
      <c r="T104" s="79"/>
      <c r="U104" s="79"/>
      <c r="V104" s="84" t="s">
        <v>689</v>
      </c>
      <c r="W104" s="81">
        <v>43510.62627314815</v>
      </c>
      <c r="X104" s="84" t="s">
        <v>807</v>
      </c>
      <c r="Y104" s="79"/>
      <c r="Z104" s="79"/>
      <c r="AA104" s="82" t="s">
        <v>966</v>
      </c>
      <c r="AB104" s="82" t="s">
        <v>1061</v>
      </c>
      <c r="AC104" s="79" t="b">
        <v>0</v>
      </c>
      <c r="AD104" s="79">
        <v>1</v>
      </c>
      <c r="AE104" s="82" t="s">
        <v>1076</v>
      </c>
      <c r="AF104" s="79" t="b">
        <v>0</v>
      </c>
      <c r="AG104" s="79" t="s">
        <v>1084</v>
      </c>
      <c r="AH104" s="79"/>
      <c r="AI104" s="82" t="s">
        <v>1071</v>
      </c>
      <c r="AJ104" s="79" t="b">
        <v>0</v>
      </c>
      <c r="AK104" s="79">
        <v>0</v>
      </c>
      <c r="AL104" s="82" t="s">
        <v>1071</v>
      </c>
      <c r="AM104" s="79" t="s">
        <v>1098</v>
      </c>
      <c r="AN104" s="79" t="b">
        <v>0</v>
      </c>
      <c r="AO104" s="82" t="s">
        <v>1061</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12</v>
      </c>
      <c r="BC104" s="78" t="str">
        <f>REPLACE(INDEX(GroupVertices[Group],MATCH(Edges[[#This Row],[Vertex 2]],GroupVertices[Vertex],0)),1,1,"")</f>
        <v>12</v>
      </c>
      <c r="BD104" s="48">
        <v>0</v>
      </c>
      <c r="BE104" s="49">
        <v>0</v>
      </c>
      <c r="BF104" s="48">
        <v>0</v>
      </c>
      <c r="BG104" s="49">
        <v>0</v>
      </c>
      <c r="BH104" s="48">
        <v>0</v>
      </c>
      <c r="BI104" s="49">
        <v>0</v>
      </c>
      <c r="BJ104" s="48">
        <v>30</v>
      </c>
      <c r="BK104" s="49">
        <v>100</v>
      </c>
      <c r="BL104" s="48">
        <v>30</v>
      </c>
    </row>
    <row r="105" spans="1:64" ht="15">
      <c r="A105" s="64" t="s">
        <v>277</v>
      </c>
      <c r="B105" s="64" t="s">
        <v>277</v>
      </c>
      <c r="C105" s="65" t="s">
        <v>3318</v>
      </c>
      <c r="D105" s="66">
        <v>3</v>
      </c>
      <c r="E105" s="67" t="s">
        <v>132</v>
      </c>
      <c r="F105" s="68">
        <v>32</v>
      </c>
      <c r="G105" s="65"/>
      <c r="H105" s="69"/>
      <c r="I105" s="70"/>
      <c r="J105" s="70"/>
      <c r="K105" s="34" t="s">
        <v>65</v>
      </c>
      <c r="L105" s="77">
        <v>105</v>
      </c>
      <c r="M105" s="77"/>
      <c r="N105" s="72"/>
      <c r="O105" s="79" t="s">
        <v>176</v>
      </c>
      <c r="P105" s="81">
        <v>43508.896145833336</v>
      </c>
      <c r="Q105" s="79" t="s">
        <v>446</v>
      </c>
      <c r="R105" s="84" t="s">
        <v>527</v>
      </c>
      <c r="S105" s="79" t="s">
        <v>562</v>
      </c>
      <c r="T105" s="79" t="s">
        <v>336</v>
      </c>
      <c r="U105" s="79"/>
      <c r="V105" s="84" t="s">
        <v>690</v>
      </c>
      <c r="W105" s="81">
        <v>43508.896145833336</v>
      </c>
      <c r="X105" s="84" t="s">
        <v>808</v>
      </c>
      <c r="Y105" s="79"/>
      <c r="Z105" s="79"/>
      <c r="AA105" s="82" t="s">
        <v>967</v>
      </c>
      <c r="AB105" s="79"/>
      <c r="AC105" s="79" t="b">
        <v>0</v>
      </c>
      <c r="AD105" s="79">
        <v>0</v>
      </c>
      <c r="AE105" s="82" t="s">
        <v>1071</v>
      </c>
      <c r="AF105" s="79" t="b">
        <v>0</v>
      </c>
      <c r="AG105" s="79" t="s">
        <v>1084</v>
      </c>
      <c r="AH105" s="79"/>
      <c r="AI105" s="82" t="s">
        <v>1071</v>
      </c>
      <c r="AJ105" s="79" t="b">
        <v>0</v>
      </c>
      <c r="AK105" s="79">
        <v>0</v>
      </c>
      <c r="AL105" s="82" t="s">
        <v>1071</v>
      </c>
      <c r="AM105" s="79" t="s">
        <v>1099</v>
      </c>
      <c r="AN105" s="79" t="b">
        <v>1</v>
      </c>
      <c r="AO105" s="82" t="s">
        <v>967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6</v>
      </c>
      <c r="BC105" s="78" t="str">
        <f>REPLACE(INDEX(GroupVertices[Group],MATCH(Edges[[#This Row],[Vertex 2]],GroupVertices[Vertex],0)),1,1,"")</f>
        <v>6</v>
      </c>
      <c r="BD105" s="48">
        <v>2</v>
      </c>
      <c r="BE105" s="49">
        <v>11.764705882352942</v>
      </c>
      <c r="BF105" s="48">
        <v>0</v>
      </c>
      <c r="BG105" s="49">
        <v>0</v>
      </c>
      <c r="BH105" s="48">
        <v>0</v>
      </c>
      <c r="BI105" s="49">
        <v>0</v>
      </c>
      <c r="BJ105" s="48">
        <v>15</v>
      </c>
      <c r="BK105" s="49">
        <v>88.23529411764706</v>
      </c>
      <c r="BL105" s="48">
        <v>17</v>
      </c>
    </row>
    <row r="106" spans="1:64" ht="15">
      <c r="A106" s="64" t="s">
        <v>278</v>
      </c>
      <c r="B106" s="64" t="s">
        <v>277</v>
      </c>
      <c r="C106" s="65" t="s">
        <v>3318</v>
      </c>
      <c r="D106" s="66">
        <v>3</v>
      </c>
      <c r="E106" s="67" t="s">
        <v>132</v>
      </c>
      <c r="F106" s="68">
        <v>32</v>
      </c>
      <c r="G106" s="65"/>
      <c r="H106" s="69"/>
      <c r="I106" s="70"/>
      <c r="J106" s="70"/>
      <c r="K106" s="34" t="s">
        <v>65</v>
      </c>
      <c r="L106" s="77">
        <v>106</v>
      </c>
      <c r="M106" s="77"/>
      <c r="N106" s="72"/>
      <c r="O106" s="79" t="s">
        <v>388</v>
      </c>
      <c r="P106" s="81">
        <v>43510.75743055555</v>
      </c>
      <c r="Q106" s="79" t="s">
        <v>443</v>
      </c>
      <c r="R106" s="79"/>
      <c r="S106" s="79"/>
      <c r="T106" s="79" t="s">
        <v>336</v>
      </c>
      <c r="U106" s="79"/>
      <c r="V106" s="84" t="s">
        <v>691</v>
      </c>
      <c r="W106" s="81">
        <v>43510.75743055555</v>
      </c>
      <c r="X106" s="84" t="s">
        <v>809</v>
      </c>
      <c r="Y106" s="79"/>
      <c r="Z106" s="79"/>
      <c r="AA106" s="82" t="s">
        <v>968</v>
      </c>
      <c r="AB106" s="79"/>
      <c r="AC106" s="79" t="b">
        <v>0</v>
      </c>
      <c r="AD106" s="79">
        <v>0</v>
      </c>
      <c r="AE106" s="82" t="s">
        <v>1071</v>
      </c>
      <c r="AF106" s="79" t="b">
        <v>0</v>
      </c>
      <c r="AG106" s="79" t="s">
        <v>1084</v>
      </c>
      <c r="AH106" s="79"/>
      <c r="AI106" s="82" t="s">
        <v>1071</v>
      </c>
      <c r="AJ106" s="79" t="b">
        <v>0</v>
      </c>
      <c r="AK106" s="79">
        <v>5</v>
      </c>
      <c r="AL106" s="82" t="s">
        <v>967</v>
      </c>
      <c r="AM106" s="79" t="s">
        <v>1099</v>
      </c>
      <c r="AN106" s="79" t="b">
        <v>0</v>
      </c>
      <c r="AO106" s="82" t="s">
        <v>967</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6</v>
      </c>
      <c r="BC106" s="78" t="str">
        <f>REPLACE(INDEX(GroupVertices[Group],MATCH(Edges[[#This Row],[Vertex 2]],GroupVertices[Vertex],0)),1,1,"")</f>
        <v>6</v>
      </c>
      <c r="BD106" s="48">
        <v>2</v>
      </c>
      <c r="BE106" s="49">
        <v>10.526315789473685</v>
      </c>
      <c r="BF106" s="48">
        <v>0</v>
      </c>
      <c r="BG106" s="49">
        <v>0</v>
      </c>
      <c r="BH106" s="48">
        <v>0</v>
      </c>
      <c r="BI106" s="49">
        <v>0</v>
      </c>
      <c r="BJ106" s="48">
        <v>17</v>
      </c>
      <c r="BK106" s="49">
        <v>89.47368421052632</v>
      </c>
      <c r="BL106" s="48">
        <v>19</v>
      </c>
    </row>
    <row r="107" spans="1:64" ht="15">
      <c r="A107" s="64" t="s">
        <v>279</v>
      </c>
      <c r="B107" s="64" t="s">
        <v>361</v>
      </c>
      <c r="C107" s="65" t="s">
        <v>3318</v>
      </c>
      <c r="D107" s="66">
        <v>3</v>
      </c>
      <c r="E107" s="67" t="s">
        <v>132</v>
      </c>
      <c r="F107" s="68">
        <v>32</v>
      </c>
      <c r="G107" s="65"/>
      <c r="H107" s="69"/>
      <c r="I107" s="70"/>
      <c r="J107" s="70"/>
      <c r="K107" s="34" t="s">
        <v>65</v>
      </c>
      <c r="L107" s="77">
        <v>107</v>
      </c>
      <c r="M107" s="77"/>
      <c r="N107" s="72"/>
      <c r="O107" s="79" t="s">
        <v>388</v>
      </c>
      <c r="P107" s="81">
        <v>43515.69053240741</v>
      </c>
      <c r="Q107" s="79" t="s">
        <v>447</v>
      </c>
      <c r="R107" s="84" t="s">
        <v>528</v>
      </c>
      <c r="S107" s="79" t="s">
        <v>562</v>
      </c>
      <c r="T107" s="79"/>
      <c r="U107" s="79"/>
      <c r="V107" s="84" t="s">
        <v>692</v>
      </c>
      <c r="W107" s="81">
        <v>43515.69053240741</v>
      </c>
      <c r="X107" s="84" t="s">
        <v>810</v>
      </c>
      <c r="Y107" s="79"/>
      <c r="Z107" s="79"/>
      <c r="AA107" s="82" t="s">
        <v>969</v>
      </c>
      <c r="AB107" s="82" t="s">
        <v>1062</v>
      </c>
      <c r="AC107" s="79" t="b">
        <v>0</v>
      </c>
      <c r="AD107" s="79">
        <v>0</v>
      </c>
      <c r="AE107" s="82" t="s">
        <v>1077</v>
      </c>
      <c r="AF107" s="79" t="b">
        <v>0</v>
      </c>
      <c r="AG107" s="79" t="s">
        <v>1084</v>
      </c>
      <c r="AH107" s="79"/>
      <c r="AI107" s="82" t="s">
        <v>1071</v>
      </c>
      <c r="AJ107" s="79" t="b">
        <v>0</v>
      </c>
      <c r="AK107" s="79">
        <v>0</v>
      </c>
      <c r="AL107" s="82" t="s">
        <v>1071</v>
      </c>
      <c r="AM107" s="79" t="s">
        <v>1098</v>
      </c>
      <c r="AN107" s="79" t="b">
        <v>1</v>
      </c>
      <c r="AO107" s="82" t="s">
        <v>1062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11</v>
      </c>
      <c r="BC107" s="78" t="str">
        <f>REPLACE(INDEX(GroupVertices[Group],MATCH(Edges[[#This Row],[Vertex 2]],GroupVertices[Vertex],0)),1,1,"")</f>
        <v>11</v>
      </c>
      <c r="BD107" s="48"/>
      <c r="BE107" s="49"/>
      <c r="BF107" s="48"/>
      <c r="BG107" s="49"/>
      <c r="BH107" s="48"/>
      <c r="BI107" s="49"/>
      <c r="BJ107" s="48"/>
      <c r="BK107" s="49"/>
      <c r="BL107" s="48"/>
    </row>
    <row r="108" spans="1:64" ht="15">
      <c r="A108" s="64" t="s">
        <v>279</v>
      </c>
      <c r="B108" s="64" t="s">
        <v>362</v>
      </c>
      <c r="C108" s="65" t="s">
        <v>3318</v>
      </c>
      <c r="D108" s="66">
        <v>3</v>
      </c>
      <c r="E108" s="67" t="s">
        <v>132</v>
      </c>
      <c r="F108" s="68">
        <v>32</v>
      </c>
      <c r="G108" s="65"/>
      <c r="H108" s="69"/>
      <c r="I108" s="70"/>
      <c r="J108" s="70"/>
      <c r="K108" s="34" t="s">
        <v>65</v>
      </c>
      <c r="L108" s="77">
        <v>108</v>
      </c>
      <c r="M108" s="77"/>
      <c r="N108" s="72"/>
      <c r="O108" s="79" t="s">
        <v>388</v>
      </c>
      <c r="P108" s="81">
        <v>43515.69053240741</v>
      </c>
      <c r="Q108" s="79" t="s">
        <v>447</v>
      </c>
      <c r="R108" s="84" t="s">
        <v>528</v>
      </c>
      <c r="S108" s="79" t="s">
        <v>562</v>
      </c>
      <c r="T108" s="79"/>
      <c r="U108" s="79"/>
      <c r="V108" s="84" t="s">
        <v>692</v>
      </c>
      <c r="W108" s="81">
        <v>43515.69053240741</v>
      </c>
      <c r="X108" s="84" t="s">
        <v>810</v>
      </c>
      <c r="Y108" s="79"/>
      <c r="Z108" s="79"/>
      <c r="AA108" s="82" t="s">
        <v>969</v>
      </c>
      <c r="AB108" s="82" t="s">
        <v>1062</v>
      </c>
      <c r="AC108" s="79" t="b">
        <v>0</v>
      </c>
      <c r="AD108" s="79">
        <v>0</v>
      </c>
      <c r="AE108" s="82" t="s">
        <v>1077</v>
      </c>
      <c r="AF108" s="79" t="b">
        <v>0</v>
      </c>
      <c r="AG108" s="79" t="s">
        <v>1084</v>
      </c>
      <c r="AH108" s="79"/>
      <c r="AI108" s="82" t="s">
        <v>1071</v>
      </c>
      <c r="AJ108" s="79" t="b">
        <v>0</v>
      </c>
      <c r="AK108" s="79">
        <v>0</v>
      </c>
      <c r="AL108" s="82" t="s">
        <v>1071</v>
      </c>
      <c r="AM108" s="79" t="s">
        <v>1098</v>
      </c>
      <c r="AN108" s="79" t="b">
        <v>1</v>
      </c>
      <c r="AO108" s="82" t="s">
        <v>1062</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11</v>
      </c>
      <c r="BC108" s="78" t="str">
        <f>REPLACE(INDEX(GroupVertices[Group],MATCH(Edges[[#This Row],[Vertex 2]],GroupVertices[Vertex],0)),1,1,"")</f>
        <v>11</v>
      </c>
      <c r="BD108" s="48"/>
      <c r="BE108" s="49"/>
      <c r="BF108" s="48"/>
      <c r="BG108" s="49"/>
      <c r="BH108" s="48"/>
      <c r="BI108" s="49"/>
      <c r="BJ108" s="48"/>
      <c r="BK108" s="49"/>
      <c r="BL108" s="48"/>
    </row>
    <row r="109" spans="1:64" ht="15">
      <c r="A109" s="64" t="s">
        <v>279</v>
      </c>
      <c r="B109" s="64" t="s">
        <v>363</v>
      </c>
      <c r="C109" s="65" t="s">
        <v>3318</v>
      </c>
      <c r="D109" s="66">
        <v>3</v>
      </c>
      <c r="E109" s="67" t="s">
        <v>132</v>
      </c>
      <c r="F109" s="68">
        <v>32</v>
      </c>
      <c r="G109" s="65"/>
      <c r="H109" s="69"/>
      <c r="I109" s="70"/>
      <c r="J109" s="70"/>
      <c r="K109" s="34" t="s">
        <v>65</v>
      </c>
      <c r="L109" s="77">
        <v>109</v>
      </c>
      <c r="M109" s="77"/>
      <c r="N109" s="72"/>
      <c r="O109" s="79" t="s">
        <v>387</v>
      </c>
      <c r="P109" s="81">
        <v>43515.69053240741</v>
      </c>
      <c r="Q109" s="79" t="s">
        <v>447</v>
      </c>
      <c r="R109" s="84" t="s">
        <v>528</v>
      </c>
      <c r="S109" s="79" t="s">
        <v>562</v>
      </c>
      <c r="T109" s="79"/>
      <c r="U109" s="79"/>
      <c r="V109" s="84" t="s">
        <v>692</v>
      </c>
      <c r="W109" s="81">
        <v>43515.69053240741</v>
      </c>
      <c r="X109" s="84" t="s">
        <v>810</v>
      </c>
      <c r="Y109" s="79"/>
      <c r="Z109" s="79"/>
      <c r="AA109" s="82" t="s">
        <v>969</v>
      </c>
      <c r="AB109" s="82" t="s">
        <v>1062</v>
      </c>
      <c r="AC109" s="79" t="b">
        <v>0</v>
      </c>
      <c r="AD109" s="79">
        <v>0</v>
      </c>
      <c r="AE109" s="82" t="s">
        <v>1077</v>
      </c>
      <c r="AF109" s="79" t="b">
        <v>0</v>
      </c>
      <c r="AG109" s="79" t="s">
        <v>1084</v>
      </c>
      <c r="AH109" s="79"/>
      <c r="AI109" s="82" t="s">
        <v>1071</v>
      </c>
      <c r="AJ109" s="79" t="b">
        <v>0</v>
      </c>
      <c r="AK109" s="79">
        <v>0</v>
      </c>
      <c r="AL109" s="82" t="s">
        <v>1071</v>
      </c>
      <c r="AM109" s="79" t="s">
        <v>1098</v>
      </c>
      <c r="AN109" s="79" t="b">
        <v>1</v>
      </c>
      <c r="AO109" s="82" t="s">
        <v>1062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11</v>
      </c>
      <c r="BC109" s="78" t="str">
        <f>REPLACE(INDEX(GroupVertices[Group],MATCH(Edges[[#This Row],[Vertex 2]],GroupVertices[Vertex],0)),1,1,"")</f>
        <v>11</v>
      </c>
      <c r="BD109" s="48">
        <v>1</v>
      </c>
      <c r="BE109" s="49">
        <v>5.882352941176471</v>
      </c>
      <c r="BF109" s="48">
        <v>0</v>
      </c>
      <c r="BG109" s="49">
        <v>0</v>
      </c>
      <c r="BH109" s="48">
        <v>0</v>
      </c>
      <c r="BI109" s="49">
        <v>0</v>
      </c>
      <c r="BJ109" s="48">
        <v>16</v>
      </c>
      <c r="BK109" s="49">
        <v>94.11764705882354</v>
      </c>
      <c r="BL109" s="48">
        <v>17</v>
      </c>
    </row>
    <row r="110" spans="1:64" ht="15">
      <c r="A110" s="64" t="s">
        <v>280</v>
      </c>
      <c r="B110" s="64" t="s">
        <v>280</v>
      </c>
      <c r="C110" s="65" t="s">
        <v>3318</v>
      </c>
      <c r="D110" s="66">
        <v>3</v>
      </c>
      <c r="E110" s="67" t="s">
        <v>132</v>
      </c>
      <c r="F110" s="68">
        <v>32</v>
      </c>
      <c r="G110" s="65"/>
      <c r="H110" s="69"/>
      <c r="I110" s="70"/>
      <c r="J110" s="70"/>
      <c r="K110" s="34" t="s">
        <v>65</v>
      </c>
      <c r="L110" s="77">
        <v>110</v>
      </c>
      <c r="M110" s="77"/>
      <c r="N110" s="72"/>
      <c r="O110" s="79" t="s">
        <v>176</v>
      </c>
      <c r="P110" s="81">
        <v>43515.78302083333</v>
      </c>
      <c r="Q110" s="79" t="s">
        <v>448</v>
      </c>
      <c r="R110" s="84" t="s">
        <v>529</v>
      </c>
      <c r="S110" s="79" t="s">
        <v>572</v>
      </c>
      <c r="T110" s="79"/>
      <c r="U110" s="84" t="s">
        <v>622</v>
      </c>
      <c r="V110" s="84" t="s">
        <v>622</v>
      </c>
      <c r="W110" s="81">
        <v>43515.78302083333</v>
      </c>
      <c r="X110" s="84" t="s">
        <v>811</v>
      </c>
      <c r="Y110" s="79"/>
      <c r="Z110" s="79"/>
      <c r="AA110" s="82" t="s">
        <v>970</v>
      </c>
      <c r="AB110" s="79"/>
      <c r="AC110" s="79" t="b">
        <v>0</v>
      </c>
      <c r="AD110" s="79">
        <v>0</v>
      </c>
      <c r="AE110" s="82" t="s">
        <v>1071</v>
      </c>
      <c r="AF110" s="79" t="b">
        <v>0</v>
      </c>
      <c r="AG110" s="79" t="s">
        <v>1084</v>
      </c>
      <c r="AH110" s="79"/>
      <c r="AI110" s="82" t="s">
        <v>1071</v>
      </c>
      <c r="AJ110" s="79" t="b">
        <v>0</v>
      </c>
      <c r="AK110" s="79">
        <v>0</v>
      </c>
      <c r="AL110" s="82" t="s">
        <v>1071</v>
      </c>
      <c r="AM110" s="79" t="s">
        <v>1099</v>
      </c>
      <c r="AN110" s="79" t="b">
        <v>0</v>
      </c>
      <c r="AO110" s="82" t="s">
        <v>970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14</v>
      </c>
      <c r="BK110" s="49">
        <v>100</v>
      </c>
      <c r="BL110" s="48">
        <v>14</v>
      </c>
    </row>
    <row r="111" spans="1:64" ht="15">
      <c r="A111" s="64" t="s">
        <v>281</v>
      </c>
      <c r="B111" s="64" t="s">
        <v>364</v>
      </c>
      <c r="C111" s="65" t="s">
        <v>3318</v>
      </c>
      <c r="D111" s="66">
        <v>3</v>
      </c>
      <c r="E111" s="67" t="s">
        <v>132</v>
      </c>
      <c r="F111" s="68">
        <v>32</v>
      </c>
      <c r="G111" s="65"/>
      <c r="H111" s="69"/>
      <c r="I111" s="70"/>
      <c r="J111" s="70"/>
      <c r="K111" s="34" t="s">
        <v>65</v>
      </c>
      <c r="L111" s="77">
        <v>111</v>
      </c>
      <c r="M111" s="77"/>
      <c r="N111" s="72"/>
      <c r="O111" s="79" t="s">
        <v>387</v>
      </c>
      <c r="P111" s="81">
        <v>43515.88997685185</v>
      </c>
      <c r="Q111" s="79" t="s">
        <v>449</v>
      </c>
      <c r="R111" s="84" t="s">
        <v>530</v>
      </c>
      <c r="S111" s="79" t="s">
        <v>562</v>
      </c>
      <c r="T111" s="79"/>
      <c r="U111" s="79"/>
      <c r="V111" s="84" t="s">
        <v>693</v>
      </c>
      <c r="W111" s="81">
        <v>43515.88997685185</v>
      </c>
      <c r="X111" s="84" t="s">
        <v>812</v>
      </c>
      <c r="Y111" s="79"/>
      <c r="Z111" s="79"/>
      <c r="AA111" s="82" t="s">
        <v>971</v>
      </c>
      <c r="AB111" s="82" t="s">
        <v>1063</v>
      </c>
      <c r="AC111" s="79" t="b">
        <v>0</v>
      </c>
      <c r="AD111" s="79">
        <v>0</v>
      </c>
      <c r="AE111" s="82" t="s">
        <v>1078</v>
      </c>
      <c r="AF111" s="79" t="b">
        <v>0</v>
      </c>
      <c r="AG111" s="79" t="s">
        <v>1084</v>
      </c>
      <c r="AH111" s="79"/>
      <c r="AI111" s="82" t="s">
        <v>1071</v>
      </c>
      <c r="AJ111" s="79" t="b">
        <v>0</v>
      </c>
      <c r="AK111" s="79">
        <v>0</v>
      </c>
      <c r="AL111" s="82" t="s">
        <v>1071</v>
      </c>
      <c r="AM111" s="79" t="s">
        <v>1099</v>
      </c>
      <c r="AN111" s="79" t="b">
        <v>1</v>
      </c>
      <c r="AO111" s="82" t="s">
        <v>1063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28</v>
      </c>
      <c r="BC111" s="78" t="str">
        <f>REPLACE(INDEX(GroupVertices[Group],MATCH(Edges[[#This Row],[Vertex 2]],GroupVertices[Vertex],0)),1,1,"")</f>
        <v>28</v>
      </c>
      <c r="BD111" s="48">
        <v>0</v>
      </c>
      <c r="BE111" s="49">
        <v>0</v>
      </c>
      <c r="BF111" s="48">
        <v>0</v>
      </c>
      <c r="BG111" s="49">
        <v>0</v>
      </c>
      <c r="BH111" s="48">
        <v>0</v>
      </c>
      <c r="BI111" s="49">
        <v>0</v>
      </c>
      <c r="BJ111" s="48">
        <v>23</v>
      </c>
      <c r="BK111" s="49">
        <v>100</v>
      </c>
      <c r="BL111" s="48">
        <v>23</v>
      </c>
    </row>
    <row r="112" spans="1:64" ht="15">
      <c r="A112" s="64" t="s">
        <v>282</v>
      </c>
      <c r="B112" s="64" t="s">
        <v>365</v>
      </c>
      <c r="C112" s="65" t="s">
        <v>3318</v>
      </c>
      <c r="D112" s="66">
        <v>3</v>
      </c>
      <c r="E112" s="67" t="s">
        <v>132</v>
      </c>
      <c r="F112" s="68">
        <v>32</v>
      </c>
      <c r="G112" s="65"/>
      <c r="H112" s="69"/>
      <c r="I112" s="70"/>
      <c r="J112" s="70"/>
      <c r="K112" s="34" t="s">
        <v>65</v>
      </c>
      <c r="L112" s="77">
        <v>112</v>
      </c>
      <c r="M112" s="77"/>
      <c r="N112" s="72"/>
      <c r="O112" s="79" t="s">
        <v>388</v>
      </c>
      <c r="P112" s="81">
        <v>43516.96579861111</v>
      </c>
      <c r="Q112" s="79" t="s">
        <v>450</v>
      </c>
      <c r="R112" s="84" t="s">
        <v>531</v>
      </c>
      <c r="S112" s="79" t="s">
        <v>562</v>
      </c>
      <c r="T112" s="79"/>
      <c r="U112" s="79"/>
      <c r="V112" s="84" t="s">
        <v>694</v>
      </c>
      <c r="W112" s="81">
        <v>43516.96579861111</v>
      </c>
      <c r="X112" s="84" t="s">
        <v>813</v>
      </c>
      <c r="Y112" s="79"/>
      <c r="Z112" s="79"/>
      <c r="AA112" s="82" t="s">
        <v>972</v>
      </c>
      <c r="AB112" s="79"/>
      <c r="AC112" s="79" t="b">
        <v>0</v>
      </c>
      <c r="AD112" s="79">
        <v>0</v>
      </c>
      <c r="AE112" s="82" t="s">
        <v>1071</v>
      </c>
      <c r="AF112" s="79" t="b">
        <v>1</v>
      </c>
      <c r="AG112" s="79" t="s">
        <v>1084</v>
      </c>
      <c r="AH112" s="79"/>
      <c r="AI112" s="82" t="s">
        <v>1089</v>
      </c>
      <c r="AJ112" s="79" t="b">
        <v>0</v>
      </c>
      <c r="AK112" s="79">
        <v>0</v>
      </c>
      <c r="AL112" s="82" t="s">
        <v>1071</v>
      </c>
      <c r="AM112" s="79" t="s">
        <v>1098</v>
      </c>
      <c r="AN112" s="79" t="b">
        <v>1</v>
      </c>
      <c r="AO112" s="82" t="s">
        <v>972</v>
      </c>
      <c r="AP112" s="79" t="s">
        <v>176</v>
      </c>
      <c r="AQ112" s="79">
        <v>0</v>
      </c>
      <c r="AR112" s="79">
        <v>0</v>
      </c>
      <c r="AS112" s="79" t="s">
        <v>1123</v>
      </c>
      <c r="AT112" s="79" t="s">
        <v>1127</v>
      </c>
      <c r="AU112" s="79" t="s">
        <v>1129</v>
      </c>
      <c r="AV112" s="79" t="s">
        <v>1134</v>
      </c>
      <c r="AW112" s="79" t="s">
        <v>1140</v>
      </c>
      <c r="AX112" s="79" t="s">
        <v>1146</v>
      </c>
      <c r="AY112" s="79" t="s">
        <v>1150</v>
      </c>
      <c r="AZ112" s="84" t="s">
        <v>1154</v>
      </c>
      <c r="BA112">
        <v>1</v>
      </c>
      <c r="BB112" s="78" t="str">
        <f>REPLACE(INDEX(GroupVertices[Group],MATCH(Edges[[#This Row],[Vertex 1]],GroupVertices[Vertex],0)),1,1,"")</f>
        <v>18</v>
      </c>
      <c r="BC112" s="78" t="str">
        <f>REPLACE(INDEX(GroupVertices[Group],MATCH(Edges[[#This Row],[Vertex 2]],GroupVertices[Vertex],0)),1,1,"")</f>
        <v>18</v>
      </c>
      <c r="BD112" s="48"/>
      <c r="BE112" s="49"/>
      <c r="BF112" s="48"/>
      <c r="BG112" s="49"/>
      <c r="BH112" s="48"/>
      <c r="BI112" s="49"/>
      <c r="BJ112" s="48"/>
      <c r="BK112" s="49"/>
      <c r="BL112" s="48"/>
    </row>
    <row r="113" spans="1:64" ht="15">
      <c r="A113" s="64" t="s">
        <v>282</v>
      </c>
      <c r="B113" s="64" t="s">
        <v>366</v>
      </c>
      <c r="C113" s="65" t="s">
        <v>3318</v>
      </c>
      <c r="D113" s="66">
        <v>3</v>
      </c>
      <c r="E113" s="67" t="s">
        <v>132</v>
      </c>
      <c r="F113" s="68">
        <v>32</v>
      </c>
      <c r="G113" s="65"/>
      <c r="H113" s="69"/>
      <c r="I113" s="70"/>
      <c r="J113" s="70"/>
      <c r="K113" s="34" t="s">
        <v>65</v>
      </c>
      <c r="L113" s="77">
        <v>113</v>
      </c>
      <c r="M113" s="77"/>
      <c r="N113" s="72"/>
      <c r="O113" s="79" t="s">
        <v>388</v>
      </c>
      <c r="P113" s="81">
        <v>43516.96579861111</v>
      </c>
      <c r="Q113" s="79" t="s">
        <v>450</v>
      </c>
      <c r="R113" s="84" t="s">
        <v>531</v>
      </c>
      <c r="S113" s="79" t="s">
        <v>562</v>
      </c>
      <c r="T113" s="79"/>
      <c r="U113" s="79"/>
      <c r="V113" s="84" t="s">
        <v>694</v>
      </c>
      <c r="W113" s="81">
        <v>43516.96579861111</v>
      </c>
      <c r="X113" s="84" t="s">
        <v>813</v>
      </c>
      <c r="Y113" s="79"/>
      <c r="Z113" s="79"/>
      <c r="AA113" s="82" t="s">
        <v>972</v>
      </c>
      <c r="AB113" s="79"/>
      <c r="AC113" s="79" t="b">
        <v>0</v>
      </c>
      <c r="AD113" s="79">
        <v>0</v>
      </c>
      <c r="AE113" s="82" t="s">
        <v>1071</v>
      </c>
      <c r="AF113" s="79" t="b">
        <v>1</v>
      </c>
      <c r="AG113" s="79" t="s">
        <v>1084</v>
      </c>
      <c r="AH113" s="79"/>
      <c r="AI113" s="82" t="s">
        <v>1089</v>
      </c>
      <c r="AJ113" s="79" t="b">
        <v>0</v>
      </c>
      <c r="AK113" s="79">
        <v>0</v>
      </c>
      <c r="AL113" s="82" t="s">
        <v>1071</v>
      </c>
      <c r="AM113" s="79" t="s">
        <v>1098</v>
      </c>
      <c r="AN113" s="79" t="b">
        <v>1</v>
      </c>
      <c r="AO113" s="82" t="s">
        <v>972</v>
      </c>
      <c r="AP113" s="79" t="s">
        <v>176</v>
      </c>
      <c r="AQ113" s="79">
        <v>0</v>
      </c>
      <c r="AR113" s="79">
        <v>0</v>
      </c>
      <c r="AS113" s="79" t="s">
        <v>1123</v>
      </c>
      <c r="AT113" s="79" t="s">
        <v>1127</v>
      </c>
      <c r="AU113" s="79" t="s">
        <v>1129</v>
      </c>
      <c r="AV113" s="79" t="s">
        <v>1134</v>
      </c>
      <c r="AW113" s="79" t="s">
        <v>1140</v>
      </c>
      <c r="AX113" s="79" t="s">
        <v>1146</v>
      </c>
      <c r="AY113" s="79" t="s">
        <v>1150</v>
      </c>
      <c r="AZ113" s="84" t="s">
        <v>1154</v>
      </c>
      <c r="BA113">
        <v>1</v>
      </c>
      <c r="BB113" s="78" t="str">
        <f>REPLACE(INDEX(GroupVertices[Group],MATCH(Edges[[#This Row],[Vertex 1]],GroupVertices[Vertex],0)),1,1,"")</f>
        <v>18</v>
      </c>
      <c r="BC113" s="78" t="str">
        <f>REPLACE(INDEX(GroupVertices[Group],MATCH(Edges[[#This Row],[Vertex 2]],GroupVertices[Vertex],0)),1,1,"")</f>
        <v>18</v>
      </c>
      <c r="BD113" s="48">
        <v>2</v>
      </c>
      <c r="BE113" s="49">
        <v>11.11111111111111</v>
      </c>
      <c r="BF113" s="48">
        <v>0</v>
      </c>
      <c r="BG113" s="49">
        <v>0</v>
      </c>
      <c r="BH113" s="48">
        <v>0</v>
      </c>
      <c r="BI113" s="49">
        <v>0</v>
      </c>
      <c r="BJ113" s="48">
        <v>16</v>
      </c>
      <c r="BK113" s="49">
        <v>88.88888888888889</v>
      </c>
      <c r="BL113" s="48">
        <v>18</v>
      </c>
    </row>
    <row r="114" spans="1:64" ht="15">
      <c r="A114" s="64" t="s">
        <v>283</v>
      </c>
      <c r="B114" s="64" t="s">
        <v>283</v>
      </c>
      <c r="C114" s="65" t="s">
        <v>3318</v>
      </c>
      <c r="D114" s="66">
        <v>3</v>
      </c>
      <c r="E114" s="67" t="s">
        <v>132</v>
      </c>
      <c r="F114" s="68">
        <v>32</v>
      </c>
      <c r="G114" s="65"/>
      <c r="H114" s="69"/>
      <c r="I114" s="70"/>
      <c r="J114" s="70"/>
      <c r="K114" s="34" t="s">
        <v>65</v>
      </c>
      <c r="L114" s="77">
        <v>114</v>
      </c>
      <c r="M114" s="77"/>
      <c r="N114" s="72"/>
      <c r="O114" s="79" t="s">
        <v>176</v>
      </c>
      <c r="P114" s="81">
        <v>43517.164930555555</v>
      </c>
      <c r="Q114" s="79" t="s">
        <v>451</v>
      </c>
      <c r="R114" s="79"/>
      <c r="S114" s="79"/>
      <c r="T114" s="79" t="s">
        <v>584</v>
      </c>
      <c r="U114" s="84" t="s">
        <v>623</v>
      </c>
      <c r="V114" s="84" t="s">
        <v>623</v>
      </c>
      <c r="W114" s="81">
        <v>43517.164930555555</v>
      </c>
      <c r="X114" s="84" t="s">
        <v>814</v>
      </c>
      <c r="Y114" s="79"/>
      <c r="Z114" s="79"/>
      <c r="AA114" s="82" t="s">
        <v>973</v>
      </c>
      <c r="AB114" s="79"/>
      <c r="AC114" s="79" t="b">
        <v>0</v>
      </c>
      <c r="AD114" s="79">
        <v>0</v>
      </c>
      <c r="AE114" s="82" t="s">
        <v>1071</v>
      </c>
      <c r="AF114" s="79" t="b">
        <v>0</v>
      </c>
      <c r="AG114" s="79" t="s">
        <v>1084</v>
      </c>
      <c r="AH114" s="79"/>
      <c r="AI114" s="82" t="s">
        <v>1071</v>
      </c>
      <c r="AJ114" s="79" t="b">
        <v>0</v>
      </c>
      <c r="AK114" s="79">
        <v>0</v>
      </c>
      <c r="AL114" s="82" t="s">
        <v>1071</v>
      </c>
      <c r="AM114" s="79" t="s">
        <v>1099</v>
      </c>
      <c r="AN114" s="79" t="b">
        <v>0</v>
      </c>
      <c r="AO114" s="82" t="s">
        <v>973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1</v>
      </c>
      <c r="BE114" s="49">
        <v>5</v>
      </c>
      <c r="BF114" s="48">
        <v>0</v>
      </c>
      <c r="BG114" s="49">
        <v>0</v>
      </c>
      <c r="BH114" s="48">
        <v>0</v>
      </c>
      <c r="BI114" s="49">
        <v>0</v>
      </c>
      <c r="BJ114" s="48">
        <v>19</v>
      </c>
      <c r="BK114" s="49">
        <v>95</v>
      </c>
      <c r="BL114" s="48">
        <v>20</v>
      </c>
    </row>
    <row r="115" spans="1:64" ht="15">
      <c r="A115" s="64" t="s">
        <v>284</v>
      </c>
      <c r="B115" s="64" t="s">
        <v>285</v>
      </c>
      <c r="C115" s="65" t="s">
        <v>3318</v>
      </c>
      <c r="D115" s="66">
        <v>3</v>
      </c>
      <c r="E115" s="67" t="s">
        <v>132</v>
      </c>
      <c r="F115" s="68">
        <v>32</v>
      </c>
      <c r="G115" s="65"/>
      <c r="H115" s="69"/>
      <c r="I115" s="70"/>
      <c r="J115" s="70"/>
      <c r="K115" s="34" t="s">
        <v>65</v>
      </c>
      <c r="L115" s="77">
        <v>115</v>
      </c>
      <c r="M115" s="77"/>
      <c r="N115" s="72"/>
      <c r="O115" s="79" t="s">
        <v>388</v>
      </c>
      <c r="P115" s="81">
        <v>43517.77261574074</v>
      </c>
      <c r="Q115" s="79" t="s">
        <v>452</v>
      </c>
      <c r="R115" s="84" t="s">
        <v>532</v>
      </c>
      <c r="S115" s="79" t="s">
        <v>562</v>
      </c>
      <c r="T115" s="79"/>
      <c r="U115" s="79"/>
      <c r="V115" s="84" t="s">
        <v>695</v>
      </c>
      <c r="W115" s="81">
        <v>43517.77261574074</v>
      </c>
      <c r="X115" s="84" t="s">
        <v>815</v>
      </c>
      <c r="Y115" s="79"/>
      <c r="Z115" s="79"/>
      <c r="AA115" s="82" t="s">
        <v>974</v>
      </c>
      <c r="AB115" s="82" t="s">
        <v>980</v>
      </c>
      <c r="AC115" s="79" t="b">
        <v>0</v>
      </c>
      <c r="AD115" s="79">
        <v>0</v>
      </c>
      <c r="AE115" s="82" t="s">
        <v>1079</v>
      </c>
      <c r="AF115" s="79" t="b">
        <v>0</v>
      </c>
      <c r="AG115" s="79" t="s">
        <v>1085</v>
      </c>
      <c r="AH115" s="79"/>
      <c r="AI115" s="82" t="s">
        <v>1071</v>
      </c>
      <c r="AJ115" s="79" t="b">
        <v>0</v>
      </c>
      <c r="AK115" s="79">
        <v>0</v>
      </c>
      <c r="AL115" s="82" t="s">
        <v>1071</v>
      </c>
      <c r="AM115" s="79" t="s">
        <v>1099</v>
      </c>
      <c r="AN115" s="79" t="b">
        <v>1</v>
      </c>
      <c r="AO115" s="82" t="s">
        <v>980</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4</v>
      </c>
      <c r="BC115" s="78" t="str">
        <f>REPLACE(INDEX(GroupVertices[Group],MATCH(Edges[[#This Row],[Vertex 2]],GroupVertices[Vertex],0)),1,1,"")</f>
        <v>4</v>
      </c>
      <c r="BD115" s="48"/>
      <c r="BE115" s="49"/>
      <c r="BF115" s="48"/>
      <c r="BG115" s="49"/>
      <c r="BH115" s="48"/>
      <c r="BI115" s="49"/>
      <c r="BJ115" s="48"/>
      <c r="BK115" s="49"/>
      <c r="BL115" s="48"/>
    </row>
    <row r="116" spans="1:64" ht="15">
      <c r="A116" s="64" t="s">
        <v>285</v>
      </c>
      <c r="B116" s="64" t="s">
        <v>286</v>
      </c>
      <c r="C116" s="65" t="s">
        <v>3318</v>
      </c>
      <c r="D116" s="66">
        <v>3</v>
      </c>
      <c r="E116" s="67" t="s">
        <v>132</v>
      </c>
      <c r="F116" s="68">
        <v>32</v>
      </c>
      <c r="G116" s="65"/>
      <c r="H116" s="69"/>
      <c r="I116" s="70"/>
      <c r="J116" s="70"/>
      <c r="K116" s="34" t="s">
        <v>66</v>
      </c>
      <c r="L116" s="77">
        <v>116</v>
      </c>
      <c r="M116" s="77"/>
      <c r="N116" s="72"/>
      <c r="O116" s="79" t="s">
        <v>388</v>
      </c>
      <c r="P116" s="81">
        <v>43517.77716435185</v>
      </c>
      <c r="Q116" s="79" t="s">
        <v>453</v>
      </c>
      <c r="R116" s="84" t="s">
        <v>533</v>
      </c>
      <c r="S116" s="79" t="s">
        <v>572</v>
      </c>
      <c r="T116" s="79" t="s">
        <v>584</v>
      </c>
      <c r="U116" s="79"/>
      <c r="V116" s="84" t="s">
        <v>696</v>
      </c>
      <c r="W116" s="81">
        <v>43517.77716435185</v>
      </c>
      <c r="X116" s="84" t="s">
        <v>816</v>
      </c>
      <c r="Y116" s="79"/>
      <c r="Z116" s="79"/>
      <c r="AA116" s="82" t="s">
        <v>975</v>
      </c>
      <c r="AB116" s="79"/>
      <c r="AC116" s="79" t="b">
        <v>0</v>
      </c>
      <c r="AD116" s="79">
        <v>0</v>
      </c>
      <c r="AE116" s="82" t="s">
        <v>1071</v>
      </c>
      <c r="AF116" s="79" t="b">
        <v>0</v>
      </c>
      <c r="AG116" s="79" t="s">
        <v>1084</v>
      </c>
      <c r="AH116" s="79"/>
      <c r="AI116" s="82" t="s">
        <v>1071</v>
      </c>
      <c r="AJ116" s="79" t="b">
        <v>0</v>
      </c>
      <c r="AK116" s="79">
        <v>0</v>
      </c>
      <c r="AL116" s="82" t="s">
        <v>980</v>
      </c>
      <c r="AM116" s="79" t="s">
        <v>1099</v>
      </c>
      <c r="AN116" s="79" t="b">
        <v>0</v>
      </c>
      <c r="AO116" s="82" t="s">
        <v>980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4</v>
      </c>
      <c r="BC116" s="78" t="str">
        <f>REPLACE(INDEX(GroupVertices[Group],MATCH(Edges[[#This Row],[Vertex 2]],GroupVertices[Vertex],0)),1,1,"")</f>
        <v>4</v>
      </c>
      <c r="BD116" s="48"/>
      <c r="BE116" s="49"/>
      <c r="BF116" s="48"/>
      <c r="BG116" s="49"/>
      <c r="BH116" s="48"/>
      <c r="BI116" s="49"/>
      <c r="BJ116" s="48"/>
      <c r="BK116" s="49"/>
      <c r="BL116" s="48"/>
    </row>
    <row r="117" spans="1:64" ht="15">
      <c r="A117" s="64" t="s">
        <v>285</v>
      </c>
      <c r="B117" s="64" t="s">
        <v>289</v>
      </c>
      <c r="C117" s="65" t="s">
        <v>3318</v>
      </c>
      <c r="D117" s="66">
        <v>3</v>
      </c>
      <c r="E117" s="67" t="s">
        <v>132</v>
      </c>
      <c r="F117" s="68">
        <v>32</v>
      </c>
      <c r="G117" s="65"/>
      <c r="H117" s="69"/>
      <c r="I117" s="70"/>
      <c r="J117" s="70"/>
      <c r="K117" s="34" t="s">
        <v>65</v>
      </c>
      <c r="L117" s="77">
        <v>117</v>
      </c>
      <c r="M117" s="77"/>
      <c r="N117" s="72"/>
      <c r="O117" s="79" t="s">
        <v>388</v>
      </c>
      <c r="P117" s="81">
        <v>43517.77716435185</v>
      </c>
      <c r="Q117" s="79" t="s">
        <v>453</v>
      </c>
      <c r="R117" s="84" t="s">
        <v>533</v>
      </c>
      <c r="S117" s="79" t="s">
        <v>572</v>
      </c>
      <c r="T117" s="79" t="s">
        <v>584</v>
      </c>
      <c r="U117" s="79"/>
      <c r="V117" s="84" t="s">
        <v>696</v>
      </c>
      <c r="W117" s="81">
        <v>43517.77716435185</v>
      </c>
      <c r="X117" s="84" t="s">
        <v>816</v>
      </c>
      <c r="Y117" s="79"/>
      <c r="Z117" s="79"/>
      <c r="AA117" s="82" t="s">
        <v>975</v>
      </c>
      <c r="AB117" s="79"/>
      <c r="AC117" s="79" t="b">
        <v>0</v>
      </c>
      <c r="AD117" s="79">
        <v>0</v>
      </c>
      <c r="AE117" s="82" t="s">
        <v>1071</v>
      </c>
      <c r="AF117" s="79" t="b">
        <v>0</v>
      </c>
      <c r="AG117" s="79" t="s">
        <v>1084</v>
      </c>
      <c r="AH117" s="79"/>
      <c r="AI117" s="82" t="s">
        <v>1071</v>
      </c>
      <c r="AJ117" s="79" t="b">
        <v>0</v>
      </c>
      <c r="AK117" s="79">
        <v>0</v>
      </c>
      <c r="AL117" s="82" t="s">
        <v>980</v>
      </c>
      <c r="AM117" s="79" t="s">
        <v>1099</v>
      </c>
      <c r="AN117" s="79" t="b">
        <v>0</v>
      </c>
      <c r="AO117" s="82" t="s">
        <v>980</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4</v>
      </c>
      <c r="BC117" s="78" t="str">
        <f>REPLACE(INDEX(GroupVertices[Group],MATCH(Edges[[#This Row],[Vertex 2]],GroupVertices[Vertex],0)),1,1,"")</f>
        <v>4</v>
      </c>
      <c r="BD117" s="48">
        <v>2</v>
      </c>
      <c r="BE117" s="49">
        <v>11.11111111111111</v>
      </c>
      <c r="BF117" s="48">
        <v>0</v>
      </c>
      <c r="BG117" s="49">
        <v>0</v>
      </c>
      <c r="BH117" s="48">
        <v>0</v>
      </c>
      <c r="BI117" s="49">
        <v>0</v>
      </c>
      <c r="BJ117" s="48">
        <v>16</v>
      </c>
      <c r="BK117" s="49">
        <v>88.88888888888889</v>
      </c>
      <c r="BL117" s="48">
        <v>18</v>
      </c>
    </row>
    <row r="118" spans="1:64" ht="15">
      <c r="A118" s="64" t="s">
        <v>286</v>
      </c>
      <c r="B118" s="64" t="s">
        <v>285</v>
      </c>
      <c r="C118" s="65" t="s">
        <v>3318</v>
      </c>
      <c r="D118" s="66">
        <v>3</v>
      </c>
      <c r="E118" s="67" t="s">
        <v>132</v>
      </c>
      <c r="F118" s="68">
        <v>32</v>
      </c>
      <c r="G118" s="65"/>
      <c r="H118" s="69"/>
      <c r="I118" s="70"/>
      <c r="J118" s="70"/>
      <c r="K118" s="34" t="s">
        <v>66</v>
      </c>
      <c r="L118" s="77">
        <v>118</v>
      </c>
      <c r="M118" s="77"/>
      <c r="N118" s="72"/>
      <c r="O118" s="79" t="s">
        <v>388</v>
      </c>
      <c r="P118" s="81">
        <v>43518.142164351855</v>
      </c>
      <c r="Q118" s="79" t="s">
        <v>454</v>
      </c>
      <c r="R118" s="84" t="s">
        <v>534</v>
      </c>
      <c r="S118" s="79" t="s">
        <v>562</v>
      </c>
      <c r="T118" s="79"/>
      <c r="U118" s="79"/>
      <c r="V118" s="84" t="s">
        <v>697</v>
      </c>
      <c r="W118" s="81">
        <v>43518.142164351855</v>
      </c>
      <c r="X118" s="84" t="s">
        <v>817</v>
      </c>
      <c r="Y118" s="79"/>
      <c r="Z118" s="79"/>
      <c r="AA118" s="82" t="s">
        <v>976</v>
      </c>
      <c r="AB118" s="82" t="s">
        <v>980</v>
      </c>
      <c r="AC118" s="79" t="b">
        <v>0</v>
      </c>
      <c r="AD118" s="79">
        <v>0</v>
      </c>
      <c r="AE118" s="82" t="s">
        <v>1079</v>
      </c>
      <c r="AF118" s="79" t="b">
        <v>0</v>
      </c>
      <c r="AG118" s="79" t="s">
        <v>1084</v>
      </c>
      <c r="AH118" s="79"/>
      <c r="AI118" s="82" t="s">
        <v>1071</v>
      </c>
      <c r="AJ118" s="79" t="b">
        <v>0</v>
      </c>
      <c r="AK118" s="79">
        <v>0</v>
      </c>
      <c r="AL118" s="82" t="s">
        <v>1071</v>
      </c>
      <c r="AM118" s="79" t="s">
        <v>1098</v>
      </c>
      <c r="AN118" s="79" t="b">
        <v>1</v>
      </c>
      <c r="AO118" s="82" t="s">
        <v>980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c r="BE118" s="49"/>
      <c r="BF118" s="48"/>
      <c r="BG118" s="49"/>
      <c r="BH118" s="48"/>
      <c r="BI118" s="49"/>
      <c r="BJ118" s="48"/>
      <c r="BK118" s="49"/>
      <c r="BL118" s="48"/>
    </row>
    <row r="119" spans="1:64" ht="15">
      <c r="A119" s="64" t="s">
        <v>284</v>
      </c>
      <c r="B119" s="64" t="s">
        <v>287</v>
      </c>
      <c r="C119" s="65" t="s">
        <v>3318</v>
      </c>
      <c r="D119" s="66">
        <v>3</v>
      </c>
      <c r="E119" s="67" t="s">
        <v>132</v>
      </c>
      <c r="F119" s="68">
        <v>32</v>
      </c>
      <c r="G119" s="65"/>
      <c r="H119" s="69"/>
      <c r="I119" s="70"/>
      <c r="J119" s="70"/>
      <c r="K119" s="34" t="s">
        <v>65</v>
      </c>
      <c r="L119" s="77">
        <v>119</v>
      </c>
      <c r="M119" s="77"/>
      <c r="N119" s="72"/>
      <c r="O119" s="79" t="s">
        <v>388</v>
      </c>
      <c r="P119" s="81">
        <v>43517.77261574074</v>
      </c>
      <c r="Q119" s="79" t="s">
        <v>452</v>
      </c>
      <c r="R119" s="84" t="s">
        <v>532</v>
      </c>
      <c r="S119" s="79" t="s">
        <v>562</v>
      </c>
      <c r="T119" s="79"/>
      <c r="U119" s="79"/>
      <c r="V119" s="84" t="s">
        <v>695</v>
      </c>
      <c r="W119" s="81">
        <v>43517.77261574074</v>
      </c>
      <c r="X119" s="84" t="s">
        <v>815</v>
      </c>
      <c r="Y119" s="79"/>
      <c r="Z119" s="79"/>
      <c r="AA119" s="82" t="s">
        <v>974</v>
      </c>
      <c r="AB119" s="82" t="s">
        <v>980</v>
      </c>
      <c r="AC119" s="79" t="b">
        <v>0</v>
      </c>
      <c r="AD119" s="79">
        <v>0</v>
      </c>
      <c r="AE119" s="82" t="s">
        <v>1079</v>
      </c>
      <c r="AF119" s="79" t="b">
        <v>0</v>
      </c>
      <c r="AG119" s="79" t="s">
        <v>1085</v>
      </c>
      <c r="AH119" s="79"/>
      <c r="AI119" s="82" t="s">
        <v>1071</v>
      </c>
      <c r="AJ119" s="79" t="b">
        <v>0</v>
      </c>
      <c r="AK119" s="79">
        <v>0</v>
      </c>
      <c r="AL119" s="82" t="s">
        <v>1071</v>
      </c>
      <c r="AM119" s="79" t="s">
        <v>1099</v>
      </c>
      <c r="AN119" s="79" t="b">
        <v>1</v>
      </c>
      <c r="AO119" s="82" t="s">
        <v>980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4</v>
      </c>
      <c r="BD119" s="48"/>
      <c r="BE119" s="49"/>
      <c r="BF119" s="48"/>
      <c r="BG119" s="49"/>
      <c r="BH119" s="48"/>
      <c r="BI119" s="49"/>
      <c r="BJ119" s="48"/>
      <c r="BK119" s="49"/>
      <c r="BL119" s="48"/>
    </row>
    <row r="120" spans="1:64" ht="15">
      <c r="A120" s="64" t="s">
        <v>287</v>
      </c>
      <c r="B120" s="64" t="s">
        <v>286</v>
      </c>
      <c r="C120" s="65" t="s">
        <v>3318</v>
      </c>
      <c r="D120" s="66">
        <v>3</v>
      </c>
      <c r="E120" s="67" t="s">
        <v>132</v>
      </c>
      <c r="F120" s="68">
        <v>32</v>
      </c>
      <c r="G120" s="65"/>
      <c r="H120" s="69"/>
      <c r="I120" s="70"/>
      <c r="J120" s="70"/>
      <c r="K120" s="34" t="s">
        <v>66</v>
      </c>
      <c r="L120" s="77">
        <v>120</v>
      </c>
      <c r="M120" s="77"/>
      <c r="N120" s="72"/>
      <c r="O120" s="79" t="s">
        <v>388</v>
      </c>
      <c r="P120" s="81">
        <v>43517.788460648146</v>
      </c>
      <c r="Q120" s="79" t="s">
        <v>453</v>
      </c>
      <c r="R120" s="84" t="s">
        <v>533</v>
      </c>
      <c r="S120" s="79" t="s">
        <v>572</v>
      </c>
      <c r="T120" s="79" t="s">
        <v>584</v>
      </c>
      <c r="U120" s="79"/>
      <c r="V120" s="84" t="s">
        <v>698</v>
      </c>
      <c r="W120" s="81">
        <v>43517.788460648146</v>
      </c>
      <c r="X120" s="84" t="s">
        <v>818</v>
      </c>
      <c r="Y120" s="79"/>
      <c r="Z120" s="79"/>
      <c r="AA120" s="82" t="s">
        <v>977</v>
      </c>
      <c r="AB120" s="79"/>
      <c r="AC120" s="79" t="b">
        <v>0</v>
      </c>
      <c r="AD120" s="79">
        <v>0</v>
      </c>
      <c r="AE120" s="82" t="s">
        <v>1071</v>
      </c>
      <c r="AF120" s="79" t="b">
        <v>0</v>
      </c>
      <c r="AG120" s="79" t="s">
        <v>1084</v>
      </c>
      <c r="AH120" s="79"/>
      <c r="AI120" s="82" t="s">
        <v>1071</v>
      </c>
      <c r="AJ120" s="79" t="b">
        <v>0</v>
      </c>
      <c r="AK120" s="79">
        <v>0</v>
      </c>
      <c r="AL120" s="82" t="s">
        <v>980</v>
      </c>
      <c r="AM120" s="79" t="s">
        <v>1104</v>
      </c>
      <c r="AN120" s="79" t="b">
        <v>0</v>
      </c>
      <c r="AO120" s="82" t="s">
        <v>980</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4</v>
      </c>
      <c r="BC120" s="78" t="str">
        <f>REPLACE(INDEX(GroupVertices[Group],MATCH(Edges[[#This Row],[Vertex 2]],GroupVertices[Vertex],0)),1,1,"")</f>
        <v>4</v>
      </c>
      <c r="BD120" s="48"/>
      <c r="BE120" s="49"/>
      <c r="BF120" s="48"/>
      <c r="BG120" s="49"/>
      <c r="BH120" s="48"/>
      <c r="BI120" s="49"/>
      <c r="BJ120" s="48"/>
      <c r="BK120" s="49"/>
      <c r="BL120" s="48"/>
    </row>
    <row r="121" spans="1:64" ht="15">
      <c r="A121" s="64" t="s">
        <v>287</v>
      </c>
      <c r="B121" s="64" t="s">
        <v>289</v>
      </c>
      <c r="C121" s="65" t="s">
        <v>3318</v>
      </c>
      <c r="D121" s="66">
        <v>3</v>
      </c>
      <c r="E121" s="67" t="s">
        <v>132</v>
      </c>
      <c r="F121" s="68">
        <v>32</v>
      </c>
      <c r="G121" s="65"/>
      <c r="H121" s="69"/>
      <c r="I121" s="70"/>
      <c r="J121" s="70"/>
      <c r="K121" s="34" t="s">
        <v>65</v>
      </c>
      <c r="L121" s="77">
        <v>121</v>
      </c>
      <c r="M121" s="77"/>
      <c r="N121" s="72"/>
      <c r="O121" s="79" t="s">
        <v>388</v>
      </c>
      <c r="P121" s="81">
        <v>43517.788460648146</v>
      </c>
      <c r="Q121" s="79" t="s">
        <v>453</v>
      </c>
      <c r="R121" s="84" t="s">
        <v>533</v>
      </c>
      <c r="S121" s="79" t="s">
        <v>572</v>
      </c>
      <c r="T121" s="79" t="s">
        <v>584</v>
      </c>
      <c r="U121" s="79"/>
      <c r="V121" s="84" t="s">
        <v>698</v>
      </c>
      <c r="W121" s="81">
        <v>43517.788460648146</v>
      </c>
      <c r="X121" s="84" t="s">
        <v>818</v>
      </c>
      <c r="Y121" s="79"/>
      <c r="Z121" s="79"/>
      <c r="AA121" s="82" t="s">
        <v>977</v>
      </c>
      <c r="AB121" s="79"/>
      <c r="AC121" s="79" t="b">
        <v>0</v>
      </c>
      <c r="AD121" s="79">
        <v>0</v>
      </c>
      <c r="AE121" s="82" t="s">
        <v>1071</v>
      </c>
      <c r="AF121" s="79" t="b">
        <v>0</v>
      </c>
      <c r="AG121" s="79" t="s">
        <v>1084</v>
      </c>
      <c r="AH121" s="79"/>
      <c r="AI121" s="82" t="s">
        <v>1071</v>
      </c>
      <c r="AJ121" s="79" t="b">
        <v>0</v>
      </c>
      <c r="AK121" s="79">
        <v>0</v>
      </c>
      <c r="AL121" s="82" t="s">
        <v>980</v>
      </c>
      <c r="AM121" s="79" t="s">
        <v>1104</v>
      </c>
      <c r="AN121" s="79" t="b">
        <v>0</v>
      </c>
      <c r="AO121" s="82" t="s">
        <v>980</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4</v>
      </c>
      <c r="BC121" s="78" t="str">
        <f>REPLACE(INDEX(GroupVertices[Group],MATCH(Edges[[#This Row],[Vertex 2]],GroupVertices[Vertex],0)),1,1,"")</f>
        <v>4</v>
      </c>
      <c r="BD121" s="48">
        <v>2</v>
      </c>
      <c r="BE121" s="49">
        <v>11.11111111111111</v>
      </c>
      <c r="BF121" s="48">
        <v>0</v>
      </c>
      <c r="BG121" s="49">
        <v>0</v>
      </c>
      <c r="BH121" s="48">
        <v>0</v>
      </c>
      <c r="BI121" s="49">
        <v>0</v>
      </c>
      <c r="BJ121" s="48">
        <v>16</v>
      </c>
      <c r="BK121" s="49">
        <v>88.88888888888889</v>
      </c>
      <c r="BL121" s="48">
        <v>18</v>
      </c>
    </row>
    <row r="122" spans="1:64" ht="15">
      <c r="A122" s="64" t="s">
        <v>286</v>
      </c>
      <c r="B122" s="64" t="s">
        <v>287</v>
      </c>
      <c r="C122" s="65" t="s">
        <v>3318</v>
      </c>
      <c r="D122" s="66">
        <v>3</v>
      </c>
      <c r="E122" s="67" t="s">
        <v>132</v>
      </c>
      <c r="F122" s="68">
        <v>32</v>
      </c>
      <c r="G122" s="65"/>
      <c r="H122" s="69"/>
      <c r="I122" s="70"/>
      <c r="J122" s="70"/>
      <c r="K122" s="34" t="s">
        <v>66</v>
      </c>
      <c r="L122" s="77">
        <v>122</v>
      </c>
      <c r="M122" s="77"/>
      <c r="N122" s="72"/>
      <c r="O122" s="79" t="s">
        <v>388</v>
      </c>
      <c r="P122" s="81">
        <v>43518.142164351855</v>
      </c>
      <c r="Q122" s="79" t="s">
        <v>454</v>
      </c>
      <c r="R122" s="84" t="s">
        <v>534</v>
      </c>
      <c r="S122" s="79" t="s">
        <v>562</v>
      </c>
      <c r="T122" s="79"/>
      <c r="U122" s="79"/>
      <c r="V122" s="84" t="s">
        <v>697</v>
      </c>
      <c r="W122" s="81">
        <v>43518.142164351855</v>
      </c>
      <c r="X122" s="84" t="s">
        <v>817</v>
      </c>
      <c r="Y122" s="79"/>
      <c r="Z122" s="79"/>
      <c r="AA122" s="82" t="s">
        <v>976</v>
      </c>
      <c r="AB122" s="82" t="s">
        <v>980</v>
      </c>
      <c r="AC122" s="79" t="b">
        <v>0</v>
      </c>
      <c r="AD122" s="79">
        <v>0</v>
      </c>
      <c r="AE122" s="82" t="s">
        <v>1079</v>
      </c>
      <c r="AF122" s="79" t="b">
        <v>0</v>
      </c>
      <c r="AG122" s="79" t="s">
        <v>1084</v>
      </c>
      <c r="AH122" s="79"/>
      <c r="AI122" s="82" t="s">
        <v>1071</v>
      </c>
      <c r="AJ122" s="79" t="b">
        <v>0</v>
      </c>
      <c r="AK122" s="79">
        <v>0</v>
      </c>
      <c r="AL122" s="82" t="s">
        <v>1071</v>
      </c>
      <c r="AM122" s="79" t="s">
        <v>1098</v>
      </c>
      <c r="AN122" s="79" t="b">
        <v>1</v>
      </c>
      <c r="AO122" s="82" t="s">
        <v>980</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4</v>
      </c>
      <c r="BC122" s="78" t="str">
        <f>REPLACE(INDEX(GroupVertices[Group],MATCH(Edges[[#This Row],[Vertex 2]],GroupVertices[Vertex],0)),1,1,"")</f>
        <v>4</v>
      </c>
      <c r="BD122" s="48"/>
      <c r="BE122" s="49"/>
      <c r="BF122" s="48"/>
      <c r="BG122" s="49"/>
      <c r="BH122" s="48"/>
      <c r="BI122" s="49"/>
      <c r="BJ122" s="48"/>
      <c r="BK122" s="49"/>
      <c r="BL122" s="48"/>
    </row>
    <row r="123" spans="1:64" ht="15">
      <c r="A123" s="64" t="s">
        <v>284</v>
      </c>
      <c r="B123" s="64" t="s">
        <v>367</v>
      </c>
      <c r="C123" s="65" t="s">
        <v>3318</v>
      </c>
      <c r="D123" s="66">
        <v>3</v>
      </c>
      <c r="E123" s="67" t="s">
        <v>132</v>
      </c>
      <c r="F123" s="68">
        <v>32</v>
      </c>
      <c r="G123" s="65"/>
      <c r="H123" s="69"/>
      <c r="I123" s="70"/>
      <c r="J123" s="70"/>
      <c r="K123" s="34" t="s">
        <v>65</v>
      </c>
      <c r="L123" s="77">
        <v>123</v>
      </c>
      <c r="M123" s="77"/>
      <c r="N123" s="72"/>
      <c r="O123" s="79" t="s">
        <v>388</v>
      </c>
      <c r="P123" s="81">
        <v>43517.77261574074</v>
      </c>
      <c r="Q123" s="79" t="s">
        <v>452</v>
      </c>
      <c r="R123" s="84" t="s">
        <v>532</v>
      </c>
      <c r="S123" s="79" t="s">
        <v>562</v>
      </c>
      <c r="T123" s="79"/>
      <c r="U123" s="79"/>
      <c r="V123" s="84" t="s">
        <v>695</v>
      </c>
      <c r="W123" s="81">
        <v>43517.77261574074</v>
      </c>
      <c r="X123" s="84" t="s">
        <v>815</v>
      </c>
      <c r="Y123" s="79"/>
      <c r="Z123" s="79"/>
      <c r="AA123" s="82" t="s">
        <v>974</v>
      </c>
      <c r="AB123" s="82" t="s">
        <v>980</v>
      </c>
      <c r="AC123" s="79" t="b">
        <v>0</v>
      </c>
      <c r="AD123" s="79">
        <v>0</v>
      </c>
      <c r="AE123" s="82" t="s">
        <v>1079</v>
      </c>
      <c r="AF123" s="79" t="b">
        <v>0</v>
      </c>
      <c r="AG123" s="79" t="s">
        <v>1085</v>
      </c>
      <c r="AH123" s="79"/>
      <c r="AI123" s="82" t="s">
        <v>1071</v>
      </c>
      <c r="AJ123" s="79" t="b">
        <v>0</v>
      </c>
      <c r="AK123" s="79">
        <v>0</v>
      </c>
      <c r="AL123" s="82" t="s">
        <v>1071</v>
      </c>
      <c r="AM123" s="79" t="s">
        <v>1099</v>
      </c>
      <c r="AN123" s="79" t="b">
        <v>1</v>
      </c>
      <c r="AO123" s="82" t="s">
        <v>980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4</v>
      </c>
      <c r="BC123" s="78" t="str">
        <f>REPLACE(INDEX(GroupVertices[Group],MATCH(Edges[[#This Row],[Vertex 2]],GroupVertices[Vertex],0)),1,1,"")</f>
        <v>4</v>
      </c>
      <c r="BD123" s="48"/>
      <c r="BE123" s="49"/>
      <c r="BF123" s="48"/>
      <c r="BG123" s="49"/>
      <c r="BH123" s="48"/>
      <c r="BI123" s="49"/>
      <c r="BJ123" s="48"/>
      <c r="BK123" s="49"/>
      <c r="BL123" s="48"/>
    </row>
    <row r="124" spans="1:64" ht="15">
      <c r="A124" s="64" t="s">
        <v>286</v>
      </c>
      <c r="B124" s="64" t="s">
        <v>367</v>
      </c>
      <c r="C124" s="65" t="s">
        <v>3318</v>
      </c>
      <c r="D124" s="66">
        <v>3</v>
      </c>
      <c r="E124" s="67" t="s">
        <v>132</v>
      </c>
      <c r="F124" s="68">
        <v>32</v>
      </c>
      <c r="G124" s="65"/>
      <c r="H124" s="69"/>
      <c r="I124" s="70"/>
      <c r="J124" s="70"/>
      <c r="K124" s="34" t="s">
        <v>65</v>
      </c>
      <c r="L124" s="77">
        <v>124</v>
      </c>
      <c r="M124" s="77"/>
      <c r="N124" s="72"/>
      <c r="O124" s="79" t="s">
        <v>388</v>
      </c>
      <c r="P124" s="81">
        <v>43518.142164351855</v>
      </c>
      <c r="Q124" s="79" t="s">
        <v>454</v>
      </c>
      <c r="R124" s="84" t="s">
        <v>534</v>
      </c>
      <c r="S124" s="79" t="s">
        <v>562</v>
      </c>
      <c r="T124" s="79"/>
      <c r="U124" s="79"/>
      <c r="V124" s="84" t="s">
        <v>697</v>
      </c>
      <c r="W124" s="81">
        <v>43518.142164351855</v>
      </c>
      <c r="X124" s="84" t="s">
        <v>817</v>
      </c>
      <c r="Y124" s="79"/>
      <c r="Z124" s="79"/>
      <c r="AA124" s="82" t="s">
        <v>976</v>
      </c>
      <c r="AB124" s="82" t="s">
        <v>980</v>
      </c>
      <c r="AC124" s="79" t="b">
        <v>0</v>
      </c>
      <c r="AD124" s="79">
        <v>0</v>
      </c>
      <c r="AE124" s="82" t="s">
        <v>1079</v>
      </c>
      <c r="AF124" s="79" t="b">
        <v>0</v>
      </c>
      <c r="AG124" s="79" t="s">
        <v>1084</v>
      </c>
      <c r="AH124" s="79"/>
      <c r="AI124" s="82" t="s">
        <v>1071</v>
      </c>
      <c r="AJ124" s="79" t="b">
        <v>0</v>
      </c>
      <c r="AK124" s="79">
        <v>0</v>
      </c>
      <c r="AL124" s="82" t="s">
        <v>1071</v>
      </c>
      <c r="AM124" s="79" t="s">
        <v>1098</v>
      </c>
      <c r="AN124" s="79" t="b">
        <v>1</v>
      </c>
      <c r="AO124" s="82" t="s">
        <v>980</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4</v>
      </c>
      <c r="BC124" s="78" t="str">
        <f>REPLACE(INDEX(GroupVertices[Group],MATCH(Edges[[#This Row],[Vertex 2]],GroupVertices[Vertex],0)),1,1,"")</f>
        <v>4</v>
      </c>
      <c r="BD124" s="48"/>
      <c r="BE124" s="49"/>
      <c r="BF124" s="48"/>
      <c r="BG124" s="49"/>
      <c r="BH124" s="48"/>
      <c r="BI124" s="49"/>
      <c r="BJ124" s="48"/>
      <c r="BK124" s="49"/>
      <c r="BL124" s="48"/>
    </row>
    <row r="125" spans="1:64" ht="15">
      <c r="A125" s="64" t="s">
        <v>284</v>
      </c>
      <c r="B125" s="64" t="s">
        <v>368</v>
      </c>
      <c r="C125" s="65" t="s">
        <v>3318</v>
      </c>
      <c r="D125" s="66">
        <v>3</v>
      </c>
      <c r="E125" s="67" t="s">
        <v>132</v>
      </c>
      <c r="F125" s="68">
        <v>32</v>
      </c>
      <c r="G125" s="65"/>
      <c r="H125" s="69"/>
      <c r="I125" s="70"/>
      <c r="J125" s="70"/>
      <c r="K125" s="34" t="s">
        <v>65</v>
      </c>
      <c r="L125" s="77">
        <v>125</v>
      </c>
      <c r="M125" s="77"/>
      <c r="N125" s="72"/>
      <c r="O125" s="79" t="s">
        <v>388</v>
      </c>
      <c r="P125" s="81">
        <v>43517.77261574074</v>
      </c>
      <c r="Q125" s="79" t="s">
        <v>452</v>
      </c>
      <c r="R125" s="84" t="s">
        <v>532</v>
      </c>
      <c r="S125" s="79" t="s">
        <v>562</v>
      </c>
      <c r="T125" s="79"/>
      <c r="U125" s="79"/>
      <c r="V125" s="84" t="s">
        <v>695</v>
      </c>
      <c r="W125" s="81">
        <v>43517.77261574074</v>
      </c>
      <c r="X125" s="84" t="s">
        <v>815</v>
      </c>
      <c r="Y125" s="79"/>
      <c r="Z125" s="79"/>
      <c r="AA125" s="82" t="s">
        <v>974</v>
      </c>
      <c r="AB125" s="82" t="s">
        <v>980</v>
      </c>
      <c r="AC125" s="79" t="b">
        <v>0</v>
      </c>
      <c r="AD125" s="79">
        <v>0</v>
      </c>
      <c r="AE125" s="82" t="s">
        <v>1079</v>
      </c>
      <c r="AF125" s="79" t="b">
        <v>0</v>
      </c>
      <c r="AG125" s="79" t="s">
        <v>1085</v>
      </c>
      <c r="AH125" s="79"/>
      <c r="AI125" s="82" t="s">
        <v>1071</v>
      </c>
      <c r="AJ125" s="79" t="b">
        <v>0</v>
      </c>
      <c r="AK125" s="79">
        <v>0</v>
      </c>
      <c r="AL125" s="82" t="s">
        <v>1071</v>
      </c>
      <c r="AM125" s="79" t="s">
        <v>1099</v>
      </c>
      <c r="AN125" s="79" t="b">
        <v>1</v>
      </c>
      <c r="AO125" s="82" t="s">
        <v>980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4</v>
      </c>
      <c r="BC125" s="78" t="str">
        <f>REPLACE(INDEX(GroupVertices[Group],MATCH(Edges[[#This Row],[Vertex 2]],GroupVertices[Vertex],0)),1,1,"")</f>
        <v>4</v>
      </c>
      <c r="BD125" s="48"/>
      <c r="BE125" s="49"/>
      <c r="BF125" s="48"/>
      <c r="BG125" s="49"/>
      <c r="BH125" s="48"/>
      <c r="BI125" s="49"/>
      <c r="BJ125" s="48"/>
      <c r="BK125" s="49"/>
      <c r="BL125" s="48"/>
    </row>
    <row r="126" spans="1:64" ht="15">
      <c r="A126" s="64" t="s">
        <v>286</v>
      </c>
      <c r="B126" s="64" t="s">
        <v>368</v>
      </c>
      <c r="C126" s="65" t="s">
        <v>3318</v>
      </c>
      <c r="D126" s="66">
        <v>3</v>
      </c>
      <c r="E126" s="67" t="s">
        <v>132</v>
      </c>
      <c r="F126" s="68">
        <v>32</v>
      </c>
      <c r="G126" s="65"/>
      <c r="H126" s="69"/>
      <c r="I126" s="70"/>
      <c r="J126" s="70"/>
      <c r="K126" s="34" t="s">
        <v>65</v>
      </c>
      <c r="L126" s="77">
        <v>126</v>
      </c>
      <c r="M126" s="77"/>
      <c r="N126" s="72"/>
      <c r="O126" s="79" t="s">
        <v>388</v>
      </c>
      <c r="P126" s="81">
        <v>43518.142164351855</v>
      </c>
      <c r="Q126" s="79" t="s">
        <v>454</v>
      </c>
      <c r="R126" s="84" t="s">
        <v>534</v>
      </c>
      <c r="S126" s="79" t="s">
        <v>562</v>
      </c>
      <c r="T126" s="79"/>
      <c r="U126" s="79"/>
      <c r="V126" s="84" t="s">
        <v>697</v>
      </c>
      <c r="W126" s="81">
        <v>43518.142164351855</v>
      </c>
      <c r="X126" s="84" t="s">
        <v>817</v>
      </c>
      <c r="Y126" s="79"/>
      <c r="Z126" s="79"/>
      <c r="AA126" s="82" t="s">
        <v>976</v>
      </c>
      <c r="AB126" s="82" t="s">
        <v>980</v>
      </c>
      <c r="AC126" s="79" t="b">
        <v>0</v>
      </c>
      <c r="AD126" s="79">
        <v>0</v>
      </c>
      <c r="AE126" s="82" t="s">
        <v>1079</v>
      </c>
      <c r="AF126" s="79" t="b">
        <v>0</v>
      </c>
      <c r="AG126" s="79" t="s">
        <v>1084</v>
      </c>
      <c r="AH126" s="79"/>
      <c r="AI126" s="82" t="s">
        <v>1071</v>
      </c>
      <c r="AJ126" s="79" t="b">
        <v>0</v>
      </c>
      <c r="AK126" s="79">
        <v>0</v>
      </c>
      <c r="AL126" s="82" t="s">
        <v>1071</v>
      </c>
      <c r="AM126" s="79" t="s">
        <v>1098</v>
      </c>
      <c r="AN126" s="79" t="b">
        <v>1</v>
      </c>
      <c r="AO126" s="82" t="s">
        <v>980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v>
      </c>
      <c r="BC126" s="78" t="str">
        <f>REPLACE(INDEX(GroupVertices[Group],MATCH(Edges[[#This Row],[Vertex 2]],GroupVertices[Vertex],0)),1,1,"")</f>
        <v>4</v>
      </c>
      <c r="BD126" s="48"/>
      <c r="BE126" s="49"/>
      <c r="BF126" s="48"/>
      <c r="BG126" s="49"/>
      <c r="BH126" s="48"/>
      <c r="BI126" s="49"/>
      <c r="BJ126" s="48"/>
      <c r="BK126" s="49"/>
      <c r="BL126" s="48"/>
    </row>
    <row r="127" spans="1:64" ht="15">
      <c r="A127" s="64" t="s">
        <v>284</v>
      </c>
      <c r="B127" s="64" t="s">
        <v>369</v>
      </c>
      <c r="C127" s="65" t="s">
        <v>3318</v>
      </c>
      <c r="D127" s="66">
        <v>3</v>
      </c>
      <c r="E127" s="67" t="s">
        <v>132</v>
      </c>
      <c r="F127" s="68">
        <v>32</v>
      </c>
      <c r="G127" s="65"/>
      <c r="H127" s="69"/>
      <c r="I127" s="70"/>
      <c r="J127" s="70"/>
      <c r="K127" s="34" t="s">
        <v>65</v>
      </c>
      <c r="L127" s="77">
        <v>127</v>
      </c>
      <c r="M127" s="77"/>
      <c r="N127" s="72"/>
      <c r="O127" s="79" t="s">
        <v>388</v>
      </c>
      <c r="P127" s="81">
        <v>43517.77261574074</v>
      </c>
      <c r="Q127" s="79" t="s">
        <v>452</v>
      </c>
      <c r="R127" s="84" t="s">
        <v>532</v>
      </c>
      <c r="S127" s="79" t="s">
        <v>562</v>
      </c>
      <c r="T127" s="79"/>
      <c r="U127" s="79"/>
      <c r="V127" s="84" t="s">
        <v>695</v>
      </c>
      <c r="W127" s="81">
        <v>43517.77261574074</v>
      </c>
      <c r="X127" s="84" t="s">
        <v>815</v>
      </c>
      <c r="Y127" s="79"/>
      <c r="Z127" s="79"/>
      <c r="AA127" s="82" t="s">
        <v>974</v>
      </c>
      <c r="AB127" s="82" t="s">
        <v>980</v>
      </c>
      <c r="AC127" s="79" t="b">
        <v>0</v>
      </c>
      <c r="AD127" s="79">
        <v>0</v>
      </c>
      <c r="AE127" s="82" t="s">
        <v>1079</v>
      </c>
      <c r="AF127" s="79" t="b">
        <v>0</v>
      </c>
      <c r="AG127" s="79" t="s">
        <v>1085</v>
      </c>
      <c r="AH127" s="79"/>
      <c r="AI127" s="82" t="s">
        <v>1071</v>
      </c>
      <c r="AJ127" s="79" t="b">
        <v>0</v>
      </c>
      <c r="AK127" s="79">
        <v>0</v>
      </c>
      <c r="AL127" s="82" t="s">
        <v>1071</v>
      </c>
      <c r="AM127" s="79" t="s">
        <v>1099</v>
      </c>
      <c r="AN127" s="79" t="b">
        <v>1</v>
      </c>
      <c r="AO127" s="82" t="s">
        <v>980</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4</v>
      </c>
      <c r="BC127" s="78" t="str">
        <f>REPLACE(INDEX(GroupVertices[Group],MATCH(Edges[[#This Row],[Vertex 2]],GroupVertices[Vertex],0)),1,1,"")</f>
        <v>4</v>
      </c>
      <c r="BD127" s="48"/>
      <c r="BE127" s="49"/>
      <c r="BF127" s="48"/>
      <c r="BG127" s="49"/>
      <c r="BH127" s="48"/>
      <c r="BI127" s="49"/>
      <c r="BJ127" s="48"/>
      <c r="BK127" s="49"/>
      <c r="BL127" s="48"/>
    </row>
    <row r="128" spans="1:64" ht="15">
      <c r="A128" s="64" t="s">
        <v>286</v>
      </c>
      <c r="B128" s="64" t="s">
        <v>369</v>
      </c>
      <c r="C128" s="65" t="s">
        <v>3318</v>
      </c>
      <c r="D128" s="66">
        <v>3</v>
      </c>
      <c r="E128" s="67" t="s">
        <v>132</v>
      </c>
      <c r="F128" s="68">
        <v>32</v>
      </c>
      <c r="G128" s="65"/>
      <c r="H128" s="69"/>
      <c r="I128" s="70"/>
      <c r="J128" s="70"/>
      <c r="K128" s="34" t="s">
        <v>65</v>
      </c>
      <c r="L128" s="77">
        <v>128</v>
      </c>
      <c r="M128" s="77"/>
      <c r="N128" s="72"/>
      <c r="O128" s="79" t="s">
        <v>388</v>
      </c>
      <c r="P128" s="81">
        <v>43518.142164351855</v>
      </c>
      <c r="Q128" s="79" t="s">
        <v>454</v>
      </c>
      <c r="R128" s="84" t="s">
        <v>534</v>
      </c>
      <c r="S128" s="79" t="s">
        <v>562</v>
      </c>
      <c r="T128" s="79"/>
      <c r="U128" s="79"/>
      <c r="V128" s="84" t="s">
        <v>697</v>
      </c>
      <c r="W128" s="81">
        <v>43518.142164351855</v>
      </c>
      <c r="X128" s="84" t="s">
        <v>817</v>
      </c>
      <c r="Y128" s="79"/>
      <c r="Z128" s="79"/>
      <c r="AA128" s="82" t="s">
        <v>976</v>
      </c>
      <c r="AB128" s="82" t="s">
        <v>980</v>
      </c>
      <c r="AC128" s="79" t="b">
        <v>0</v>
      </c>
      <c r="AD128" s="79">
        <v>0</v>
      </c>
      <c r="AE128" s="82" t="s">
        <v>1079</v>
      </c>
      <c r="AF128" s="79" t="b">
        <v>0</v>
      </c>
      <c r="AG128" s="79" t="s">
        <v>1084</v>
      </c>
      <c r="AH128" s="79"/>
      <c r="AI128" s="82" t="s">
        <v>1071</v>
      </c>
      <c r="AJ128" s="79" t="b">
        <v>0</v>
      </c>
      <c r="AK128" s="79">
        <v>0</v>
      </c>
      <c r="AL128" s="82" t="s">
        <v>1071</v>
      </c>
      <c r="AM128" s="79" t="s">
        <v>1098</v>
      </c>
      <c r="AN128" s="79" t="b">
        <v>1</v>
      </c>
      <c r="AO128" s="82" t="s">
        <v>980</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4</v>
      </c>
      <c r="BC128" s="78" t="str">
        <f>REPLACE(INDEX(GroupVertices[Group],MATCH(Edges[[#This Row],[Vertex 2]],GroupVertices[Vertex],0)),1,1,"")</f>
        <v>4</v>
      </c>
      <c r="BD128" s="48"/>
      <c r="BE128" s="49"/>
      <c r="BF128" s="48"/>
      <c r="BG128" s="49"/>
      <c r="BH128" s="48"/>
      <c r="BI128" s="49"/>
      <c r="BJ128" s="48"/>
      <c r="BK128" s="49"/>
      <c r="BL128" s="48"/>
    </row>
    <row r="129" spans="1:64" ht="15">
      <c r="A129" s="64" t="s">
        <v>284</v>
      </c>
      <c r="B129" s="64" t="s">
        <v>288</v>
      </c>
      <c r="C129" s="65" t="s">
        <v>3318</v>
      </c>
      <c r="D129" s="66">
        <v>3</v>
      </c>
      <c r="E129" s="67" t="s">
        <v>132</v>
      </c>
      <c r="F129" s="68">
        <v>32</v>
      </c>
      <c r="G129" s="65"/>
      <c r="H129" s="69"/>
      <c r="I129" s="70"/>
      <c r="J129" s="70"/>
      <c r="K129" s="34" t="s">
        <v>65</v>
      </c>
      <c r="L129" s="77">
        <v>129</v>
      </c>
      <c r="M129" s="77"/>
      <c r="N129" s="72"/>
      <c r="O129" s="79" t="s">
        <v>388</v>
      </c>
      <c r="P129" s="81">
        <v>43517.77261574074</v>
      </c>
      <c r="Q129" s="79" t="s">
        <v>452</v>
      </c>
      <c r="R129" s="84" t="s">
        <v>532</v>
      </c>
      <c r="S129" s="79" t="s">
        <v>562</v>
      </c>
      <c r="T129" s="79"/>
      <c r="U129" s="79"/>
      <c r="V129" s="84" t="s">
        <v>695</v>
      </c>
      <c r="W129" s="81">
        <v>43517.77261574074</v>
      </c>
      <c r="X129" s="84" t="s">
        <v>815</v>
      </c>
      <c r="Y129" s="79"/>
      <c r="Z129" s="79"/>
      <c r="AA129" s="82" t="s">
        <v>974</v>
      </c>
      <c r="AB129" s="82" t="s">
        <v>980</v>
      </c>
      <c r="AC129" s="79" t="b">
        <v>0</v>
      </c>
      <c r="AD129" s="79">
        <v>0</v>
      </c>
      <c r="AE129" s="82" t="s">
        <v>1079</v>
      </c>
      <c r="AF129" s="79" t="b">
        <v>0</v>
      </c>
      <c r="AG129" s="79" t="s">
        <v>1085</v>
      </c>
      <c r="AH129" s="79"/>
      <c r="AI129" s="82" t="s">
        <v>1071</v>
      </c>
      <c r="AJ129" s="79" t="b">
        <v>0</v>
      </c>
      <c r="AK129" s="79">
        <v>0</v>
      </c>
      <c r="AL129" s="82" t="s">
        <v>1071</v>
      </c>
      <c r="AM129" s="79" t="s">
        <v>1099</v>
      </c>
      <c r="AN129" s="79" t="b">
        <v>1</v>
      </c>
      <c r="AO129" s="82" t="s">
        <v>980</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4</v>
      </c>
      <c r="BC129" s="78" t="str">
        <f>REPLACE(INDEX(GroupVertices[Group],MATCH(Edges[[#This Row],[Vertex 2]],GroupVertices[Vertex],0)),1,1,"")</f>
        <v>4</v>
      </c>
      <c r="BD129" s="48">
        <v>0</v>
      </c>
      <c r="BE129" s="49">
        <v>0</v>
      </c>
      <c r="BF129" s="48">
        <v>0</v>
      </c>
      <c r="BG129" s="49">
        <v>0</v>
      </c>
      <c r="BH129" s="48">
        <v>0</v>
      </c>
      <c r="BI129" s="49">
        <v>0</v>
      </c>
      <c r="BJ129" s="48">
        <v>8</v>
      </c>
      <c r="BK129" s="49">
        <v>100</v>
      </c>
      <c r="BL129" s="48">
        <v>8</v>
      </c>
    </row>
    <row r="130" spans="1:64" ht="15">
      <c r="A130" s="64" t="s">
        <v>288</v>
      </c>
      <c r="B130" s="64" t="s">
        <v>286</v>
      </c>
      <c r="C130" s="65" t="s">
        <v>3318</v>
      </c>
      <c r="D130" s="66">
        <v>3</v>
      </c>
      <c r="E130" s="67" t="s">
        <v>132</v>
      </c>
      <c r="F130" s="68">
        <v>32</v>
      </c>
      <c r="G130" s="65"/>
      <c r="H130" s="69"/>
      <c r="I130" s="70"/>
      <c r="J130" s="70"/>
      <c r="K130" s="34" t="s">
        <v>66</v>
      </c>
      <c r="L130" s="77">
        <v>130</v>
      </c>
      <c r="M130" s="77"/>
      <c r="N130" s="72"/>
      <c r="O130" s="79" t="s">
        <v>388</v>
      </c>
      <c r="P130" s="81">
        <v>43517.776342592595</v>
      </c>
      <c r="Q130" s="79" t="s">
        <v>453</v>
      </c>
      <c r="R130" s="84" t="s">
        <v>533</v>
      </c>
      <c r="S130" s="79" t="s">
        <v>572</v>
      </c>
      <c r="T130" s="79" t="s">
        <v>584</v>
      </c>
      <c r="U130" s="79"/>
      <c r="V130" s="84" t="s">
        <v>699</v>
      </c>
      <c r="W130" s="81">
        <v>43517.776342592595</v>
      </c>
      <c r="X130" s="84" t="s">
        <v>819</v>
      </c>
      <c r="Y130" s="79"/>
      <c r="Z130" s="79"/>
      <c r="AA130" s="82" t="s">
        <v>978</v>
      </c>
      <c r="AB130" s="79"/>
      <c r="AC130" s="79" t="b">
        <v>0</v>
      </c>
      <c r="AD130" s="79">
        <v>0</v>
      </c>
      <c r="AE130" s="82" t="s">
        <v>1071</v>
      </c>
      <c r="AF130" s="79" t="b">
        <v>0</v>
      </c>
      <c r="AG130" s="79" t="s">
        <v>1084</v>
      </c>
      <c r="AH130" s="79"/>
      <c r="AI130" s="82" t="s">
        <v>1071</v>
      </c>
      <c r="AJ130" s="79" t="b">
        <v>0</v>
      </c>
      <c r="AK130" s="79">
        <v>5</v>
      </c>
      <c r="AL130" s="82" t="s">
        <v>980</v>
      </c>
      <c r="AM130" s="79" t="s">
        <v>1098</v>
      </c>
      <c r="AN130" s="79" t="b">
        <v>0</v>
      </c>
      <c r="AO130" s="82" t="s">
        <v>980</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c r="BE130" s="49"/>
      <c r="BF130" s="48"/>
      <c r="BG130" s="49"/>
      <c r="BH130" s="48"/>
      <c r="BI130" s="49"/>
      <c r="BJ130" s="48"/>
      <c r="BK130" s="49"/>
      <c r="BL130" s="48"/>
    </row>
    <row r="131" spans="1:64" ht="15">
      <c r="A131" s="64" t="s">
        <v>288</v>
      </c>
      <c r="B131" s="64" t="s">
        <v>289</v>
      </c>
      <c r="C131" s="65" t="s">
        <v>3318</v>
      </c>
      <c r="D131" s="66">
        <v>3</v>
      </c>
      <c r="E131" s="67" t="s">
        <v>132</v>
      </c>
      <c r="F131" s="68">
        <v>32</v>
      </c>
      <c r="G131" s="65"/>
      <c r="H131" s="69"/>
      <c r="I131" s="70"/>
      <c r="J131" s="70"/>
      <c r="K131" s="34" t="s">
        <v>65</v>
      </c>
      <c r="L131" s="77">
        <v>131</v>
      </c>
      <c r="M131" s="77"/>
      <c r="N131" s="72"/>
      <c r="O131" s="79" t="s">
        <v>388</v>
      </c>
      <c r="P131" s="81">
        <v>43517.776342592595</v>
      </c>
      <c r="Q131" s="79" t="s">
        <v>453</v>
      </c>
      <c r="R131" s="84" t="s">
        <v>533</v>
      </c>
      <c r="S131" s="79" t="s">
        <v>572</v>
      </c>
      <c r="T131" s="79" t="s">
        <v>584</v>
      </c>
      <c r="U131" s="79"/>
      <c r="V131" s="84" t="s">
        <v>699</v>
      </c>
      <c r="W131" s="81">
        <v>43517.776342592595</v>
      </c>
      <c r="X131" s="84" t="s">
        <v>819</v>
      </c>
      <c r="Y131" s="79"/>
      <c r="Z131" s="79"/>
      <c r="AA131" s="82" t="s">
        <v>978</v>
      </c>
      <c r="AB131" s="79"/>
      <c r="AC131" s="79" t="b">
        <v>0</v>
      </c>
      <c r="AD131" s="79">
        <v>0</v>
      </c>
      <c r="AE131" s="82" t="s">
        <v>1071</v>
      </c>
      <c r="AF131" s="79" t="b">
        <v>0</v>
      </c>
      <c r="AG131" s="79" t="s">
        <v>1084</v>
      </c>
      <c r="AH131" s="79"/>
      <c r="AI131" s="82" t="s">
        <v>1071</v>
      </c>
      <c r="AJ131" s="79" t="b">
        <v>0</v>
      </c>
      <c r="AK131" s="79">
        <v>5</v>
      </c>
      <c r="AL131" s="82" t="s">
        <v>980</v>
      </c>
      <c r="AM131" s="79" t="s">
        <v>1098</v>
      </c>
      <c r="AN131" s="79" t="b">
        <v>0</v>
      </c>
      <c r="AO131" s="82" t="s">
        <v>980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4</v>
      </c>
      <c r="BC131" s="78" t="str">
        <f>REPLACE(INDEX(GroupVertices[Group],MATCH(Edges[[#This Row],[Vertex 2]],GroupVertices[Vertex],0)),1,1,"")</f>
        <v>4</v>
      </c>
      <c r="BD131" s="48">
        <v>2</v>
      </c>
      <c r="BE131" s="49">
        <v>11.11111111111111</v>
      </c>
      <c r="BF131" s="48">
        <v>0</v>
      </c>
      <c r="BG131" s="49">
        <v>0</v>
      </c>
      <c r="BH131" s="48">
        <v>0</v>
      </c>
      <c r="BI131" s="49">
        <v>0</v>
      </c>
      <c r="BJ131" s="48">
        <v>16</v>
      </c>
      <c r="BK131" s="49">
        <v>88.88888888888889</v>
      </c>
      <c r="BL131" s="48">
        <v>18</v>
      </c>
    </row>
    <row r="132" spans="1:64" ht="15">
      <c r="A132" s="64" t="s">
        <v>286</v>
      </c>
      <c r="B132" s="64" t="s">
        <v>288</v>
      </c>
      <c r="C132" s="65" t="s">
        <v>3318</v>
      </c>
      <c r="D132" s="66">
        <v>3</v>
      </c>
      <c r="E132" s="67" t="s">
        <v>132</v>
      </c>
      <c r="F132" s="68">
        <v>32</v>
      </c>
      <c r="G132" s="65"/>
      <c r="H132" s="69"/>
      <c r="I132" s="70"/>
      <c r="J132" s="70"/>
      <c r="K132" s="34" t="s">
        <v>66</v>
      </c>
      <c r="L132" s="77">
        <v>132</v>
      </c>
      <c r="M132" s="77"/>
      <c r="N132" s="72"/>
      <c r="O132" s="79" t="s">
        <v>388</v>
      </c>
      <c r="P132" s="81">
        <v>43518.142164351855</v>
      </c>
      <c r="Q132" s="79" t="s">
        <v>454</v>
      </c>
      <c r="R132" s="84" t="s">
        <v>534</v>
      </c>
      <c r="S132" s="79" t="s">
        <v>562</v>
      </c>
      <c r="T132" s="79"/>
      <c r="U132" s="79"/>
      <c r="V132" s="84" t="s">
        <v>697</v>
      </c>
      <c r="W132" s="81">
        <v>43518.142164351855</v>
      </c>
      <c r="X132" s="84" t="s">
        <v>817</v>
      </c>
      <c r="Y132" s="79"/>
      <c r="Z132" s="79"/>
      <c r="AA132" s="82" t="s">
        <v>976</v>
      </c>
      <c r="AB132" s="82" t="s">
        <v>980</v>
      </c>
      <c r="AC132" s="79" t="b">
        <v>0</v>
      </c>
      <c r="AD132" s="79">
        <v>0</v>
      </c>
      <c r="AE132" s="82" t="s">
        <v>1079</v>
      </c>
      <c r="AF132" s="79" t="b">
        <v>0</v>
      </c>
      <c r="AG132" s="79" t="s">
        <v>1084</v>
      </c>
      <c r="AH132" s="79"/>
      <c r="AI132" s="82" t="s">
        <v>1071</v>
      </c>
      <c r="AJ132" s="79" t="b">
        <v>0</v>
      </c>
      <c r="AK132" s="79">
        <v>0</v>
      </c>
      <c r="AL132" s="82" t="s">
        <v>1071</v>
      </c>
      <c r="AM132" s="79" t="s">
        <v>1098</v>
      </c>
      <c r="AN132" s="79" t="b">
        <v>1</v>
      </c>
      <c r="AO132" s="82" t="s">
        <v>980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4</v>
      </c>
      <c r="BC132" s="78" t="str">
        <f>REPLACE(INDEX(GroupVertices[Group],MATCH(Edges[[#This Row],[Vertex 2]],GroupVertices[Vertex],0)),1,1,"")</f>
        <v>4</v>
      </c>
      <c r="BD132" s="48">
        <v>0</v>
      </c>
      <c r="BE132" s="49">
        <v>0</v>
      </c>
      <c r="BF132" s="48">
        <v>0</v>
      </c>
      <c r="BG132" s="49">
        <v>0</v>
      </c>
      <c r="BH132" s="48">
        <v>0</v>
      </c>
      <c r="BI132" s="49">
        <v>0</v>
      </c>
      <c r="BJ132" s="48">
        <v>8</v>
      </c>
      <c r="BK132" s="49">
        <v>100</v>
      </c>
      <c r="BL132" s="48">
        <v>8</v>
      </c>
    </row>
    <row r="133" spans="1:64" ht="15">
      <c r="A133" s="64" t="s">
        <v>284</v>
      </c>
      <c r="B133" s="64" t="s">
        <v>286</v>
      </c>
      <c r="C133" s="65" t="s">
        <v>3319</v>
      </c>
      <c r="D133" s="66">
        <v>10</v>
      </c>
      <c r="E133" s="67" t="s">
        <v>136</v>
      </c>
      <c r="F133" s="68">
        <v>29.11111111111111</v>
      </c>
      <c r="G133" s="65"/>
      <c r="H133" s="69"/>
      <c r="I133" s="70"/>
      <c r="J133" s="70"/>
      <c r="K133" s="34" t="s">
        <v>66</v>
      </c>
      <c r="L133" s="77">
        <v>133</v>
      </c>
      <c r="M133" s="77"/>
      <c r="N133" s="72"/>
      <c r="O133" s="79" t="s">
        <v>388</v>
      </c>
      <c r="P133" s="81">
        <v>43517.772199074076</v>
      </c>
      <c r="Q133" s="79" t="s">
        <v>453</v>
      </c>
      <c r="R133" s="84" t="s">
        <v>533</v>
      </c>
      <c r="S133" s="79" t="s">
        <v>572</v>
      </c>
      <c r="T133" s="79" t="s">
        <v>584</v>
      </c>
      <c r="U133" s="79"/>
      <c r="V133" s="84" t="s">
        <v>695</v>
      </c>
      <c r="W133" s="81">
        <v>43517.772199074076</v>
      </c>
      <c r="X133" s="84" t="s">
        <v>820</v>
      </c>
      <c r="Y133" s="79"/>
      <c r="Z133" s="79"/>
      <c r="AA133" s="82" t="s">
        <v>979</v>
      </c>
      <c r="AB133" s="79"/>
      <c r="AC133" s="79" t="b">
        <v>0</v>
      </c>
      <c r="AD133" s="79">
        <v>0</v>
      </c>
      <c r="AE133" s="82" t="s">
        <v>1071</v>
      </c>
      <c r="AF133" s="79" t="b">
        <v>0</v>
      </c>
      <c r="AG133" s="79" t="s">
        <v>1084</v>
      </c>
      <c r="AH133" s="79"/>
      <c r="AI133" s="82" t="s">
        <v>1071</v>
      </c>
      <c r="AJ133" s="79" t="b">
        <v>0</v>
      </c>
      <c r="AK133" s="79">
        <v>5</v>
      </c>
      <c r="AL133" s="82" t="s">
        <v>980</v>
      </c>
      <c r="AM133" s="79" t="s">
        <v>1099</v>
      </c>
      <c r="AN133" s="79" t="b">
        <v>0</v>
      </c>
      <c r="AO133" s="82" t="s">
        <v>980</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4</v>
      </c>
      <c r="BC133" s="78" t="str">
        <f>REPLACE(INDEX(GroupVertices[Group],MATCH(Edges[[#This Row],[Vertex 2]],GroupVertices[Vertex],0)),1,1,"")</f>
        <v>4</v>
      </c>
      <c r="BD133" s="48"/>
      <c r="BE133" s="49"/>
      <c r="BF133" s="48"/>
      <c r="BG133" s="49"/>
      <c r="BH133" s="48"/>
      <c r="BI133" s="49"/>
      <c r="BJ133" s="48"/>
      <c r="BK133" s="49"/>
      <c r="BL133" s="48"/>
    </row>
    <row r="134" spans="1:64" ht="15">
      <c r="A134" s="64" t="s">
        <v>284</v>
      </c>
      <c r="B134" s="64" t="s">
        <v>289</v>
      </c>
      <c r="C134" s="65" t="s">
        <v>3318</v>
      </c>
      <c r="D134" s="66">
        <v>3</v>
      </c>
      <c r="E134" s="67" t="s">
        <v>132</v>
      </c>
      <c r="F134" s="68">
        <v>32</v>
      </c>
      <c r="G134" s="65"/>
      <c r="H134" s="69"/>
      <c r="I134" s="70"/>
      <c r="J134" s="70"/>
      <c r="K134" s="34" t="s">
        <v>65</v>
      </c>
      <c r="L134" s="77">
        <v>134</v>
      </c>
      <c r="M134" s="77"/>
      <c r="N134" s="72"/>
      <c r="O134" s="79" t="s">
        <v>388</v>
      </c>
      <c r="P134" s="81">
        <v>43517.772199074076</v>
      </c>
      <c r="Q134" s="79" t="s">
        <v>453</v>
      </c>
      <c r="R134" s="84" t="s">
        <v>533</v>
      </c>
      <c r="S134" s="79" t="s">
        <v>572</v>
      </c>
      <c r="T134" s="79" t="s">
        <v>584</v>
      </c>
      <c r="U134" s="79"/>
      <c r="V134" s="84" t="s">
        <v>695</v>
      </c>
      <c r="W134" s="81">
        <v>43517.772199074076</v>
      </c>
      <c r="X134" s="84" t="s">
        <v>820</v>
      </c>
      <c r="Y134" s="79"/>
      <c r="Z134" s="79"/>
      <c r="AA134" s="82" t="s">
        <v>979</v>
      </c>
      <c r="AB134" s="79"/>
      <c r="AC134" s="79" t="b">
        <v>0</v>
      </c>
      <c r="AD134" s="79">
        <v>0</v>
      </c>
      <c r="AE134" s="82" t="s">
        <v>1071</v>
      </c>
      <c r="AF134" s="79" t="b">
        <v>0</v>
      </c>
      <c r="AG134" s="79" t="s">
        <v>1084</v>
      </c>
      <c r="AH134" s="79"/>
      <c r="AI134" s="82" t="s">
        <v>1071</v>
      </c>
      <c r="AJ134" s="79" t="b">
        <v>0</v>
      </c>
      <c r="AK134" s="79">
        <v>5</v>
      </c>
      <c r="AL134" s="82" t="s">
        <v>980</v>
      </c>
      <c r="AM134" s="79" t="s">
        <v>1099</v>
      </c>
      <c r="AN134" s="79" t="b">
        <v>0</v>
      </c>
      <c r="AO134" s="82" t="s">
        <v>980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4</v>
      </c>
      <c r="BC134" s="78" t="str">
        <f>REPLACE(INDEX(GroupVertices[Group],MATCH(Edges[[#This Row],[Vertex 2]],GroupVertices[Vertex],0)),1,1,"")</f>
        <v>4</v>
      </c>
      <c r="BD134" s="48">
        <v>2</v>
      </c>
      <c r="BE134" s="49">
        <v>11.11111111111111</v>
      </c>
      <c r="BF134" s="48">
        <v>0</v>
      </c>
      <c r="BG134" s="49">
        <v>0</v>
      </c>
      <c r="BH134" s="48">
        <v>0</v>
      </c>
      <c r="BI134" s="49">
        <v>0</v>
      </c>
      <c r="BJ134" s="48">
        <v>16</v>
      </c>
      <c r="BK134" s="49">
        <v>88.88888888888889</v>
      </c>
      <c r="BL134" s="48">
        <v>18</v>
      </c>
    </row>
    <row r="135" spans="1:64" ht="15">
      <c r="A135" s="64" t="s">
        <v>284</v>
      </c>
      <c r="B135" s="64" t="s">
        <v>286</v>
      </c>
      <c r="C135" s="65" t="s">
        <v>3319</v>
      </c>
      <c r="D135" s="66">
        <v>10</v>
      </c>
      <c r="E135" s="67" t="s">
        <v>136</v>
      </c>
      <c r="F135" s="68">
        <v>29.11111111111111</v>
      </c>
      <c r="G135" s="65"/>
      <c r="H135" s="69"/>
      <c r="I135" s="70"/>
      <c r="J135" s="70"/>
      <c r="K135" s="34" t="s">
        <v>66</v>
      </c>
      <c r="L135" s="77">
        <v>135</v>
      </c>
      <c r="M135" s="77"/>
      <c r="N135" s="72"/>
      <c r="O135" s="79" t="s">
        <v>388</v>
      </c>
      <c r="P135" s="81">
        <v>43517.77261574074</v>
      </c>
      <c r="Q135" s="79" t="s">
        <v>452</v>
      </c>
      <c r="R135" s="84" t="s">
        <v>532</v>
      </c>
      <c r="S135" s="79" t="s">
        <v>562</v>
      </c>
      <c r="T135" s="79"/>
      <c r="U135" s="79"/>
      <c r="V135" s="84" t="s">
        <v>695</v>
      </c>
      <c r="W135" s="81">
        <v>43517.77261574074</v>
      </c>
      <c r="X135" s="84" t="s">
        <v>815</v>
      </c>
      <c r="Y135" s="79"/>
      <c r="Z135" s="79"/>
      <c r="AA135" s="82" t="s">
        <v>974</v>
      </c>
      <c r="AB135" s="82" t="s">
        <v>980</v>
      </c>
      <c r="AC135" s="79" t="b">
        <v>0</v>
      </c>
      <c r="AD135" s="79">
        <v>0</v>
      </c>
      <c r="AE135" s="82" t="s">
        <v>1079</v>
      </c>
      <c r="AF135" s="79" t="b">
        <v>0</v>
      </c>
      <c r="AG135" s="79" t="s">
        <v>1085</v>
      </c>
      <c r="AH135" s="79"/>
      <c r="AI135" s="82" t="s">
        <v>1071</v>
      </c>
      <c r="AJ135" s="79" t="b">
        <v>0</v>
      </c>
      <c r="AK135" s="79">
        <v>0</v>
      </c>
      <c r="AL135" s="82" t="s">
        <v>1071</v>
      </c>
      <c r="AM135" s="79" t="s">
        <v>1099</v>
      </c>
      <c r="AN135" s="79" t="b">
        <v>1</v>
      </c>
      <c r="AO135" s="82" t="s">
        <v>980</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4</v>
      </c>
      <c r="BC135" s="78" t="str">
        <f>REPLACE(INDEX(GroupVertices[Group],MATCH(Edges[[#This Row],[Vertex 2]],GroupVertices[Vertex],0)),1,1,"")</f>
        <v>4</v>
      </c>
      <c r="BD135" s="48"/>
      <c r="BE135" s="49"/>
      <c r="BF135" s="48"/>
      <c r="BG135" s="49"/>
      <c r="BH135" s="48"/>
      <c r="BI135" s="49"/>
      <c r="BJ135" s="48"/>
      <c r="BK135" s="49"/>
      <c r="BL135" s="48"/>
    </row>
    <row r="136" spans="1:64" ht="15">
      <c r="A136" s="64" t="s">
        <v>284</v>
      </c>
      <c r="B136" s="64" t="s">
        <v>289</v>
      </c>
      <c r="C136" s="65" t="s">
        <v>3318</v>
      </c>
      <c r="D136" s="66">
        <v>3</v>
      </c>
      <c r="E136" s="67" t="s">
        <v>132</v>
      </c>
      <c r="F136" s="68">
        <v>32</v>
      </c>
      <c r="G136" s="65"/>
      <c r="H136" s="69"/>
      <c r="I136" s="70"/>
      <c r="J136" s="70"/>
      <c r="K136" s="34" t="s">
        <v>65</v>
      </c>
      <c r="L136" s="77">
        <v>136</v>
      </c>
      <c r="M136" s="77"/>
      <c r="N136" s="72"/>
      <c r="O136" s="79" t="s">
        <v>387</v>
      </c>
      <c r="P136" s="81">
        <v>43517.77261574074</v>
      </c>
      <c r="Q136" s="79" t="s">
        <v>452</v>
      </c>
      <c r="R136" s="84" t="s">
        <v>532</v>
      </c>
      <c r="S136" s="79" t="s">
        <v>562</v>
      </c>
      <c r="T136" s="79"/>
      <c r="U136" s="79"/>
      <c r="V136" s="84" t="s">
        <v>695</v>
      </c>
      <c r="W136" s="81">
        <v>43517.77261574074</v>
      </c>
      <c r="X136" s="84" t="s">
        <v>815</v>
      </c>
      <c r="Y136" s="79"/>
      <c r="Z136" s="79"/>
      <c r="AA136" s="82" t="s">
        <v>974</v>
      </c>
      <c r="AB136" s="82" t="s">
        <v>980</v>
      </c>
      <c r="AC136" s="79" t="b">
        <v>0</v>
      </c>
      <c r="AD136" s="79">
        <v>0</v>
      </c>
      <c r="AE136" s="82" t="s">
        <v>1079</v>
      </c>
      <c r="AF136" s="79" t="b">
        <v>0</v>
      </c>
      <c r="AG136" s="79" t="s">
        <v>1085</v>
      </c>
      <c r="AH136" s="79"/>
      <c r="AI136" s="82" t="s">
        <v>1071</v>
      </c>
      <c r="AJ136" s="79" t="b">
        <v>0</v>
      </c>
      <c r="AK136" s="79">
        <v>0</v>
      </c>
      <c r="AL136" s="82" t="s">
        <v>1071</v>
      </c>
      <c r="AM136" s="79" t="s">
        <v>1099</v>
      </c>
      <c r="AN136" s="79" t="b">
        <v>1</v>
      </c>
      <c r="AO136" s="82" t="s">
        <v>980</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4</v>
      </c>
      <c r="BC136" s="78" t="str">
        <f>REPLACE(INDEX(GroupVertices[Group],MATCH(Edges[[#This Row],[Vertex 2]],GroupVertices[Vertex],0)),1,1,"")</f>
        <v>4</v>
      </c>
      <c r="BD136" s="48"/>
      <c r="BE136" s="49"/>
      <c r="BF136" s="48"/>
      <c r="BG136" s="49"/>
      <c r="BH136" s="48"/>
      <c r="BI136" s="49"/>
      <c r="BJ136" s="48"/>
      <c r="BK136" s="49"/>
      <c r="BL136" s="48"/>
    </row>
    <row r="137" spans="1:64" ht="15">
      <c r="A137" s="64" t="s">
        <v>286</v>
      </c>
      <c r="B137" s="64" t="s">
        <v>284</v>
      </c>
      <c r="C137" s="65" t="s">
        <v>3318</v>
      </c>
      <c r="D137" s="66">
        <v>3</v>
      </c>
      <c r="E137" s="67" t="s">
        <v>132</v>
      </c>
      <c r="F137" s="68">
        <v>32</v>
      </c>
      <c r="G137" s="65"/>
      <c r="H137" s="69"/>
      <c r="I137" s="70"/>
      <c r="J137" s="70"/>
      <c r="K137" s="34" t="s">
        <v>66</v>
      </c>
      <c r="L137" s="77">
        <v>137</v>
      </c>
      <c r="M137" s="77"/>
      <c r="N137" s="72"/>
      <c r="O137" s="79" t="s">
        <v>388</v>
      </c>
      <c r="P137" s="81">
        <v>43518.142164351855</v>
      </c>
      <c r="Q137" s="79" t="s">
        <v>454</v>
      </c>
      <c r="R137" s="84" t="s">
        <v>534</v>
      </c>
      <c r="S137" s="79" t="s">
        <v>562</v>
      </c>
      <c r="T137" s="79"/>
      <c r="U137" s="79"/>
      <c r="V137" s="84" t="s">
        <v>697</v>
      </c>
      <c r="W137" s="81">
        <v>43518.142164351855</v>
      </c>
      <c r="X137" s="84" t="s">
        <v>817</v>
      </c>
      <c r="Y137" s="79"/>
      <c r="Z137" s="79"/>
      <c r="AA137" s="82" t="s">
        <v>976</v>
      </c>
      <c r="AB137" s="82" t="s">
        <v>980</v>
      </c>
      <c r="AC137" s="79" t="b">
        <v>0</v>
      </c>
      <c r="AD137" s="79">
        <v>0</v>
      </c>
      <c r="AE137" s="82" t="s">
        <v>1079</v>
      </c>
      <c r="AF137" s="79" t="b">
        <v>0</v>
      </c>
      <c r="AG137" s="79" t="s">
        <v>1084</v>
      </c>
      <c r="AH137" s="79"/>
      <c r="AI137" s="82" t="s">
        <v>1071</v>
      </c>
      <c r="AJ137" s="79" t="b">
        <v>0</v>
      </c>
      <c r="AK137" s="79">
        <v>0</v>
      </c>
      <c r="AL137" s="82" t="s">
        <v>1071</v>
      </c>
      <c r="AM137" s="79" t="s">
        <v>1098</v>
      </c>
      <c r="AN137" s="79" t="b">
        <v>1</v>
      </c>
      <c r="AO137" s="82" t="s">
        <v>980</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v>
      </c>
      <c r="BC137" s="78" t="str">
        <f>REPLACE(INDEX(GroupVertices[Group],MATCH(Edges[[#This Row],[Vertex 2]],GroupVertices[Vertex],0)),1,1,"")</f>
        <v>4</v>
      </c>
      <c r="BD137" s="48"/>
      <c r="BE137" s="49"/>
      <c r="BF137" s="48"/>
      <c r="BG137" s="49"/>
      <c r="BH137" s="48"/>
      <c r="BI137" s="49"/>
      <c r="BJ137" s="48"/>
      <c r="BK137" s="49"/>
      <c r="BL137" s="48"/>
    </row>
    <row r="138" spans="1:64" ht="15">
      <c r="A138" s="64" t="s">
        <v>289</v>
      </c>
      <c r="B138" s="64" t="s">
        <v>286</v>
      </c>
      <c r="C138" s="65" t="s">
        <v>3318</v>
      </c>
      <c r="D138" s="66">
        <v>3</v>
      </c>
      <c r="E138" s="67" t="s">
        <v>132</v>
      </c>
      <c r="F138" s="68">
        <v>32</v>
      </c>
      <c r="G138" s="65"/>
      <c r="H138" s="69"/>
      <c r="I138" s="70"/>
      <c r="J138" s="70"/>
      <c r="K138" s="34" t="s">
        <v>66</v>
      </c>
      <c r="L138" s="77">
        <v>138</v>
      </c>
      <c r="M138" s="77"/>
      <c r="N138" s="72"/>
      <c r="O138" s="79" t="s">
        <v>388</v>
      </c>
      <c r="P138" s="81">
        <v>43517.763078703705</v>
      </c>
      <c r="Q138" s="79" t="s">
        <v>455</v>
      </c>
      <c r="R138" s="84" t="s">
        <v>533</v>
      </c>
      <c r="S138" s="79" t="s">
        <v>572</v>
      </c>
      <c r="T138" s="79" t="s">
        <v>584</v>
      </c>
      <c r="U138" s="84" t="s">
        <v>624</v>
      </c>
      <c r="V138" s="84" t="s">
        <v>624</v>
      </c>
      <c r="W138" s="81">
        <v>43517.763078703705</v>
      </c>
      <c r="X138" s="84" t="s">
        <v>821</v>
      </c>
      <c r="Y138" s="79"/>
      <c r="Z138" s="79"/>
      <c r="AA138" s="82" t="s">
        <v>980</v>
      </c>
      <c r="AB138" s="79"/>
      <c r="AC138" s="79" t="b">
        <v>0</v>
      </c>
      <c r="AD138" s="79">
        <v>0</v>
      </c>
      <c r="AE138" s="82" t="s">
        <v>1071</v>
      </c>
      <c r="AF138" s="79" t="b">
        <v>0</v>
      </c>
      <c r="AG138" s="79" t="s">
        <v>1084</v>
      </c>
      <c r="AH138" s="79"/>
      <c r="AI138" s="82" t="s">
        <v>1071</v>
      </c>
      <c r="AJ138" s="79" t="b">
        <v>0</v>
      </c>
      <c r="AK138" s="79">
        <v>0</v>
      </c>
      <c r="AL138" s="82" t="s">
        <v>1071</v>
      </c>
      <c r="AM138" s="79" t="s">
        <v>1099</v>
      </c>
      <c r="AN138" s="79" t="b">
        <v>0</v>
      </c>
      <c r="AO138" s="82" t="s">
        <v>980</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4</v>
      </c>
      <c r="BD138" s="48">
        <v>2</v>
      </c>
      <c r="BE138" s="49">
        <v>13.333333333333334</v>
      </c>
      <c r="BF138" s="48">
        <v>0</v>
      </c>
      <c r="BG138" s="49">
        <v>0</v>
      </c>
      <c r="BH138" s="48">
        <v>0</v>
      </c>
      <c r="BI138" s="49">
        <v>0</v>
      </c>
      <c r="BJ138" s="48">
        <v>13</v>
      </c>
      <c r="BK138" s="49">
        <v>86.66666666666667</v>
      </c>
      <c r="BL138" s="48">
        <v>15</v>
      </c>
    </row>
    <row r="139" spans="1:64" ht="15">
      <c r="A139" s="64" t="s">
        <v>286</v>
      </c>
      <c r="B139" s="64" t="s">
        <v>289</v>
      </c>
      <c r="C139" s="65" t="s">
        <v>3318</v>
      </c>
      <c r="D139" s="66">
        <v>3</v>
      </c>
      <c r="E139" s="67" t="s">
        <v>132</v>
      </c>
      <c r="F139" s="68">
        <v>32</v>
      </c>
      <c r="G139" s="65"/>
      <c r="H139" s="69"/>
      <c r="I139" s="70"/>
      <c r="J139" s="70"/>
      <c r="K139" s="34" t="s">
        <v>66</v>
      </c>
      <c r="L139" s="77">
        <v>139</v>
      </c>
      <c r="M139" s="77"/>
      <c r="N139" s="72"/>
      <c r="O139" s="79" t="s">
        <v>388</v>
      </c>
      <c r="P139" s="81">
        <v>43517.76768518519</v>
      </c>
      <c r="Q139" s="79" t="s">
        <v>453</v>
      </c>
      <c r="R139" s="84" t="s">
        <v>533</v>
      </c>
      <c r="S139" s="79" t="s">
        <v>572</v>
      </c>
      <c r="T139" s="79" t="s">
        <v>584</v>
      </c>
      <c r="U139" s="79"/>
      <c r="V139" s="84" t="s">
        <v>697</v>
      </c>
      <c r="W139" s="81">
        <v>43517.76768518519</v>
      </c>
      <c r="X139" s="84" t="s">
        <v>822</v>
      </c>
      <c r="Y139" s="79"/>
      <c r="Z139" s="79"/>
      <c r="AA139" s="82" t="s">
        <v>981</v>
      </c>
      <c r="AB139" s="79"/>
      <c r="AC139" s="79" t="b">
        <v>0</v>
      </c>
      <c r="AD139" s="79">
        <v>0</v>
      </c>
      <c r="AE139" s="82" t="s">
        <v>1071</v>
      </c>
      <c r="AF139" s="79" t="b">
        <v>0</v>
      </c>
      <c r="AG139" s="79" t="s">
        <v>1084</v>
      </c>
      <c r="AH139" s="79"/>
      <c r="AI139" s="82" t="s">
        <v>1071</v>
      </c>
      <c r="AJ139" s="79" t="b">
        <v>0</v>
      </c>
      <c r="AK139" s="79">
        <v>0</v>
      </c>
      <c r="AL139" s="82" t="s">
        <v>980</v>
      </c>
      <c r="AM139" s="79" t="s">
        <v>1099</v>
      </c>
      <c r="AN139" s="79" t="b">
        <v>0</v>
      </c>
      <c r="AO139" s="82" t="s">
        <v>980</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4</v>
      </c>
      <c r="BD139" s="48">
        <v>2</v>
      </c>
      <c r="BE139" s="49">
        <v>11.11111111111111</v>
      </c>
      <c r="BF139" s="48">
        <v>0</v>
      </c>
      <c r="BG139" s="49">
        <v>0</v>
      </c>
      <c r="BH139" s="48">
        <v>0</v>
      </c>
      <c r="BI139" s="49">
        <v>0</v>
      </c>
      <c r="BJ139" s="48">
        <v>16</v>
      </c>
      <c r="BK139" s="49">
        <v>88.88888888888889</v>
      </c>
      <c r="BL139" s="48">
        <v>18</v>
      </c>
    </row>
    <row r="140" spans="1:64" ht="15">
      <c r="A140" s="64" t="s">
        <v>286</v>
      </c>
      <c r="B140" s="64" t="s">
        <v>289</v>
      </c>
      <c r="C140" s="65" t="s">
        <v>3318</v>
      </c>
      <c r="D140" s="66">
        <v>3</v>
      </c>
      <c r="E140" s="67" t="s">
        <v>132</v>
      </c>
      <c r="F140" s="68">
        <v>32</v>
      </c>
      <c r="G140" s="65"/>
      <c r="H140" s="69"/>
      <c r="I140" s="70"/>
      <c r="J140" s="70"/>
      <c r="K140" s="34" t="s">
        <v>66</v>
      </c>
      <c r="L140" s="77">
        <v>140</v>
      </c>
      <c r="M140" s="77"/>
      <c r="N140" s="72"/>
      <c r="O140" s="79" t="s">
        <v>387</v>
      </c>
      <c r="P140" s="81">
        <v>43518.142164351855</v>
      </c>
      <c r="Q140" s="79" t="s">
        <v>454</v>
      </c>
      <c r="R140" s="84" t="s">
        <v>534</v>
      </c>
      <c r="S140" s="79" t="s">
        <v>562</v>
      </c>
      <c r="T140" s="79"/>
      <c r="U140" s="79"/>
      <c r="V140" s="84" t="s">
        <v>697</v>
      </c>
      <c r="W140" s="81">
        <v>43518.142164351855</v>
      </c>
      <c r="X140" s="84" t="s">
        <v>817</v>
      </c>
      <c r="Y140" s="79"/>
      <c r="Z140" s="79"/>
      <c r="AA140" s="82" t="s">
        <v>976</v>
      </c>
      <c r="AB140" s="82" t="s">
        <v>980</v>
      </c>
      <c r="AC140" s="79" t="b">
        <v>0</v>
      </c>
      <c r="AD140" s="79">
        <v>0</v>
      </c>
      <c r="AE140" s="82" t="s">
        <v>1079</v>
      </c>
      <c r="AF140" s="79" t="b">
        <v>0</v>
      </c>
      <c r="AG140" s="79" t="s">
        <v>1084</v>
      </c>
      <c r="AH140" s="79"/>
      <c r="AI140" s="82" t="s">
        <v>1071</v>
      </c>
      <c r="AJ140" s="79" t="b">
        <v>0</v>
      </c>
      <c r="AK140" s="79">
        <v>0</v>
      </c>
      <c r="AL140" s="82" t="s">
        <v>1071</v>
      </c>
      <c r="AM140" s="79" t="s">
        <v>1098</v>
      </c>
      <c r="AN140" s="79" t="b">
        <v>1</v>
      </c>
      <c r="AO140" s="82" t="s">
        <v>980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4</v>
      </c>
      <c r="BC140" s="78" t="str">
        <f>REPLACE(INDEX(GroupVertices[Group],MATCH(Edges[[#This Row],[Vertex 2]],GroupVertices[Vertex],0)),1,1,"")</f>
        <v>4</v>
      </c>
      <c r="BD140" s="48"/>
      <c r="BE140" s="49"/>
      <c r="BF140" s="48"/>
      <c r="BG140" s="49"/>
      <c r="BH140" s="48"/>
      <c r="BI140" s="49"/>
      <c r="BJ140" s="48"/>
      <c r="BK140" s="49"/>
      <c r="BL140" s="48"/>
    </row>
    <row r="141" spans="1:64" ht="15">
      <c r="A141" s="64" t="s">
        <v>290</v>
      </c>
      <c r="B141" s="64" t="s">
        <v>286</v>
      </c>
      <c r="C141" s="65" t="s">
        <v>3318</v>
      </c>
      <c r="D141" s="66">
        <v>3</v>
      </c>
      <c r="E141" s="67" t="s">
        <v>132</v>
      </c>
      <c r="F141" s="68">
        <v>32</v>
      </c>
      <c r="G141" s="65"/>
      <c r="H141" s="69"/>
      <c r="I141" s="70"/>
      <c r="J141" s="70"/>
      <c r="K141" s="34" t="s">
        <v>65</v>
      </c>
      <c r="L141" s="77">
        <v>141</v>
      </c>
      <c r="M141" s="77"/>
      <c r="N141" s="72"/>
      <c r="O141" s="79" t="s">
        <v>388</v>
      </c>
      <c r="P141" s="81">
        <v>43518.98788194444</v>
      </c>
      <c r="Q141" s="79" t="s">
        <v>456</v>
      </c>
      <c r="R141" s="79"/>
      <c r="S141" s="79"/>
      <c r="T141" s="79" t="s">
        <v>599</v>
      </c>
      <c r="U141" s="79"/>
      <c r="V141" s="84" t="s">
        <v>700</v>
      </c>
      <c r="W141" s="81">
        <v>43518.98788194444</v>
      </c>
      <c r="X141" s="84" t="s">
        <v>823</v>
      </c>
      <c r="Y141" s="79"/>
      <c r="Z141" s="79"/>
      <c r="AA141" s="82" t="s">
        <v>982</v>
      </c>
      <c r="AB141" s="79"/>
      <c r="AC141" s="79" t="b">
        <v>0</v>
      </c>
      <c r="AD141" s="79">
        <v>0</v>
      </c>
      <c r="AE141" s="82" t="s">
        <v>1071</v>
      </c>
      <c r="AF141" s="79" t="b">
        <v>0</v>
      </c>
      <c r="AG141" s="79" t="s">
        <v>1084</v>
      </c>
      <c r="AH141" s="79"/>
      <c r="AI141" s="82" t="s">
        <v>1071</v>
      </c>
      <c r="AJ141" s="79" t="b">
        <v>0</v>
      </c>
      <c r="AK141" s="79">
        <v>0</v>
      </c>
      <c r="AL141" s="82" t="s">
        <v>987</v>
      </c>
      <c r="AM141" s="79" t="s">
        <v>1104</v>
      </c>
      <c r="AN141" s="79" t="b">
        <v>0</v>
      </c>
      <c r="AO141" s="82" t="s">
        <v>987</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4</v>
      </c>
      <c r="BC141" s="78" t="str">
        <f>REPLACE(INDEX(GroupVertices[Group],MATCH(Edges[[#This Row],[Vertex 2]],GroupVertices[Vertex],0)),1,1,"")</f>
        <v>4</v>
      </c>
      <c r="BD141" s="48">
        <v>0</v>
      </c>
      <c r="BE141" s="49">
        <v>0</v>
      </c>
      <c r="BF141" s="48">
        <v>0</v>
      </c>
      <c r="BG141" s="49">
        <v>0</v>
      </c>
      <c r="BH141" s="48">
        <v>0</v>
      </c>
      <c r="BI141" s="49">
        <v>0</v>
      </c>
      <c r="BJ141" s="48">
        <v>22</v>
      </c>
      <c r="BK141" s="49">
        <v>100</v>
      </c>
      <c r="BL141" s="48">
        <v>22</v>
      </c>
    </row>
    <row r="142" spans="1:64" ht="15">
      <c r="A142" s="64" t="s">
        <v>291</v>
      </c>
      <c r="B142" s="64" t="s">
        <v>286</v>
      </c>
      <c r="C142" s="65" t="s">
        <v>3318</v>
      </c>
      <c r="D142" s="66">
        <v>3</v>
      </c>
      <c r="E142" s="67" t="s">
        <v>132</v>
      </c>
      <c r="F142" s="68">
        <v>32</v>
      </c>
      <c r="G142" s="65"/>
      <c r="H142" s="69"/>
      <c r="I142" s="70"/>
      <c r="J142" s="70"/>
      <c r="K142" s="34" t="s">
        <v>65</v>
      </c>
      <c r="L142" s="77">
        <v>142</v>
      </c>
      <c r="M142" s="77"/>
      <c r="N142" s="72"/>
      <c r="O142" s="79" t="s">
        <v>388</v>
      </c>
      <c r="P142" s="81">
        <v>43518.99377314815</v>
      </c>
      <c r="Q142" s="79" t="s">
        <v>456</v>
      </c>
      <c r="R142" s="79"/>
      <c r="S142" s="79"/>
      <c r="T142" s="79" t="s">
        <v>599</v>
      </c>
      <c r="U142" s="79"/>
      <c r="V142" s="84" t="s">
        <v>701</v>
      </c>
      <c r="W142" s="81">
        <v>43518.99377314815</v>
      </c>
      <c r="X142" s="84" t="s">
        <v>824</v>
      </c>
      <c r="Y142" s="79"/>
      <c r="Z142" s="79"/>
      <c r="AA142" s="82" t="s">
        <v>983</v>
      </c>
      <c r="AB142" s="79"/>
      <c r="AC142" s="79" t="b">
        <v>0</v>
      </c>
      <c r="AD142" s="79">
        <v>0</v>
      </c>
      <c r="AE142" s="82" t="s">
        <v>1071</v>
      </c>
      <c r="AF142" s="79" t="b">
        <v>0</v>
      </c>
      <c r="AG142" s="79" t="s">
        <v>1084</v>
      </c>
      <c r="AH142" s="79"/>
      <c r="AI142" s="82" t="s">
        <v>1071</v>
      </c>
      <c r="AJ142" s="79" t="b">
        <v>0</v>
      </c>
      <c r="AK142" s="79">
        <v>0</v>
      </c>
      <c r="AL142" s="82" t="s">
        <v>987</v>
      </c>
      <c r="AM142" s="79" t="s">
        <v>1098</v>
      </c>
      <c r="AN142" s="79" t="b">
        <v>0</v>
      </c>
      <c r="AO142" s="82" t="s">
        <v>987</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4</v>
      </c>
      <c r="BC142" s="78" t="str">
        <f>REPLACE(INDEX(GroupVertices[Group],MATCH(Edges[[#This Row],[Vertex 2]],GroupVertices[Vertex],0)),1,1,"")</f>
        <v>4</v>
      </c>
      <c r="BD142" s="48">
        <v>0</v>
      </c>
      <c r="BE142" s="49">
        <v>0</v>
      </c>
      <c r="BF142" s="48">
        <v>0</v>
      </c>
      <c r="BG142" s="49">
        <v>0</v>
      </c>
      <c r="BH142" s="48">
        <v>0</v>
      </c>
      <c r="BI142" s="49">
        <v>0</v>
      </c>
      <c r="BJ142" s="48">
        <v>22</v>
      </c>
      <c r="BK142" s="49">
        <v>100</v>
      </c>
      <c r="BL142" s="48">
        <v>22</v>
      </c>
    </row>
    <row r="143" spans="1:64" ht="15">
      <c r="A143" s="64" t="s">
        <v>292</v>
      </c>
      <c r="B143" s="64" t="s">
        <v>286</v>
      </c>
      <c r="C143" s="65" t="s">
        <v>3318</v>
      </c>
      <c r="D143" s="66">
        <v>3</v>
      </c>
      <c r="E143" s="67" t="s">
        <v>132</v>
      </c>
      <c r="F143" s="68">
        <v>32</v>
      </c>
      <c r="G143" s="65"/>
      <c r="H143" s="69"/>
      <c r="I143" s="70"/>
      <c r="J143" s="70"/>
      <c r="K143" s="34" t="s">
        <v>65</v>
      </c>
      <c r="L143" s="77">
        <v>143</v>
      </c>
      <c r="M143" s="77"/>
      <c r="N143" s="72"/>
      <c r="O143" s="79" t="s">
        <v>388</v>
      </c>
      <c r="P143" s="81">
        <v>43518.999444444446</v>
      </c>
      <c r="Q143" s="79" t="s">
        <v>456</v>
      </c>
      <c r="R143" s="79"/>
      <c r="S143" s="79"/>
      <c r="T143" s="79" t="s">
        <v>599</v>
      </c>
      <c r="U143" s="79"/>
      <c r="V143" s="84" t="s">
        <v>702</v>
      </c>
      <c r="W143" s="81">
        <v>43518.999444444446</v>
      </c>
      <c r="X143" s="84" t="s">
        <v>825</v>
      </c>
      <c r="Y143" s="79"/>
      <c r="Z143" s="79"/>
      <c r="AA143" s="82" t="s">
        <v>984</v>
      </c>
      <c r="AB143" s="79"/>
      <c r="AC143" s="79" t="b">
        <v>0</v>
      </c>
      <c r="AD143" s="79">
        <v>0</v>
      </c>
      <c r="AE143" s="82" t="s">
        <v>1071</v>
      </c>
      <c r="AF143" s="79" t="b">
        <v>0</v>
      </c>
      <c r="AG143" s="79" t="s">
        <v>1084</v>
      </c>
      <c r="AH143" s="79"/>
      <c r="AI143" s="82" t="s">
        <v>1071</v>
      </c>
      <c r="AJ143" s="79" t="b">
        <v>0</v>
      </c>
      <c r="AK143" s="79">
        <v>0</v>
      </c>
      <c r="AL143" s="82" t="s">
        <v>987</v>
      </c>
      <c r="AM143" s="79" t="s">
        <v>1114</v>
      </c>
      <c r="AN143" s="79" t="b">
        <v>0</v>
      </c>
      <c r="AO143" s="82" t="s">
        <v>987</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4</v>
      </c>
      <c r="BD143" s="48">
        <v>0</v>
      </c>
      <c r="BE143" s="49">
        <v>0</v>
      </c>
      <c r="BF143" s="48">
        <v>0</v>
      </c>
      <c r="BG143" s="49">
        <v>0</v>
      </c>
      <c r="BH143" s="48">
        <v>0</v>
      </c>
      <c r="BI143" s="49">
        <v>0</v>
      </c>
      <c r="BJ143" s="48">
        <v>22</v>
      </c>
      <c r="BK143" s="49">
        <v>100</v>
      </c>
      <c r="BL143" s="48">
        <v>22</v>
      </c>
    </row>
    <row r="144" spans="1:64" ht="15">
      <c r="A144" s="64" t="s">
        <v>293</v>
      </c>
      <c r="B144" s="64" t="s">
        <v>286</v>
      </c>
      <c r="C144" s="65" t="s">
        <v>3318</v>
      </c>
      <c r="D144" s="66">
        <v>3</v>
      </c>
      <c r="E144" s="67" t="s">
        <v>132</v>
      </c>
      <c r="F144" s="68">
        <v>32</v>
      </c>
      <c r="G144" s="65"/>
      <c r="H144" s="69"/>
      <c r="I144" s="70"/>
      <c r="J144" s="70"/>
      <c r="K144" s="34" t="s">
        <v>65</v>
      </c>
      <c r="L144" s="77">
        <v>144</v>
      </c>
      <c r="M144" s="77"/>
      <c r="N144" s="72"/>
      <c r="O144" s="79" t="s">
        <v>388</v>
      </c>
      <c r="P144" s="81">
        <v>43519.06332175926</v>
      </c>
      <c r="Q144" s="79" t="s">
        <v>456</v>
      </c>
      <c r="R144" s="79"/>
      <c r="S144" s="79"/>
      <c r="T144" s="79" t="s">
        <v>599</v>
      </c>
      <c r="U144" s="79"/>
      <c r="V144" s="84" t="s">
        <v>703</v>
      </c>
      <c r="W144" s="81">
        <v>43519.06332175926</v>
      </c>
      <c r="X144" s="84" t="s">
        <v>826</v>
      </c>
      <c r="Y144" s="79"/>
      <c r="Z144" s="79"/>
      <c r="AA144" s="82" t="s">
        <v>985</v>
      </c>
      <c r="AB144" s="79"/>
      <c r="AC144" s="79" t="b">
        <v>0</v>
      </c>
      <c r="AD144" s="79">
        <v>0</v>
      </c>
      <c r="AE144" s="82" t="s">
        <v>1071</v>
      </c>
      <c r="AF144" s="79" t="b">
        <v>0</v>
      </c>
      <c r="AG144" s="79" t="s">
        <v>1084</v>
      </c>
      <c r="AH144" s="79"/>
      <c r="AI144" s="82" t="s">
        <v>1071</v>
      </c>
      <c r="AJ144" s="79" t="b">
        <v>0</v>
      </c>
      <c r="AK144" s="79">
        <v>0</v>
      </c>
      <c r="AL144" s="82" t="s">
        <v>987</v>
      </c>
      <c r="AM144" s="79" t="s">
        <v>1104</v>
      </c>
      <c r="AN144" s="79" t="b">
        <v>0</v>
      </c>
      <c r="AO144" s="82" t="s">
        <v>987</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4</v>
      </c>
      <c r="BC144" s="78" t="str">
        <f>REPLACE(INDEX(GroupVertices[Group],MATCH(Edges[[#This Row],[Vertex 2]],GroupVertices[Vertex],0)),1,1,"")</f>
        <v>4</v>
      </c>
      <c r="BD144" s="48">
        <v>0</v>
      </c>
      <c r="BE144" s="49">
        <v>0</v>
      </c>
      <c r="BF144" s="48">
        <v>0</v>
      </c>
      <c r="BG144" s="49">
        <v>0</v>
      </c>
      <c r="BH144" s="48">
        <v>0</v>
      </c>
      <c r="BI144" s="49">
        <v>0</v>
      </c>
      <c r="BJ144" s="48">
        <v>22</v>
      </c>
      <c r="BK144" s="49">
        <v>100</v>
      </c>
      <c r="BL144" s="48">
        <v>22</v>
      </c>
    </row>
    <row r="145" spans="1:64" ht="15">
      <c r="A145" s="64" t="s">
        <v>294</v>
      </c>
      <c r="B145" s="64" t="s">
        <v>370</v>
      </c>
      <c r="C145" s="65" t="s">
        <v>3318</v>
      </c>
      <c r="D145" s="66">
        <v>3</v>
      </c>
      <c r="E145" s="67" t="s">
        <v>132</v>
      </c>
      <c r="F145" s="68">
        <v>32</v>
      </c>
      <c r="G145" s="65"/>
      <c r="H145" s="69"/>
      <c r="I145" s="70"/>
      <c r="J145" s="70"/>
      <c r="K145" s="34" t="s">
        <v>65</v>
      </c>
      <c r="L145" s="77">
        <v>145</v>
      </c>
      <c r="M145" s="77"/>
      <c r="N145" s="72"/>
      <c r="O145" s="79" t="s">
        <v>388</v>
      </c>
      <c r="P145" s="81">
        <v>43519.37133101852</v>
      </c>
      <c r="Q145" s="79" t="s">
        <v>457</v>
      </c>
      <c r="R145" s="84" t="s">
        <v>535</v>
      </c>
      <c r="S145" s="79" t="s">
        <v>562</v>
      </c>
      <c r="T145" s="79"/>
      <c r="U145" s="79"/>
      <c r="V145" s="84" t="s">
        <v>704</v>
      </c>
      <c r="W145" s="81">
        <v>43519.37133101852</v>
      </c>
      <c r="X145" s="84" t="s">
        <v>827</v>
      </c>
      <c r="Y145" s="79"/>
      <c r="Z145" s="79"/>
      <c r="AA145" s="82" t="s">
        <v>986</v>
      </c>
      <c r="AB145" s="82" t="s">
        <v>1064</v>
      </c>
      <c r="AC145" s="79" t="b">
        <v>0</v>
      </c>
      <c r="AD145" s="79">
        <v>0</v>
      </c>
      <c r="AE145" s="82" t="s">
        <v>1080</v>
      </c>
      <c r="AF145" s="79" t="b">
        <v>0</v>
      </c>
      <c r="AG145" s="79" t="s">
        <v>1084</v>
      </c>
      <c r="AH145" s="79"/>
      <c r="AI145" s="82" t="s">
        <v>1071</v>
      </c>
      <c r="AJ145" s="79" t="b">
        <v>0</v>
      </c>
      <c r="AK145" s="79">
        <v>0</v>
      </c>
      <c r="AL145" s="82" t="s">
        <v>1071</v>
      </c>
      <c r="AM145" s="79" t="s">
        <v>1107</v>
      </c>
      <c r="AN145" s="79" t="b">
        <v>1</v>
      </c>
      <c r="AO145" s="82" t="s">
        <v>1064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17</v>
      </c>
      <c r="BC145" s="78" t="str">
        <f>REPLACE(INDEX(GroupVertices[Group],MATCH(Edges[[#This Row],[Vertex 2]],GroupVertices[Vertex],0)),1,1,"")</f>
        <v>17</v>
      </c>
      <c r="BD145" s="48"/>
      <c r="BE145" s="49"/>
      <c r="BF145" s="48"/>
      <c r="BG145" s="49"/>
      <c r="BH145" s="48"/>
      <c r="BI145" s="49"/>
      <c r="BJ145" s="48"/>
      <c r="BK145" s="49"/>
      <c r="BL145" s="48"/>
    </row>
    <row r="146" spans="1:64" ht="15">
      <c r="A146" s="64" t="s">
        <v>294</v>
      </c>
      <c r="B146" s="64" t="s">
        <v>371</v>
      </c>
      <c r="C146" s="65" t="s">
        <v>3318</v>
      </c>
      <c r="D146" s="66">
        <v>3</v>
      </c>
      <c r="E146" s="67" t="s">
        <v>132</v>
      </c>
      <c r="F146" s="68">
        <v>32</v>
      </c>
      <c r="G146" s="65"/>
      <c r="H146" s="69"/>
      <c r="I146" s="70"/>
      <c r="J146" s="70"/>
      <c r="K146" s="34" t="s">
        <v>65</v>
      </c>
      <c r="L146" s="77">
        <v>146</v>
      </c>
      <c r="M146" s="77"/>
      <c r="N146" s="72"/>
      <c r="O146" s="79" t="s">
        <v>387</v>
      </c>
      <c r="P146" s="81">
        <v>43519.37133101852</v>
      </c>
      <c r="Q146" s="79" t="s">
        <v>457</v>
      </c>
      <c r="R146" s="84" t="s">
        <v>535</v>
      </c>
      <c r="S146" s="79" t="s">
        <v>562</v>
      </c>
      <c r="T146" s="79"/>
      <c r="U146" s="79"/>
      <c r="V146" s="84" t="s">
        <v>704</v>
      </c>
      <c r="W146" s="81">
        <v>43519.37133101852</v>
      </c>
      <c r="X146" s="84" t="s">
        <v>827</v>
      </c>
      <c r="Y146" s="79"/>
      <c r="Z146" s="79"/>
      <c r="AA146" s="82" t="s">
        <v>986</v>
      </c>
      <c r="AB146" s="82" t="s">
        <v>1064</v>
      </c>
      <c r="AC146" s="79" t="b">
        <v>0</v>
      </c>
      <c r="AD146" s="79">
        <v>0</v>
      </c>
      <c r="AE146" s="82" t="s">
        <v>1080</v>
      </c>
      <c r="AF146" s="79" t="b">
        <v>0</v>
      </c>
      <c r="AG146" s="79" t="s">
        <v>1084</v>
      </c>
      <c r="AH146" s="79"/>
      <c r="AI146" s="82" t="s">
        <v>1071</v>
      </c>
      <c r="AJ146" s="79" t="b">
        <v>0</v>
      </c>
      <c r="AK146" s="79">
        <v>0</v>
      </c>
      <c r="AL146" s="82" t="s">
        <v>1071</v>
      </c>
      <c r="AM146" s="79" t="s">
        <v>1107</v>
      </c>
      <c r="AN146" s="79" t="b">
        <v>1</v>
      </c>
      <c r="AO146" s="82" t="s">
        <v>1064</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17</v>
      </c>
      <c r="BC146" s="78" t="str">
        <f>REPLACE(INDEX(GroupVertices[Group],MATCH(Edges[[#This Row],[Vertex 2]],GroupVertices[Vertex],0)),1,1,"")</f>
        <v>17</v>
      </c>
      <c r="BD146" s="48">
        <v>1</v>
      </c>
      <c r="BE146" s="49">
        <v>5</v>
      </c>
      <c r="BF146" s="48">
        <v>0</v>
      </c>
      <c r="BG146" s="49">
        <v>0</v>
      </c>
      <c r="BH146" s="48">
        <v>0</v>
      </c>
      <c r="BI146" s="49">
        <v>0</v>
      </c>
      <c r="BJ146" s="48">
        <v>19</v>
      </c>
      <c r="BK146" s="49">
        <v>95</v>
      </c>
      <c r="BL146" s="48">
        <v>20</v>
      </c>
    </row>
    <row r="147" spans="1:64" ht="15">
      <c r="A147" s="64" t="s">
        <v>286</v>
      </c>
      <c r="B147" s="64" t="s">
        <v>286</v>
      </c>
      <c r="C147" s="65" t="s">
        <v>3318</v>
      </c>
      <c r="D147" s="66">
        <v>3</v>
      </c>
      <c r="E147" s="67" t="s">
        <v>132</v>
      </c>
      <c r="F147" s="68">
        <v>32</v>
      </c>
      <c r="G147" s="65"/>
      <c r="H147" s="69"/>
      <c r="I147" s="70"/>
      <c r="J147" s="70"/>
      <c r="K147" s="34" t="s">
        <v>65</v>
      </c>
      <c r="L147" s="77">
        <v>147</v>
      </c>
      <c r="M147" s="77"/>
      <c r="N147" s="72"/>
      <c r="O147" s="79" t="s">
        <v>176</v>
      </c>
      <c r="P147" s="81">
        <v>43518.97268518519</v>
      </c>
      <c r="Q147" s="79" t="s">
        <v>458</v>
      </c>
      <c r="R147" s="84" t="s">
        <v>536</v>
      </c>
      <c r="S147" s="79" t="s">
        <v>562</v>
      </c>
      <c r="T147" s="79" t="s">
        <v>599</v>
      </c>
      <c r="U147" s="79"/>
      <c r="V147" s="84" t="s">
        <v>697</v>
      </c>
      <c r="W147" s="81">
        <v>43518.97268518519</v>
      </c>
      <c r="X147" s="84" t="s">
        <v>828</v>
      </c>
      <c r="Y147" s="79"/>
      <c r="Z147" s="79"/>
      <c r="AA147" s="82" t="s">
        <v>987</v>
      </c>
      <c r="AB147" s="79"/>
      <c r="AC147" s="79" t="b">
        <v>0</v>
      </c>
      <c r="AD147" s="79">
        <v>0</v>
      </c>
      <c r="AE147" s="82" t="s">
        <v>1071</v>
      </c>
      <c r="AF147" s="79" t="b">
        <v>0</v>
      </c>
      <c r="AG147" s="79" t="s">
        <v>1084</v>
      </c>
      <c r="AH147" s="79"/>
      <c r="AI147" s="82" t="s">
        <v>1071</v>
      </c>
      <c r="AJ147" s="79" t="b">
        <v>0</v>
      </c>
      <c r="AK147" s="79">
        <v>0</v>
      </c>
      <c r="AL147" s="82" t="s">
        <v>1071</v>
      </c>
      <c r="AM147" s="79" t="s">
        <v>1099</v>
      </c>
      <c r="AN147" s="79" t="b">
        <v>1</v>
      </c>
      <c r="AO147" s="82" t="s">
        <v>987</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v>0</v>
      </c>
      <c r="BE147" s="49">
        <v>0</v>
      </c>
      <c r="BF147" s="48">
        <v>0</v>
      </c>
      <c r="BG147" s="49">
        <v>0</v>
      </c>
      <c r="BH147" s="48">
        <v>0</v>
      </c>
      <c r="BI147" s="49">
        <v>0</v>
      </c>
      <c r="BJ147" s="48">
        <v>20</v>
      </c>
      <c r="BK147" s="49">
        <v>100</v>
      </c>
      <c r="BL147" s="48">
        <v>20</v>
      </c>
    </row>
    <row r="148" spans="1:64" ht="15">
      <c r="A148" s="64" t="s">
        <v>295</v>
      </c>
      <c r="B148" s="64" t="s">
        <v>286</v>
      </c>
      <c r="C148" s="65" t="s">
        <v>3318</v>
      </c>
      <c r="D148" s="66">
        <v>3</v>
      </c>
      <c r="E148" s="67" t="s">
        <v>132</v>
      </c>
      <c r="F148" s="68">
        <v>32</v>
      </c>
      <c r="G148" s="65"/>
      <c r="H148" s="69"/>
      <c r="I148" s="70"/>
      <c r="J148" s="70"/>
      <c r="K148" s="34" t="s">
        <v>65</v>
      </c>
      <c r="L148" s="77">
        <v>148</v>
      </c>
      <c r="M148" s="77"/>
      <c r="N148" s="72"/>
      <c r="O148" s="79" t="s">
        <v>388</v>
      </c>
      <c r="P148" s="81">
        <v>43519.89728009259</v>
      </c>
      <c r="Q148" s="79" t="s">
        <v>456</v>
      </c>
      <c r="R148" s="79"/>
      <c r="S148" s="79"/>
      <c r="T148" s="79" t="s">
        <v>599</v>
      </c>
      <c r="U148" s="79"/>
      <c r="V148" s="84" t="s">
        <v>705</v>
      </c>
      <c r="W148" s="81">
        <v>43519.89728009259</v>
      </c>
      <c r="X148" s="84" t="s">
        <v>829</v>
      </c>
      <c r="Y148" s="79"/>
      <c r="Z148" s="79"/>
      <c r="AA148" s="82" t="s">
        <v>988</v>
      </c>
      <c r="AB148" s="79"/>
      <c r="AC148" s="79" t="b">
        <v>0</v>
      </c>
      <c r="AD148" s="79">
        <v>0</v>
      </c>
      <c r="AE148" s="82" t="s">
        <v>1071</v>
      </c>
      <c r="AF148" s="79" t="b">
        <v>0</v>
      </c>
      <c r="AG148" s="79" t="s">
        <v>1084</v>
      </c>
      <c r="AH148" s="79"/>
      <c r="AI148" s="82" t="s">
        <v>1071</v>
      </c>
      <c r="AJ148" s="79" t="b">
        <v>0</v>
      </c>
      <c r="AK148" s="79">
        <v>5</v>
      </c>
      <c r="AL148" s="82" t="s">
        <v>987</v>
      </c>
      <c r="AM148" s="79" t="s">
        <v>1098</v>
      </c>
      <c r="AN148" s="79" t="b">
        <v>0</v>
      </c>
      <c r="AO148" s="82" t="s">
        <v>987</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v>0</v>
      </c>
      <c r="BE148" s="49">
        <v>0</v>
      </c>
      <c r="BF148" s="48">
        <v>0</v>
      </c>
      <c r="BG148" s="49">
        <v>0</v>
      </c>
      <c r="BH148" s="48">
        <v>0</v>
      </c>
      <c r="BI148" s="49">
        <v>0</v>
      </c>
      <c r="BJ148" s="48">
        <v>22</v>
      </c>
      <c r="BK148" s="49">
        <v>100</v>
      </c>
      <c r="BL148" s="48">
        <v>22</v>
      </c>
    </row>
    <row r="149" spans="1:64" ht="15">
      <c r="A149" s="64" t="s">
        <v>296</v>
      </c>
      <c r="B149" s="64" t="s">
        <v>296</v>
      </c>
      <c r="C149" s="65" t="s">
        <v>3318</v>
      </c>
      <c r="D149" s="66">
        <v>3</v>
      </c>
      <c r="E149" s="67" t="s">
        <v>132</v>
      </c>
      <c r="F149" s="68">
        <v>32</v>
      </c>
      <c r="G149" s="65"/>
      <c r="H149" s="69"/>
      <c r="I149" s="70"/>
      <c r="J149" s="70"/>
      <c r="K149" s="34" t="s">
        <v>65</v>
      </c>
      <c r="L149" s="77">
        <v>149</v>
      </c>
      <c r="M149" s="77"/>
      <c r="N149" s="72"/>
      <c r="O149" s="79" t="s">
        <v>176</v>
      </c>
      <c r="P149" s="81">
        <v>43520.81013888889</v>
      </c>
      <c r="Q149" s="79" t="s">
        <v>459</v>
      </c>
      <c r="R149" s="84" t="s">
        <v>537</v>
      </c>
      <c r="S149" s="79" t="s">
        <v>573</v>
      </c>
      <c r="T149" s="79"/>
      <c r="U149" s="79"/>
      <c r="V149" s="84" t="s">
        <v>706</v>
      </c>
      <c r="W149" s="81">
        <v>43520.81013888889</v>
      </c>
      <c r="X149" s="84" t="s">
        <v>830</v>
      </c>
      <c r="Y149" s="79"/>
      <c r="Z149" s="79"/>
      <c r="AA149" s="82" t="s">
        <v>989</v>
      </c>
      <c r="AB149" s="79"/>
      <c r="AC149" s="79" t="b">
        <v>0</v>
      </c>
      <c r="AD149" s="79">
        <v>1</v>
      </c>
      <c r="AE149" s="82" t="s">
        <v>1071</v>
      </c>
      <c r="AF149" s="79" t="b">
        <v>0</v>
      </c>
      <c r="AG149" s="79" t="s">
        <v>1084</v>
      </c>
      <c r="AH149" s="79"/>
      <c r="AI149" s="82" t="s">
        <v>1071</v>
      </c>
      <c r="AJ149" s="79" t="b">
        <v>0</v>
      </c>
      <c r="AK149" s="79">
        <v>0</v>
      </c>
      <c r="AL149" s="82" t="s">
        <v>1071</v>
      </c>
      <c r="AM149" s="79" t="s">
        <v>1115</v>
      </c>
      <c r="AN149" s="79" t="b">
        <v>0</v>
      </c>
      <c r="AO149" s="82" t="s">
        <v>989</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2</v>
      </c>
      <c r="BD149" s="48">
        <v>1</v>
      </c>
      <c r="BE149" s="49">
        <v>2.7027027027027026</v>
      </c>
      <c r="BF149" s="48">
        <v>0</v>
      </c>
      <c r="BG149" s="49">
        <v>0</v>
      </c>
      <c r="BH149" s="48">
        <v>0</v>
      </c>
      <c r="BI149" s="49">
        <v>0</v>
      </c>
      <c r="BJ149" s="48">
        <v>36</v>
      </c>
      <c r="BK149" s="49">
        <v>97.29729729729729</v>
      </c>
      <c r="BL149" s="48">
        <v>37</v>
      </c>
    </row>
    <row r="150" spans="1:64" ht="15">
      <c r="A150" s="64" t="s">
        <v>297</v>
      </c>
      <c r="B150" s="64" t="s">
        <v>297</v>
      </c>
      <c r="C150" s="65" t="s">
        <v>3319</v>
      </c>
      <c r="D150" s="66">
        <v>10</v>
      </c>
      <c r="E150" s="67" t="s">
        <v>136</v>
      </c>
      <c r="F150" s="68">
        <v>29.11111111111111</v>
      </c>
      <c r="G150" s="65"/>
      <c r="H150" s="69"/>
      <c r="I150" s="70"/>
      <c r="J150" s="70"/>
      <c r="K150" s="34" t="s">
        <v>65</v>
      </c>
      <c r="L150" s="77">
        <v>150</v>
      </c>
      <c r="M150" s="77"/>
      <c r="N150" s="72"/>
      <c r="O150" s="79" t="s">
        <v>176</v>
      </c>
      <c r="P150" s="81">
        <v>43516.76519675926</v>
      </c>
      <c r="Q150" s="79" t="s">
        <v>460</v>
      </c>
      <c r="R150" s="79"/>
      <c r="S150" s="79"/>
      <c r="T150" s="79"/>
      <c r="U150" s="79"/>
      <c r="V150" s="84" t="s">
        <v>707</v>
      </c>
      <c r="W150" s="81">
        <v>43516.76519675926</v>
      </c>
      <c r="X150" s="84" t="s">
        <v>831</v>
      </c>
      <c r="Y150" s="79"/>
      <c r="Z150" s="79"/>
      <c r="AA150" s="82" t="s">
        <v>990</v>
      </c>
      <c r="AB150" s="79"/>
      <c r="AC150" s="79" t="b">
        <v>0</v>
      </c>
      <c r="AD150" s="79">
        <v>1</v>
      </c>
      <c r="AE150" s="82" t="s">
        <v>1071</v>
      </c>
      <c r="AF150" s="79" t="b">
        <v>0</v>
      </c>
      <c r="AG150" s="79" t="s">
        <v>1084</v>
      </c>
      <c r="AH150" s="79"/>
      <c r="AI150" s="82" t="s">
        <v>1071</v>
      </c>
      <c r="AJ150" s="79" t="b">
        <v>0</v>
      </c>
      <c r="AK150" s="79">
        <v>0</v>
      </c>
      <c r="AL150" s="82" t="s">
        <v>1071</v>
      </c>
      <c r="AM150" s="79" t="s">
        <v>1098</v>
      </c>
      <c r="AN150" s="79" t="b">
        <v>0</v>
      </c>
      <c r="AO150" s="82" t="s">
        <v>990</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2</v>
      </c>
      <c r="BC150" s="78" t="str">
        <f>REPLACE(INDEX(GroupVertices[Group],MATCH(Edges[[#This Row],[Vertex 2]],GroupVertices[Vertex],0)),1,1,"")</f>
        <v>2</v>
      </c>
      <c r="BD150" s="48">
        <v>0</v>
      </c>
      <c r="BE150" s="49">
        <v>0</v>
      </c>
      <c r="BF150" s="48">
        <v>1</v>
      </c>
      <c r="BG150" s="49">
        <v>5</v>
      </c>
      <c r="BH150" s="48">
        <v>0</v>
      </c>
      <c r="BI150" s="49">
        <v>0</v>
      </c>
      <c r="BJ150" s="48">
        <v>19</v>
      </c>
      <c r="BK150" s="49">
        <v>95</v>
      </c>
      <c r="BL150" s="48">
        <v>20</v>
      </c>
    </row>
    <row r="151" spans="1:64" ht="15">
      <c r="A151" s="64" t="s">
        <v>297</v>
      </c>
      <c r="B151" s="64" t="s">
        <v>297</v>
      </c>
      <c r="C151" s="65" t="s">
        <v>3319</v>
      </c>
      <c r="D151" s="66">
        <v>10</v>
      </c>
      <c r="E151" s="67" t="s">
        <v>136</v>
      </c>
      <c r="F151" s="68">
        <v>29.11111111111111</v>
      </c>
      <c r="G151" s="65"/>
      <c r="H151" s="69"/>
      <c r="I151" s="70"/>
      <c r="J151" s="70"/>
      <c r="K151" s="34" t="s">
        <v>65</v>
      </c>
      <c r="L151" s="77">
        <v>151</v>
      </c>
      <c r="M151" s="77"/>
      <c r="N151" s="72"/>
      <c r="O151" s="79" t="s">
        <v>176</v>
      </c>
      <c r="P151" s="81">
        <v>43521.94702546296</v>
      </c>
      <c r="Q151" s="79" t="s">
        <v>461</v>
      </c>
      <c r="R151" s="79"/>
      <c r="S151" s="79"/>
      <c r="T151" s="79"/>
      <c r="U151" s="79"/>
      <c r="V151" s="84" t="s">
        <v>707</v>
      </c>
      <c r="W151" s="81">
        <v>43521.94702546296</v>
      </c>
      <c r="X151" s="84" t="s">
        <v>832</v>
      </c>
      <c r="Y151" s="79"/>
      <c r="Z151" s="79"/>
      <c r="AA151" s="82" t="s">
        <v>991</v>
      </c>
      <c r="AB151" s="79"/>
      <c r="AC151" s="79" t="b">
        <v>0</v>
      </c>
      <c r="AD151" s="79">
        <v>3</v>
      </c>
      <c r="AE151" s="82" t="s">
        <v>1071</v>
      </c>
      <c r="AF151" s="79" t="b">
        <v>0</v>
      </c>
      <c r="AG151" s="79" t="s">
        <v>1084</v>
      </c>
      <c r="AH151" s="79"/>
      <c r="AI151" s="82" t="s">
        <v>1071</v>
      </c>
      <c r="AJ151" s="79" t="b">
        <v>0</v>
      </c>
      <c r="AK151" s="79">
        <v>0</v>
      </c>
      <c r="AL151" s="82" t="s">
        <v>1071</v>
      </c>
      <c r="AM151" s="79" t="s">
        <v>1107</v>
      </c>
      <c r="AN151" s="79" t="b">
        <v>0</v>
      </c>
      <c r="AO151" s="82" t="s">
        <v>991</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2</v>
      </c>
      <c r="BC151" s="78" t="str">
        <f>REPLACE(INDEX(GroupVertices[Group],MATCH(Edges[[#This Row],[Vertex 2]],GroupVertices[Vertex],0)),1,1,"")</f>
        <v>2</v>
      </c>
      <c r="BD151" s="48">
        <v>1</v>
      </c>
      <c r="BE151" s="49">
        <v>12.5</v>
      </c>
      <c r="BF151" s="48">
        <v>1</v>
      </c>
      <c r="BG151" s="49">
        <v>12.5</v>
      </c>
      <c r="BH151" s="48">
        <v>0</v>
      </c>
      <c r="BI151" s="49">
        <v>0</v>
      </c>
      <c r="BJ151" s="48">
        <v>6</v>
      </c>
      <c r="BK151" s="49">
        <v>75</v>
      </c>
      <c r="BL151" s="48">
        <v>8</v>
      </c>
    </row>
    <row r="152" spans="1:64" ht="15">
      <c r="A152" s="64" t="s">
        <v>298</v>
      </c>
      <c r="B152" s="64" t="s">
        <v>303</v>
      </c>
      <c r="C152" s="65" t="s">
        <v>3319</v>
      </c>
      <c r="D152" s="66">
        <v>10</v>
      </c>
      <c r="E152" s="67" t="s">
        <v>136</v>
      </c>
      <c r="F152" s="68">
        <v>29.11111111111111</v>
      </c>
      <c r="G152" s="65"/>
      <c r="H152" s="69"/>
      <c r="I152" s="70"/>
      <c r="J152" s="70"/>
      <c r="K152" s="34" t="s">
        <v>65</v>
      </c>
      <c r="L152" s="77">
        <v>152</v>
      </c>
      <c r="M152" s="77"/>
      <c r="N152" s="72"/>
      <c r="O152" s="79" t="s">
        <v>388</v>
      </c>
      <c r="P152" s="81">
        <v>43521.99711805556</v>
      </c>
      <c r="Q152" s="79" t="s">
        <v>462</v>
      </c>
      <c r="R152" s="79" t="s">
        <v>538</v>
      </c>
      <c r="S152" s="79" t="s">
        <v>574</v>
      </c>
      <c r="T152" s="79" t="s">
        <v>600</v>
      </c>
      <c r="U152" s="79"/>
      <c r="V152" s="84" t="s">
        <v>708</v>
      </c>
      <c r="W152" s="81">
        <v>43521.99711805556</v>
      </c>
      <c r="X152" s="84" t="s">
        <v>833</v>
      </c>
      <c r="Y152" s="79"/>
      <c r="Z152" s="79"/>
      <c r="AA152" s="82" t="s">
        <v>992</v>
      </c>
      <c r="AB152" s="79"/>
      <c r="AC152" s="79" t="b">
        <v>0</v>
      </c>
      <c r="AD152" s="79">
        <v>0</v>
      </c>
      <c r="AE152" s="82" t="s">
        <v>1071</v>
      </c>
      <c r="AF152" s="79" t="b">
        <v>0</v>
      </c>
      <c r="AG152" s="79" t="s">
        <v>1084</v>
      </c>
      <c r="AH152" s="79"/>
      <c r="AI152" s="82" t="s">
        <v>1071</v>
      </c>
      <c r="AJ152" s="79" t="b">
        <v>0</v>
      </c>
      <c r="AK152" s="79">
        <v>0</v>
      </c>
      <c r="AL152" s="82" t="s">
        <v>998</v>
      </c>
      <c r="AM152" s="79" t="s">
        <v>1099</v>
      </c>
      <c r="AN152" s="79" t="b">
        <v>0</v>
      </c>
      <c r="AO152" s="82" t="s">
        <v>998</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27</v>
      </c>
      <c r="BC152" s="78" t="str">
        <f>REPLACE(INDEX(GroupVertices[Group],MATCH(Edges[[#This Row],[Vertex 2]],GroupVertices[Vertex],0)),1,1,"")</f>
        <v>27</v>
      </c>
      <c r="BD152" s="48">
        <v>1</v>
      </c>
      <c r="BE152" s="49">
        <v>9.090909090909092</v>
      </c>
      <c r="BF152" s="48">
        <v>0</v>
      </c>
      <c r="BG152" s="49">
        <v>0</v>
      </c>
      <c r="BH152" s="48">
        <v>0</v>
      </c>
      <c r="BI152" s="49">
        <v>0</v>
      </c>
      <c r="BJ152" s="48">
        <v>10</v>
      </c>
      <c r="BK152" s="49">
        <v>90.9090909090909</v>
      </c>
      <c r="BL152" s="48">
        <v>11</v>
      </c>
    </row>
    <row r="153" spans="1:64" ht="15">
      <c r="A153" s="64" t="s">
        <v>298</v>
      </c>
      <c r="B153" s="64" t="s">
        <v>303</v>
      </c>
      <c r="C153" s="65" t="s">
        <v>3319</v>
      </c>
      <c r="D153" s="66">
        <v>10</v>
      </c>
      <c r="E153" s="67" t="s">
        <v>136</v>
      </c>
      <c r="F153" s="68">
        <v>29.11111111111111</v>
      </c>
      <c r="G153" s="65"/>
      <c r="H153" s="69"/>
      <c r="I153" s="70"/>
      <c r="J153" s="70"/>
      <c r="K153" s="34" t="s">
        <v>65</v>
      </c>
      <c r="L153" s="77">
        <v>153</v>
      </c>
      <c r="M153" s="77"/>
      <c r="N153" s="72"/>
      <c r="O153" s="79" t="s">
        <v>388</v>
      </c>
      <c r="P153" s="81">
        <v>43521.99729166667</v>
      </c>
      <c r="Q153" s="79" t="s">
        <v>463</v>
      </c>
      <c r="R153" s="79"/>
      <c r="S153" s="79"/>
      <c r="T153" s="79" t="s">
        <v>601</v>
      </c>
      <c r="U153" s="79"/>
      <c r="V153" s="84" t="s">
        <v>708</v>
      </c>
      <c r="W153" s="81">
        <v>43521.99729166667</v>
      </c>
      <c r="X153" s="84" t="s">
        <v>834</v>
      </c>
      <c r="Y153" s="79"/>
      <c r="Z153" s="79"/>
      <c r="AA153" s="82" t="s">
        <v>993</v>
      </c>
      <c r="AB153" s="79"/>
      <c r="AC153" s="79" t="b">
        <v>0</v>
      </c>
      <c r="AD153" s="79">
        <v>0</v>
      </c>
      <c r="AE153" s="82" t="s">
        <v>1071</v>
      </c>
      <c r="AF153" s="79" t="b">
        <v>0</v>
      </c>
      <c r="AG153" s="79" t="s">
        <v>1084</v>
      </c>
      <c r="AH153" s="79"/>
      <c r="AI153" s="82" t="s">
        <v>1071</v>
      </c>
      <c r="AJ153" s="79" t="b">
        <v>0</v>
      </c>
      <c r="AK153" s="79">
        <v>3</v>
      </c>
      <c r="AL153" s="82" t="s">
        <v>999</v>
      </c>
      <c r="AM153" s="79" t="s">
        <v>1099</v>
      </c>
      <c r="AN153" s="79" t="b">
        <v>0</v>
      </c>
      <c r="AO153" s="82" t="s">
        <v>999</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27</v>
      </c>
      <c r="BC153" s="78" t="str">
        <f>REPLACE(INDEX(GroupVertices[Group],MATCH(Edges[[#This Row],[Vertex 2]],GroupVertices[Vertex],0)),1,1,"")</f>
        <v>27</v>
      </c>
      <c r="BD153" s="48">
        <v>1</v>
      </c>
      <c r="BE153" s="49">
        <v>5.2631578947368425</v>
      </c>
      <c r="BF153" s="48">
        <v>0</v>
      </c>
      <c r="BG153" s="49">
        <v>0</v>
      </c>
      <c r="BH153" s="48">
        <v>0</v>
      </c>
      <c r="BI153" s="49">
        <v>0</v>
      </c>
      <c r="BJ153" s="48">
        <v>18</v>
      </c>
      <c r="BK153" s="49">
        <v>94.73684210526316</v>
      </c>
      <c r="BL153" s="48">
        <v>19</v>
      </c>
    </row>
    <row r="154" spans="1:64" ht="15">
      <c r="A154" s="64" t="s">
        <v>299</v>
      </c>
      <c r="B154" s="64" t="s">
        <v>336</v>
      </c>
      <c r="C154" s="65" t="s">
        <v>3318</v>
      </c>
      <c r="D154" s="66">
        <v>3</v>
      </c>
      <c r="E154" s="67" t="s">
        <v>132</v>
      </c>
      <c r="F154" s="68">
        <v>32</v>
      </c>
      <c r="G154" s="65"/>
      <c r="H154" s="69"/>
      <c r="I154" s="70"/>
      <c r="J154" s="70"/>
      <c r="K154" s="34" t="s">
        <v>65</v>
      </c>
      <c r="L154" s="77">
        <v>154</v>
      </c>
      <c r="M154" s="77"/>
      <c r="N154" s="72"/>
      <c r="O154" s="79" t="s">
        <v>388</v>
      </c>
      <c r="P154" s="81">
        <v>43522.430243055554</v>
      </c>
      <c r="Q154" s="79" t="s">
        <v>464</v>
      </c>
      <c r="R154" s="84" t="s">
        <v>539</v>
      </c>
      <c r="S154" s="79" t="s">
        <v>572</v>
      </c>
      <c r="T154" s="79" t="s">
        <v>602</v>
      </c>
      <c r="U154" s="79"/>
      <c r="V154" s="84" t="s">
        <v>709</v>
      </c>
      <c r="W154" s="81">
        <v>43522.430243055554</v>
      </c>
      <c r="X154" s="84" t="s">
        <v>835</v>
      </c>
      <c r="Y154" s="79"/>
      <c r="Z154" s="79"/>
      <c r="AA154" s="82" t="s">
        <v>994</v>
      </c>
      <c r="AB154" s="79"/>
      <c r="AC154" s="79" t="b">
        <v>0</v>
      </c>
      <c r="AD154" s="79">
        <v>0</v>
      </c>
      <c r="AE154" s="82" t="s">
        <v>1071</v>
      </c>
      <c r="AF154" s="79" t="b">
        <v>0</v>
      </c>
      <c r="AG154" s="79" t="s">
        <v>1084</v>
      </c>
      <c r="AH154" s="79"/>
      <c r="AI154" s="82" t="s">
        <v>1071</v>
      </c>
      <c r="AJ154" s="79" t="b">
        <v>0</v>
      </c>
      <c r="AK154" s="79">
        <v>0</v>
      </c>
      <c r="AL154" s="82" t="s">
        <v>1005</v>
      </c>
      <c r="AM154" s="79" t="s">
        <v>1112</v>
      </c>
      <c r="AN154" s="79" t="b">
        <v>0</v>
      </c>
      <c r="AO154" s="82" t="s">
        <v>1005</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v>
      </c>
      <c r="BC154" s="78" t="str">
        <f>REPLACE(INDEX(GroupVertices[Group],MATCH(Edges[[#This Row],[Vertex 2]],GroupVertices[Vertex],0)),1,1,"")</f>
        <v>3</v>
      </c>
      <c r="BD154" s="48"/>
      <c r="BE154" s="49"/>
      <c r="BF154" s="48"/>
      <c r="BG154" s="49"/>
      <c r="BH154" s="48"/>
      <c r="BI154" s="49"/>
      <c r="BJ154" s="48"/>
      <c r="BK154" s="49"/>
      <c r="BL154" s="48"/>
    </row>
    <row r="155" spans="1:64" ht="15">
      <c r="A155" s="64" t="s">
        <v>299</v>
      </c>
      <c r="B155" s="64" t="s">
        <v>307</v>
      </c>
      <c r="C155" s="65" t="s">
        <v>3318</v>
      </c>
      <c r="D155" s="66">
        <v>3</v>
      </c>
      <c r="E155" s="67" t="s">
        <v>132</v>
      </c>
      <c r="F155" s="68">
        <v>32</v>
      </c>
      <c r="G155" s="65"/>
      <c r="H155" s="69"/>
      <c r="I155" s="70"/>
      <c r="J155" s="70"/>
      <c r="K155" s="34" t="s">
        <v>65</v>
      </c>
      <c r="L155" s="77">
        <v>155</v>
      </c>
      <c r="M155" s="77"/>
      <c r="N155" s="72"/>
      <c r="O155" s="79" t="s">
        <v>388</v>
      </c>
      <c r="P155" s="81">
        <v>43522.430243055554</v>
      </c>
      <c r="Q155" s="79" t="s">
        <v>464</v>
      </c>
      <c r="R155" s="84" t="s">
        <v>539</v>
      </c>
      <c r="S155" s="79" t="s">
        <v>572</v>
      </c>
      <c r="T155" s="79" t="s">
        <v>602</v>
      </c>
      <c r="U155" s="79"/>
      <c r="V155" s="84" t="s">
        <v>709</v>
      </c>
      <c r="W155" s="81">
        <v>43522.430243055554</v>
      </c>
      <c r="X155" s="84" t="s">
        <v>835</v>
      </c>
      <c r="Y155" s="79"/>
      <c r="Z155" s="79"/>
      <c r="AA155" s="82" t="s">
        <v>994</v>
      </c>
      <c r="AB155" s="79"/>
      <c r="AC155" s="79" t="b">
        <v>0</v>
      </c>
      <c r="AD155" s="79">
        <v>0</v>
      </c>
      <c r="AE155" s="82" t="s">
        <v>1071</v>
      </c>
      <c r="AF155" s="79" t="b">
        <v>0</v>
      </c>
      <c r="AG155" s="79" t="s">
        <v>1084</v>
      </c>
      <c r="AH155" s="79"/>
      <c r="AI155" s="82" t="s">
        <v>1071</v>
      </c>
      <c r="AJ155" s="79" t="b">
        <v>0</v>
      </c>
      <c r="AK155" s="79">
        <v>0</v>
      </c>
      <c r="AL155" s="82" t="s">
        <v>1005</v>
      </c>
      <c r="AM155" s="79" t="s">
        <v>1112</v>
      </c>
      <c r="AN155" s="79" t="b">
        <v>0</v>
      </c>
      <c r="AO155" s="82" t="s">
        <v>1005</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3</v>
      </c>
      <c r="BD155" s="48">
        <v>0</v>
      </c>
      <c r="BE155" s="49">
        <v>0</v>
      </c>
      <c r="BF155" s="48">
        <v>0</v>
      </c>
      <c r="BG155" s="49">
        <v>0</v>
      </c>
      <c r="BH155" s="48">
        <v>0</v>
      </c>
      <c r="BI155" s="49">
        <v>0</v>
      </c>
      <c r="BJ155" s="48">
        <v>21</v>
      </c>
      <c r="BK155" s="49">
        <v>100</v>
      </c>
      <c r="BL155" s="48">
        <v>21</v>
      </c>
    </row>
    <row r="156" spans="1:64" ht="15">
      <c r="A156" s="64" t="s">
        <v>300</v>
      </c>
      <c r="B156" s="64" t="s">
        <v>372</v>
      </c>
      <c r="C156" s="65" t="s">
        <v>3318</v>
      </c>
      <c r="D156" s="66">
        <v>3</v>
      </c>
      <c r="E156" s="67" t="s">
        <v>132</v>
      </c>
      <c r="F156" s="68">
        <v>32</v>
      </c>
      <c r="G156" s="65"/>
      <c r="H156" s="69"/>
      <c r="I156" s="70"/>
      <c r="J156" s="70"/>
      <c r="K156" s="34" t="s">
        <v>65</v>
      </c>
      <c r="L156" s="77">
        <v>156</v>
      </c>
      <c r="M156" s="77"/>
      <c r="N156" s="72"/>
      <c r="O156" s="79" t="s">
        <v>388</v>
      </c>
      <c r="P156" s="81">
        <v>43522.65733796296</v>
      </c>
      <c r="Q156" s="79" t="s">
        <v>465</v>
      </c>
      <c r="R156" s="84" t="s">
        <v>540</v>
      </c>
      <c r="S156" s="79" t="s">
        <v>562</v>
      </c>
      <c r="T156" s="79"/>
      <c r="U156" s="79"/>
      <c r="V156" s="84" t="s">
        <v>710</v>
      </c>
      <c r="W156" s="81">
        <v>43522.65733796296</v>
      </c>
      <c r="X156" s="84" t="s">
        <v>836</v>
      </c>
      <c r="Y156" s="79"/>
      <c r="Z156" s="79"/>
      <c r="AA156" s="82" t="s">
        <v>995</v>
      </c>
      <c r="AB156" s="79"/>
      <c r="AC156" s="79" t="b">
        <v>0</v>
      </c>
      <c r="AD156" s="79">
        <v>0</v>
      </c>
      <c r="AE156" s="82" t="s">
        <v>1071</v>
      </c>
      <c r="AF156" s="79" t="b">
        <v>1</v>
      </c>
      <c r="AG156" s="79" t="s">
        <v>1084</v>
      </c>
      <c r="AH156" s="79"/>
      <c r="AI156" s="82" t="s">
        <v>1090</v>
      </c>
      <c r="AJ156" s="79" t="b">
        <v>0</v>
      </c>
      <c r="AK156" s="79">
        <v>0</v>
      </c>
      <c r="AL156" s="82" t="s">
        <v>1071</v>
      </c>
      <c r="AM156" s="79" t="s">
        <v>1112</v>
      </c>
      <c r="AN156" s="79" t="b">
        <v>1</v>
      </c>
      <c r="AO156" s="82" t="s">
        <v>995</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26</v>
      </c>
      <c r="BC156" s="78" t="str">
        <f>REPLACE(INDEX(GroupVertices[Group],MATCH(Edges[[#This Row],[Vertex 2]],GroupVertices[Vertex],0)),1,1,"")</f>
        <v>26</v>
      </c>
      <c r="BD156" s="48">
        <v>1</v>
      </c>
      <c r="BE156" s="49">
        <v>5.882352941176471</v>
      </c>
      <c r="BF156" s="48">
        <v>0</v>
      </c>
      <c r="BG156" s="49">
        <v>0</v>
      </c>
      <c r="BH156" s="48">
        <v>0</v>
      </c>
      <c r="BI156" s="49">
        <v>0</v>
      </c>
      <c r="BJ156" s="48">
        <v>16</v>
      </c>
      <c r="BK156" s="49">
        <v>94.11764705882354</v>
      </c>
      <c r="BL156" s="48">
        <v>17</v>
      </c>
    </row>
    <row r="157" spans="1:64" ht="15">
      <c r="A157" s="64" t="s">
        <v>301</v>
      </c>
      <c r="B157" s="64" t="s">
        <v>301</v>
      </c>
      <c r="C157" s="65" t="s">
        <v>3318</v>
      </c>
      <c r="D157" s="66">
        <v>3</v>
      </c>
      <c r="E157" s="67" t="s">
        <v>132</v>
      </c>
      <c r="F157" s="68">
        <v>32</v>
      </c>
      <c r="G157" s="65"/>
      <c r="H157" s="69"/>
      <c r="I157" s="70"/>
      <c r="J157" s="70"/>
      <c r="K157" s="34" t="s">
        <v>65</v>
      </c>
      <c r="L157" s="77">
        <v>157</v>
      </c>
      <c r="M157" s="77"/>
      <c r="N157" s="72"/>
      <c r="O157" s="79" t="s">
        <v>176</v>
      </c>
      <c r="P157" s="81">
        <v>42445.695601851854</v>
      </c>
      <c r="Q157" s="79" t="s">
        <v>466</v>
      </c>
      <c r="R157" s="79"/>
      <c r="S157" s="79"/>
      <c r="T157" s="79" t="s">
        <v>603</v>
      </c>
      <c r="U157" s="84" t="s">
        <v>625</v>
      </c>
      <c r="V157" s="84" t="s">
        <v>625</v>
      </c>
      <c r="W157" s="81">
        <v>42445.695601851854</v>
      </c>
      <c r="X157" s="84" t="s">
        <v>837</v>
      </c>
      <c r="Y157" s="79"/>
      <c r="Z157" s="79"/>
      <c r="AA157" s="82" t="s">
        <v>996</v>
      </c>
      <c r="AB157" s="79"/>
      <c r="AC157" s="79" t="b">
        <v>0</v>
      </c>
      <c r="AD157" s="79">
        <v>7</v>
      </c>
      <c r="AE157" s="82" t="s">
        <v>1071</v>
      </c>
      <c r="AF157" s="79" t="b">
        <v>0</v>
      </c>
      <c r="AG157" s="79" t="s">
        <v>1084</v>
      </c>
      <c r="AH157" s="79"/>
      <c r="AI157" s="82" t="s">
        <v>1071</v>
      </c>
      <c r="AJ157" s="79" t="b">
        <v>0</v>
      </c>
      <c r="AK157" s="79">
        <v>4</v>
      </c>
      <c r="AL157" s="82" t="s">
        <v>1071</v>
      </c>
      <c r="AM157" s="79" t="s">
        <v>1098</v>
      </c>
      <c r="AN157" s="79" t="b">
        <v>0</v>
      </c>
      <c r="AO157" s="82" t="s">
        <v>996</v>
      </c>
      <c r="AP157" s="79" t="s">
        <v>1119</v>
      </c>
      <c r="AQ157" s="79">
        <v>0</v>
      </c>
      <c r="AR157" s="79">
        <v>0</v>
      </c>
      <c r="AS157" s="79"/>
      <c r="AT157" s="79"/>
      <c r="AU157" s="79"/>
      <c r="AV157" s="79"/>
      <c r="AW157" s="79"/>
      <c r="AX157" s="79"/>
      <c r="AY157" s="79"/>
      <c r="AZ157" s="79"/>
      <c r="BA157">
        <v>1</v>
      </c>
      <c r="BB157" s="78" t="str">
        <f>REPLACE(INDEX(GroupVertices[Group],MATCH(Edges[[#This Row],[Vertex 1]],GroupVertices[Vertex],0)),1,1,"")</f>
        <v>25</v>
      </c>
      <c r="BC157" s="78" t="str">
        <f>REPLACE(INDEX(GroupVertices[Group],MATCH(Edges[[#This Row],[Vertex 2]],GroupVertices[Vertex],0)),1,1,"")</f>
        <v>25</v>
      </c>
      <c r="BD157" s="48">
        <v>1</v>
      </c>
      <c r="BE157" s="49">
        <v>6.25</v>
      </c>
      <c r="BF157" s="48">
        <v>0</v>
      </c>
      <c r="BG157" s="49">
        <v>0</v>
      </c>
      <c r="BH157" s="48">
        <v>0</v>
      </c>
      <c r="BI157" s="49">
        <v>0</v>
      </c>
      <c r="BJ157" s="48">
        <v>15</v>
      </c>
      <c r="BK157" s="49">
        <v>93.75</v>
      </c>
      <c r="BL157" s="48">
        <v>16</v>
      </c>
    </row>
    <row r="158" spans="1:64" ht="15">
      <c r="A158" s="64" t="s">
        <v>302</v>
      </c>
      <c r="B158" s="64" t="s">
        <v>301</v>
      </c>
      <c r="C158" s="65" t="s">
        <v>3318</v>
      </c>
      <c r="D158" s="66">
        <v>3</v>
      </c>
      <c r="E158" s="67" t="s">
        <v>132</v>
      </c>
      <c r="F158" s="68">
        <v>32</v>
      </c>
      <c r="G158" s="65"/>
      <c r="H158" s="69"/>
      <c r="I158" s="70"/>
      <c r="J158" s="70"/>
      <c r="K158" s="34" t="s">
        <v>65</v>
      </c>
      <c r="L158" s="77">
        <v>158</v>
      </c>
      <c r="M158" s="77"/>
      <c r="N158" s="72"/>
      <c r="O158" s="79" t="s">
        <v>388</v>
      </c>
      <c r="P158" s="81">
        <v>43522.665347222224</v>
      </c>
      <c r="Q158" s="79" t="s">
        <v>467</v>
      </c>
      <c r="R158" s="79"/>
      <c r="S158" s="79"/>
      <c r="T158" s="79" t="s">
        <v>603</v>
      </c>
      <c r="U158" s="84" t="s">
        <v>625</v>
      </c>
      <c r="V158" s="84" t="s">
        <v>625</v>
      </c>
      <c r="W158" s="81">
        <v>43522.665347222224</v>
      </c>
      <c r="X158" s="84" t="s">
        <v>838</v>
      </c>
      <c r="Y158" s="79"/>
      <c r="Z158" s="79"/>
      <c r="AA158" s="82" t="s">
        <v>997</v>
      </c>
      <c r="AB158" s="79"/>
      <c r="AC158" s="79" t="b">
        <v>0</v>
      </c>
      <c r="AD158" s="79">
        <v>0</v>
      </c>
      <c r="AE158" s="82" t="s">
        <v>1071</v>
      </c>
      <c r="AF158" s="79" t="b">
        <v>0</v>
      </c>
      <c r="AG158" s="79" t="s">
        <v>1084</v>
      </c>
      <c r="AH158" s="79"/>
      <c r="AI158" s="82" t="s">
        <v>1071</v>
      </c>
      <c r="AJ158" s="79" t="b">
        <v>0</v>
      </c>
      <c r="AK158" s="79">
        <v>4</v>
      </c>
      <c r="AL158" s="82" t="s">
        <v>996</v>
      </c>
      <c r="AM158" s="79" t="s">
        <v>1104</v>
      </c>
      <c r="AN158" s="79" t="b">
        <v>0</v>
      </c>
      <c r="AO158" s="82" t="s">
        <v>996</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25</v>
      </c>
      <c r="BC158" s="78" t="str">
        <f>REPLACE(INDEX(GroupVertices[Group],MATCH(Edges[[#This Row],[Vertex 2]],GroupVertices[Vertex],0)),1,1,"")</f>
        <v>25</v>
      </c>
      <c r="BD158" s="48">
        <v>1</v>
      </c>
      <c r="BE158" s="49">
        <v>5.555555555555555</v>
      </c>
      <c r="BF158" s="48">
        <v>0</v>
      </c>
      <c r="BG158" s="49">
        <v>0</v>
      </c>
      <c r="BH158" s="48">
        <v>0</v>
      </c>
      <c r="BI158" s="49">
        <v>0</v>
      </c>
      <c r="BJ158" s="48">
        <v>17</v>
      </c>
      <c r="BK158" s="49">
        <v>94.44444444444444</v>
      </c>
      <c r="BL158" s="48">
        <v>18</v>
      </c>
    </row>
    <row r="159" spans="1:64" ht="15">
      <c r="A159" s="64" t="s">
        <v>303</v>
      </c>
      <c r="B159" s="64" t="s">
        <v>303</v>
      </c>
      <c r="C159" s="65" t="s">
        <v>3320</v>
      </c>
      <c r="D159" s="66">
        <v>10</v>
      </c>
      <c r="E159" s="67" t="s">
        <v>136</v>
      </c>
      <c r="F159" s="68">
        <v>23.333333333333336</v>
      </c>
      <c r="G159" s="65"/>
      <c r="H159" s="69"/>
      <c r="I159" s="70"/>
      <c r="J159" s="70"/>
      <c r="K159" s="34" t="s">
        <v>65</v>
      </c>
      <c r="L159" s="77">
        <v>159</v>
      </c>
      <c r="M159" s="77"/>
      <c r="N159" s="72"/>
      <c r="O159" s="79" t="s">
        <v>176</v>
      </c>
      <c r="P159" s="81">
        <v>42074.74028935185</v>
      </c>
      <c r="Q159" s="79" t="s">
        <v>468</v>
      </c>
      <c r="R159" s="79" t="s">
        <v>538</v>
      </c>
      <c r="S159" s="79" t="s">
        <v>574</v>
      </c>
      <c r="T159" s="79" t="s">
        <v>600</v>
      </c>
      <c r="U159" s="84" t="s">
        <v>626</v>
      </c>
      <c r="V159" s="84" t="s">
        <v>626</v>
      </c>
      <c r="W159" s="81">
        <v>42074.74028935185</v>
      </c>
      <c r="X159" s="84" t="s">
        <v>839</v>
      </c>
      <c r="Y159" s="79"/>
      <c r="Z159" s="79"/>
      <c r="AA159" s="82" t="s">
        <v>998</v>
      </c>
      <c r="AB159" s="79"/>
      <c r="AC159" s="79" t="b">
        <v>0</v>
      </c>
      <c r="AD159" s="79">
        <v>2</v>
      </c>
      <c r="AE159" s="82" t="s">
        <v>1071</v>
      </c>
      <c r="AF159" s="79" t="b">
        <v>0</v>
      </c>
      <c r="AG159" s="79" t="s">
        <v>1084</v>
      </c>
      <c r="AH159" s="79"/>
      <c r="AI159" s="82" t="s">
        <v>1071</v>
      </c>
      <c r="AJ159" s="79" t="b">
        <v>0</v>
      </c>
      <c r="AK159" s="79">
        <v>3</v>
      </c>
      <c r="AL159" s="82" t="s">
        <v>1071</v>
      </c>
      <c r="AM159" s="79" t="s">
        <v>1099</v>
      </c>
      <c r="AN159" s="79" t="b">
        <v>0</v>
      </c>
      <c r="AO159" s="82" t="s">
        <v>998</v>
      </c>
      <c r="AP159" s="79" t="s">
        <v>1119</v>
      </c>
      <c r="AQ159" s="79">
        <v>0</v>
      </c>
      <c r="AR159" s="79">
        <v>0</v>
      </c>
      <c r="AS159" s="79"/>
      <c r="AT159" s="79"/>
      <c r="AU159" s="79"/>
      <c r="AV159" s="79"/>
      <c r="AW159" s="79"/>
      <c r="AX159" s="79"/>
      <c r="AY159" s="79"/>
      <c r="AZ159" s="79"/>
      <c r="BA159">
        <v>4</v>
      </c>
      <c r="BB159" s="78" t="str">
        <f>REPLACE(INDEX(GroupVertices[Group],MATCH(Edges[[#This Row],[Vertex 1]],GroupVertices[Vertex],0)),1,1,"")</f>
        <v>27</v>
      </c>
      <c r="BC159" s="78" t="str">
        <f>REPLACE(INDEX(GroupVertices[Group],MATCH(Edges[[#This Row],[Vertex 2]],GroupVertices[Vertex],0)),1,1,"")</f>
        <v>27</v>
      </c>
      <c r="BD159" s="48">
        <v>1</v>
      </c>
      <c r="BE159" s="49">
        <v>11.11111111111111</v>
      </c>
      <c r="BF159" s="48">
        <v>0</v>
      </c>
      <c r="BG159" s="49">
        <v>0</v>
      </c>
      <c r="BH159" s="48">
        <v>0</v>
      </c>
      <c r="BI159" s="49">
        <v>0</v>
      </c>
      <c r="BJ159" s="48">
        <v>8</v>
      </c>
      <c r="BK159" s="49">
        <v>88.88888888888889</v>
      </c>
      <c r="BL159" s="48">
        <v>9</v>
      </c>
    </row>
    <row r="160" spans="1:64" ht="15">
      <c r="A160" s="64" t="s">
        <v>303</v>
      </c>
      <c r="B160" s="64" t="s">
        <v>303</v>
      </c>
      <c r="C160" s="65" t="s">
        <v>3320</v>
      </c>
      <c r="D160" s="66">
        <v>10</v>
      </c>
      <c r="E160" s="67" t="s">
        <v>136</v>
      </c>
      <c r="F160" s="68">
        <v>23.333333333333336</v>
      </c>
      <c r="G160" s="65"/>
      <c r="H160" s="69"/>
      <c r="I160" s="70"/>
      <c r="J160" s="70"/>
      <c r="K160" s="34" t="s">
        <v>65</v>
      </c>
      <c r="L160" s="77">
        <v>160</v>
      </c>
      <c r="M160" s="77"/>
      <c r="N160" s="72"/>
      <c r="O160" s="79" t="s">
        <v>176</v>
      </c>
      <c r="P160" s="81">
        <v>42806.9159375</v>
      </c>
      <c r="Q160" s="79" t="s">
        <v>469</v>
      </c>
      <c r="R160" s="79"/>
      <c r="S160" s="79"/>
      <c r="T160" s="79" t="s">
        <v>604</v>
      </c>
      <c r="U160" s="84" t="s">
        <v>627</v>
      </c>
      <c r="V160" s="84" t="s">
        <v>627</v>
      </c>
      <c r="W160" s="81">
        <v>42806.9159375</v>
      </c>
      <c r="X160" s="84" t="s">
        <v>840</v>
      </c>
      <c r="Y160" s="79"/>
      <c r="Z160" s="79"/>
      <c r="AA160" s="82" t="s">
        <v>999</v>
      </c>
      <c r="AB160" s="79"/>
      <c r="AC160" s="79" t="b">
        <v>0</v>
      </c>
      <c r="AD160" s="79">
        <v>8</v>
      </c>
      <c r="AE160" s="82" t="s">
        <v>1071</v>
      </c>
      <c r="AF160" s="79" t="b">
        <v>0</v>
      </c>
      <c r="AG160" s="79" t="s">
        <v>1084</v>
      </c>
      <c r="AH160" s="79"/>
      <c r="AI160" s="82" t="s">
        <v>1071</v>
      </c>
      <c r="AJ160" s="79" t="b">
        <v>0</v>
      </c>
      <c r="AK160" s="79">
        <v>3</v>
      </c>
      <c r="AL160" s="82" t="s">
        <v>1071</v>
      </c>
      <c r="AM160" s="79" t="s">
        <v>1099</v>
      </c>
      <c r="AN160" s="79" t="b">
        <v>0</v>
      </c>
      <c r="AO160" s="82" t="s">
        <v>999</v>
      </c>
      <c r="AP160" s="79" t="s">
        <v>1119</v>
      </c>
      <c r="AQ160" s="79">
        <v>0</v>
      </c>
      <c r="AR160" s="79">
        <v>0</v>
      </c>
      <c r="AS160" s="79"/>
      <c r="AT160" s="79"/>
      <c r="AU160" s="79"/>
      <c r="AV160" s="79"/>
      <c r="AW160" s="79"/>
      <c r="AX160" s="79"/>
      <c r="AY160" s="79"/>
      <c r="AZ160" s="79"/>
      <c r="BA160">
        <v>4</v>
      </c>
      <c r="BB160" s="78" t="str">
        <f>REPLACE(INDEX(GroupVertices[Group],MATCH(Edges[[#This Row],[Vertex 1]],GroupVertices[Vertex],0)),1,1,"")</f>
        <v>27</v>
      </c>
      <c r="BC160" s="78" t="str">
        <f>REPLACE(INDEX(GroupVertices[Group],MATCH(Edges[[#This Row],[Vertex 2]],GroupVertices[Vertex],0)),1,1,"")</f>
        <v>27</v>
      </c>
      <c r="BD160" s="48">
        <v>1</v>
      </c>
      <c r="BE160" s="49">
        <v>4.761904761904762</v>
      </c>
      <c r="BF160" s="48">
        <v>0</v>
      </c>
      <c r="BG160" s="49">
        <v>0</v>
      </c>
      <c r="BH160" s="48">
        <v>0</v>
      </c>
      <c r="BI160" s="49">
        <v>0</v>
      </c>
      <c r="BJ160" s="48">
        <v>20</v>
      </c>
      <c r="BK160" s="49">
        <v>95.23809523809524</v>
      </c>
      <c r="BL160" s="48">
        <v>21</v>
      </c>
    </row>
    <row r="161" spans="1:64" ht="15">
      <c r="A161" s="64" t="s">
        <v>303</v>
      </c>
      <c r="B161" s="64" t="s">
        <v>303</v>
      </c>
      <c r="C161" s="65" t="s">
        <v>3320</v>
      </c>
      <c r="D161" s="66">
        <v>10</v>
      </c>
      <c r="E161" s="67" t="s">
        <v>136</v>
      </c>
      <c r="F161" s="68">
        <v>23.333333333333336</v>
      </c>
      <c r="G161" s="65"/>
      <c r="H161" s="69"/>
      <c r="I161" s="70"/>
      <c r="J161" s="70"/>
      <c r="K161" s="34" t="s">
        <v>65</v>
      </c>
      <c r="L161" s="77">
        <v>161</v>
      </c>
      <c r="M161" s="77"/>
      <c r="N161" s="72"/>
      <c r="O161" s="79" t="s">
        <v>176</v>
      </c>
      <c r="P161" s="81">
        <v>43522.01412037037</v>
      </c>
      <c r="Q161" s="79" t="s">
        <v>462</v>
      </c>
      <c r="R161" s="79" t="s">
        <v>538</v>
      </c>
      <c r="S161" s="79" t="s">
        <v>574</v>
      </c>
      <c r="T161" s="79" t="s">
        <v>600</v>
      </c>
      <c r="U161" s="79"/>
      <c r="V161" s="84" t="s">
        <v>711</v>
      </c>
      <c r="W161" s="81">
        <v>43522.01412037037</v>
      </c>
      <c r="X161" s="84" t="s">
        <v>841</v>
      </c>
      <c r="Y161" s="79"/>
      <c r="Z161" s="79"/>
      <c r="AA161" s="82" t="s">
        <v>1000</v>
      </c>
      <c r="AB161" s="79"/>
      <c r="AC161" s="79" t="b">
        <v>0</v>
      </c>
      <c r="AD161" s="79">
        <v>0</v>
      </c>
      <c r="AE161" s="82" t="s">
        <v>1071</v>
      </c>
      <c r="AF161" s="79" t="b">
        <v>0</v>
      </c>
      <c r="AG161" s="79" t="s">
        <v>1084</v>
      </c>
      <c r="AH161" s="79"/>
      <c r="AI161" s="82" t="s">
        <v>1071</v>
      </c>
      <c r="AJ161" s="79" t="b">
        <v>0</v>
      </c>
      <c r="AK161" s="79">
        <v>3</v>
      </c>
      <c r="AL161" s="82" t="s">
        <v>998</v>
      </c>
      <c r="AM161" s="79" t="s">
        <v>1099</v>
      </c>
      <c r="AN161" s="79" t="b">
        <v>0</v>
      </c>
      <c r="AO161" s="82" t="s">
        <v>998</v>
      </c>
      <c r="AP161" s="79" t="s">
        <v>176</v>
      </c>
      <c r="AQ161" s="79">
        <v>0</v>
      </c>
      <c r="AR161" s="79">
        <v>0</v>
      </c>
      <c r="AS161" s="79"/>
      <c r="AT161" s="79"/>
      <c r="AU161" s="79"/>
      <c r="AV161" s="79"/>
      <c r="AW161" s="79"/>
      <c r="AX161" s="79"/>
      <c r="AY161" s="79"/>
      <c r="AZ161" s="79"/>
      <c r="BA161">
        <v>4</v>
      </c>
      <c r="BB161" s="78" t="str">
        <f>REPLACE(INDEX(GroupVertices[Group],MATCH(Edges[[#This Row],[Vertex 1]],GroupVertices[Vertex],0)),1,1,"")</f>
        <v>27</v>
      </c>
      <c r="BC161" s="78" t="str">
        <f>REPLACE(INDEX(GroupVertices[Group],MATCH(Edges[[#This Row],[Vertex 2]],GroupVertices[Vertex],0)),1,1,"")</f>
        <v>27</v>
      </c>
      <c r="BD161" s="48">
        <v>1</v>
      </c>
      <c r="BE161" s="49">
        <v>9.090909090909092</v>
      </c>
      <c r="BF161" s="48">
        <v>0</v>
      </c>
      <c r="BG161" s="49">
        <v>0</v>
      </c>
      <c r="BH161" s="48">
        <v>0</v>
      </c>
      <c r="BI161" s="49">
        <v>0</v>
      </c>
      <c r="BJ161" s="48">
        <v>10</v>
      </c>
      <c r="BK161" s="49">
        <v>90.9090909090909</v>
      </c>
      <c r="BL161" s="48">
        <v>11</v>
      </c>
    </row>
    <row r="162" spans="1:64" ht="15">
      <c r="A162" s="64" t="s">
        <v>303</v>
      </c>
      <c r="B162" s="64" t="s">
        <v>303</v>
      </c>
      <c r="C162" s="65" t="s">
        <v>3320</v>
      </c>
      <c r="D162" s="66">
        <v>10</v>
      </c>
      <c r="E162" s="67" t="s">
        <v>136</v>
      </c>
      <c r="F162" s="68">
        <v>23.333333333333336</v>
      </c>
      <c r="G162" s="65"/>
      <c r="H162" s="69"/>
      <c r="I162" s="70"/>
      <c r="J162" s="70"/>
      <c r="K162" s="34" t="s">
        <v>65</v>
      </c>
      <c r="L162" s="77">
        <v>162</v>
      </c>
      <c r="M162" s="77"/>
      <c r="N162" s="72"/>
      <c r="O162" s="79" t="s">
        <v>176</v>
      </c>
      <c r="P162" s="81">
        <v>43522.6905787037</v>
      </c>
      <c r="Q162" s="79" t="s">
        <v>463</v>
      </c>
      <c r="R162" s="79"/>
      <c r="S162" s="79"/>
      <c r="T162" s="79" t="s">
        <v>601</v>
      </c>
      <c r="U162" s="79"/>
      <c r="V162" s="84" t="s">
        <v>711</v>
      </c>
      <c r="W162" s="81">
        <v>43522.6905787037</v>
      </c>
      <c r="X162" s="84" t="s">
        <v>842</v>
      </c>
      <c r="Y162" s="79"/>
      <c r="Z162" s="79"/>
      <c r="AA162" s="82" t="s">
        <v>1001</v>
      </c>
      <c r="AB162" s="79"/>
      <c r="AC162" s="79" t="b">
        <v>0</v>
      </c>
      <c r="AD162" s="79">
        <v>0</v>
      </c>
      <c r="AE162" s="82" t="s">
        <v>1071</v>
      </c>
      <c r="AF162" s="79" t="b">
        <v>0</v>
      </c>
      <c r="AG162" s="79" t="s">
        <v>1084</v>
      </c>
      <c r="AH162" s="79"/>
      <c r="AI162" s="82" t="s">
        <v>1071</v>
      </c>
      <c r="AJ162" s="79" t="b">
        <v>0</v>
      </c>
      <c r="AK162" s="79">
        <v>3</v>
      </c>
      <c r="AL162" s="82" t="s">
        <v>999</v>
      </c>
      <c r="AM162" s="79" t="s">
        <v>1099</v>
      </c>
      <c r="AN162" s="79" t="b">
        <v>0</v>
      </c>
      <c r="AO162" s="82" t="s">
        <v>999</v>
      </c>
      <c r="AP162" s="79" t="s">
        <v>176</v>
      </c>
      <c r="AQ162" s="79">
        <v>0</v>
      </c>
      <c r="AR162" s="79">
        <v>0</v>
      </c>
      <c r="AS162" s="79"/>
      <c r="AT162" s="79"/>
      <c r="AU162" s="79"/>
      <c r="AV162" s="79"/>
      <c r="AW162" s="79"/>
      <c r="AX162" s="79"/>
      <c r="AY162" s="79"/>
      <c r="AZ162" s="79"/>
      <c r="BA162">
        <v>4</v>
      </c>
      <c r="BB162" s="78" t="str">
        <f>REPLACE(INDEX(GroupVertices[Group],MATCH(Edges[[#This Row],[Vertex 1]],GroupVertices[Vertex],0)),1,1,"")</f>
        <v>27</v>
      </c>
      <c r="BC162" s="78" t="str">
        <f>REPLACE(INDEX(GroupVertices[Group],MATCH(Edges[[#This Row],[Vertex 2]],GroupVertices[Vertex],0)),1,1,"")</f>
        <v>27</v>
      </c>
      <c r="BD162" s="48">
        <v>1</v>
      </c>
      <c r="BE162" s="49">
        <v>5.2631578947368425</v>
      </c>
      <c r="BF162" s="48">
        <v>0</v>
      </c>
      <c r="BG162" s="49">
        <v>0</v>
      </c>
      <c r="BH162" s="48">
        <v>0</v>
      </c>
      <c r="BI162" s="49">
        <v>0</v>
      </c>
      <c r="BJ162" s="48">
        <v>18</v>
      </c>
      <c r="BK162" s="49">
        <v>94.73684210526316</v>
      </c>
      <c r="BL162" s="48">
        <v>19</v>
      </c>
    </row>
    <row r="163" spans="1:64" ht="15">
      <c r="A163" s="64" t="s">
        <v>304</v>
      </c>
      <c r="B163" s="64" t="s">
        <v>336</v>
      </c>
      <c r="C163" s="65" t="s">
        <v>3318</v>
      </c>
      <c r="D163" s="66">
        <v>3</v>
      </c>
      <c r="E163" s="67" t="s">
        <v>132</v>
      </c>
      <c r="F163" s="68">
        <v>32</v>
      </c>
      <c r="G163" s="65"/>
      <c r="H163" s="69"/>
      <c r="I163" s="70"/>
      <c r="J163" s="70"/>
      <c r="K163" s="34" t="s">
        <v>65</v>
      </c>
      <c r="L163" s="77">
        <v>163</v>
      </c>
      <c r="M163" s="77"/>
      <c r="N163" s="72"/>
      <c r="O163" s="79" t="s">
        <v>388</v>
      </c>
      <c r="P163" s="81">
        <v>43522.70804398148</v>
      </c>
      <c r="Q163" s="79" t="s">
        <v>470</v>
      </c>
      <c r="R163" s="79"/>
      <c r="S163" s="79"/>
      <c r="T163" s="79" t="s">
        <v>605</v>
      </c>
      <c r="U163" s="79"/>
      <c r="V163" s="84" t="s">
        <v>712</v>
      </c>
      <c r="W163" s="81">
        <v>43522.70804398148</v>
      </c>
      <c r="X163" s="84" t="s">
        <v>843</v>
      </c>
      <c r="Y163" s="79"/>
      <c r="Z163" s="79"/>
      <c r="AA163" s="82" t="s">
        <v>1002</v>
      </c>
      <c r="AB163" s="79"/>
      <c r="AC163" s="79" t="b">
        <v>0</v>
      </c>
      <c r="AD163" s="79">
        <v>0</v>
      </c>
      <c r="AE163" s="82" t="s">
        <v>1071</v>
      </c>
      <c r="AF163" s="79" t="b">
        <v>0</v>
      </c>
      <c r="AG163" s="79" t="s">
        <v>1084</v>
      </c>
      <c r="AH163" s="79"/>
      <c r="AI163" s="82" t="s">
        <v>1071</v>
      </c>
      <c r="AJ163" s="79" t="b">
        <v>0</v>
      </c>
      <c r="AK163" s="79">
        <v>2</v>
      </c>
      <c r="AL163" s="82" t="s">
        <v>1040</v>
      </c>
      <c r="AM163" s="79" t="s">
        <v>1098</v>
      </c>
      <c r="AN163" s="79" t="b">
        <v>0</v>
      </c>
      <c r="AO163" s="82" t="s">
        <v>1040</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3</v>
      </c>
      <c r="BD163" s="48"/>
      <c r="BE163" s="49"/>
      <c r="BF163" s="48"/>
      <c r="BG163" s="49"/>
      <c r="BH163" s="48"/>
      <c r="BI163" s="49"/>
      <c r="BJ163" s="48"/>
      <c r="BK163" s="49"/>
      <c r="BL163" s="48"/>
    </row>
    <row r="164" spans="1:64" ht="15">
      <c r="A164" s="64" t="s">
        <v>304</v>
      </c>
      <c r="B164" s="64" t="s">
        <v>331</v>
      </c>
      <c r="C164" s="65" t="s">
        <v>3318</v>
      </c>
      <c r="D164" s="66">
        <v>3</v>
      </c>
      <c r="E164" s="67" t="s">
        <v>132</v>
      </c>
      <c r="F164" s="68">
        <v>32</v>
      </c>
      <c r="G164" s="65"/>
      <c r="H164" s="69"/>
      <c r="I164" s="70"/>
      <c r="J164" s="70"/>
      <c r="K164" s="34" t="s">
        <v>65</v>
      </c>
      <c r="L164" s="77">
        <v>164</v>
      </c>
      <c r="M164" s="77"/>
      <c r="N164" s="72"/>
      <c r="O164" s="79" t="s">
        <v>388</v>
      </c>
      <c r="P164" s="81">
        <v>43522.70804398148</v>
      </c>
      <c r="Q164" s="79" t="s">
        <v>470</v>
      </c>
      <c r="R164" s="79"/>
      <c r="S164" s="79"/>
      <c r="T164" s="79" t="s">
        <v>605</v>
      </c>
      <c r="U164" s="79"/>
      <c r="V164" s="84" t="s">
        <v>712</v>
      </c>
      <c r="W164" s="81">
        <v>43522.70804398148</v>
      </c>
      <c r="X164" s="84" t="s">
        <v>843</v>
      </c>
      <c r="Y164" s="79"/>
      <c r="Z164" s="79"/>
      <c r="AA164" s="82" t="s">
        <v>1002</v>
      </c>
      <c r="AB164" s="79"/>
      <c r="AC164" s="79" t="b">
        <v>0</v>
      </c>
      <c r="AD164" s="79">
        <v>0</v>
      </c>
      <c r="AE164" s="82" t="s">
        <v>1071</v>
      </c>
      <c r="AF164" s="79" t="b">
        <v>0</v>
      </c>
      <c r="AG164" s="79" t="s">
        <v>1084</v>
      </c>
      <c r="AH164" s="79"/>
      <c r="AI164" s="82" t="s">
        <v>1071</v>
      </c>
      <c r="AJ164" s="79" t="b">
        <v>0</v>
      </c>
      <c r="AK164" s="79">
        <v>2</v>
      </c>
      <c r="AL164" s="82" t="s">
        <v>1040</v>
      </c>
      <c r="AM164" s="79" t="s">
        <v>1098</v>
      </c>
      <c r="AN164" s="79" t="b">
        <v>0</v>
      </c>
      <c r="AO164" s="82" t="s">
        <v>1040</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17</v>
      </c>
      <c r="BK164" s="49">
        <v>100</v>
      </c>
      <c r="BL164" s="48">
        <v>17</v>
      </c>
    </row>
    <row r="165" spans="1:64" ht="15">
      <c r="A165" s="64" t="s">
        <v>305</v>
      </c>
      <c r="B165" s="64" t="s">
        <v>373</v>
      </c>
      <c r="C165" s="65" t="s">
        <v>3318</v>
      </c>
      <c r="D165" s="66">
        <v>3</v>
      </c>
      <c r="E165" s="67" t="s">
        <v>132</v>
      </c>
      <c r="F165" s="68">
        <v>32</v>
      </c>
      <c r="G165" s="65"/>
      <c r="H165" s="69"/>
      <c r="I165" s="70"/>
      <c r="J165" s="70"/>
      <c r="K165" s="34" t="s">
        <v>65</v>
      </c>
      <c r="L165" s="77">
        <v>165</v>
      </c>
      <c r="M165" s="77"/>
      <c r="N165" s="72"/>
      <c r="O165" s="79" t="s">
        <v>388</v>
      </c>
      <c r="P165" s="81">
        <v>43522.70936342593</v>
      </c>
      <c r="Q165" s="79" t="s">
        <v>471</v>
      </c>
      <c r="R165" s="84" t="s">
        <v>541</v>
      </c>
      <c r="S165" s="79" t="s">
        <v>575</v>
      </c>
      <c r="T165" s="79" t="s">
        <v>606</v>
      </c>
      <c r="U165" s="79"/>
      <c r="V165" s="84" t="s">
        <v>713</v>
      </c>
      <c r="W165" s="81">
        <v>43522.70936342593</v>
      </c>
      <c r="X165" s="84" t="s">
        <v>844</v>
      </c>
      <c r="Y165" s="79"/>
      <c r="Z165" s="79"/>
      <c r="AA165" s="82" t="s">
        <v>1003</v>
      </c>
      <c r="AB165" s="79"/>
      <c r="AC165" s="79" t="b">
        <v>0</v>
      </c>
      <c r="AD165" s="79">
        <v>0</v>
      </c>
      <c r="AE165" s="82" t="s">
        <v>1071</v>
      </c>
      <c r="AF165" s="79" t="b">
        <v>0</v>
      </c>
      <c r="AG165" s="79" t="s">
        <v>1084</v>
      </c>
      <c r="AH165" s="79"/>
      <c r="AI165" s="82" t="s">
        <v>1071</v>
      </c>
      <c r="AJ165" s="79" t="b">
        <v>0</v>
      </c>
      <c r="AK165" s="79">
        <v>2</v>
      </c>
      <c r="AL165" s="82" t="s">
        <v>1042</v>
      </c>
      <c r="AM165" s="79" t="s">
        <v>1098</v>
      </c>
      <c r="AN165" s="79" t="b">
        <v>0</v>
      </c>
      <c r="AO165" s="82" t="s">
        <v>1042</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0</v>
      </c>
      <c r="BE165" s="49">
        <v>0</v>
      </c>
      <c r="BF165" s="48">
        <v>0</v>
      </c>
      <c r="BG165" s="49">
        <v>0</v>
      </c>
      <c r="BH165" s="48">
        <v>0</v>
      </c>
      <c r="BI165" s="49">
        <v>0</v>
      </c>
      <c r="BJ165" s="48">
        <v>14</v>
      </c>
      <c r="BK165" s="49">
        <v>100</v>
      </c>
      <c r="BL165" s="48">
        <v>14</v>
      </c>
    </row>
    <row r="166" spans="1:64" ht="15">
      <c r="A166" s="64" t="s">
        <v>305</v>
      </c>
      <c r="B166" s="64" t="s">
        <v>331</v>
      </c>
      <c r="C166" s="65" t="s">
        <v>3318</v>
      </c>
      <c r="D166" s="66">
        <v>3</v>
      </c>
      <c r="E166" s="67" t="s">
        <v>132</v>
      </c>
      <c r="F166" s="68">
        <v>32</v>
      </c>
      <c r="G166" s="65"/>
      <c r="H166" s="69"/>
      <c r="I166" s="70"/>
      <c r="J166" s="70"/>
      <c r="K166" s="34" t="s">
        <v>65</v>
      </c>
      <c r="L166" s="77">
        <v>166</v>
      </c>
      <c r="M166" s="77"/>
      <c r="N166" s="72"/>
      <c r="O166" s="79" t="s">
        <v>388</v>
      </c>
      <c r="P166" s="81">
        <v>43522.70936342593</v>
      </c>
      <c r="Q166" s="79" t="s">
        <v>471</v>
      </c>
      <c r="R166" s="84" t="s">
        <v>541</v>
      </c>
      <c r="S166" s="79" t="s">
        <v>575</v>
      </c>
      <c r="T166" s="79" t="s">
        <v>606</v>
      </c>
      <c r="U166" s="79"/>
      <c r="V166" s="84" t="s">
        <v>713</v>
      </c>
      <c r="W166" s="81">
        <v>43522.70936342593</v>
      </c>
      <c r="X166" s="84" t="s">
        <v>844</v>
      </c>
      <c r="Y166" s="79"/>
      <c r="Z166" s="79"/>
      <c r="AA166" s="82" t="s">
        <v>1003</v>
      </c>
      <c r="AB166" s="79"/>
      <c r="AC166" s="79" t="b">
        <v>0</v>
      </c>
      <c r="AD166" s="79">
        <v>0</v>
      </c>
      <c r="AE166" s="82" t="s">
        <v>1071</v>
      </c>
      <c r="AF166" s="79" t="b">
        <v>0</v>
      </c>
      <c r="AG166" s="79" t="s">
        <v>1084</v>
      </c>
      <c r="AH166" s="79"/>
      <c r="AI166" s="82" t="s">
        <v>1071</v>
      </c>
      <c r="AJ166" s="79" t="b">
        <v>0</v>
      </c>
      <c r="AK166" s="79">
        <v>2</v>
      </c>
      <c r="AL166" s="82" t="s">
        <v>1042</v>
      </c>
      <c r="AM166" s="79" t="s">
        <v>1098</v>
      </c>
      <c r="AN166" s="79" t="b">
        <v>0</v>
      </c>
      <c r="AO166" s="82" t="s">
        <v>1042</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306</v>
      </c>
      <c r="B167" s="64" t="s">
        <v>336</v>
      </c>
      <c r="C167" s="65" t="s">
        <v>3318</v>
      </c>
      <c r="D167" s="66">
        <v>3</v>
      </c>
      <c r="E167" s="67" t="s">
        <v>132</v>
      </c>
      <c r="F167" s="68">
        <v>32</v>
      </c>
      <c r="G167" s="65"/>
      <c r="H167" s="69"/>
      <c r="I167" s="70"/>
      <c r="J167" s="70"/>
      <c r="K167" s="34" t="s">
        <v>65</v>
      </c>
      <c r="L167" s="77">
        <v>167</v>
      </c>
      <c r="M167" s="77"/>
      <c r="N167" s="72"/>
      <c r="O167" s="79" t="s">
        <v>388</v>
      </c>
      <c r="P167" s="81">
        <v>43523.00126157407</v>
      </c>
      <c r="Q167" s="79" t="s">
        <v>464</v>
      </c>
      <c r="R167" s="84" t="s">
        <v>539</v>
      </c>
      <c r="S167" s="79" t="s">
        <v>572</v>
      </c>
      <c r="T167" s="79" t="s">
        <v>602</v>
      </c>
      <c r="U167" s="79"/>
      <c r="V167" s="84" t="s">
        <v>714</v>
      </c>
      <c r="W167" s="81">
        <v>43523.00126157407</v>
      </c>
      <c r="X167" s="84" t="s">
        <v>845</v>
      </c>
      <c r="Y167" s="79"/>
      <c r="Z167" s="79"/>
      <c r="AA167" s="82" t="s">
        <v>1004</v>
      </c>
      <c r="AB167" s="79"/>
      <c r="AC167" s="79" t="b">
        <v>0</v>
      </c>
      <c r="AD167" s="79">
        <v>0</v>
      </c>
      <c r="AE167" s="82" t="s">
        <v>1071</v>
      </c>
      <c r="AF167" s="79" t="b">
        <v>0</v>
      </c>
      <c r="AG167" s="79" t="s">
        <v>1084</v>
      </c>
      <c r="AH167" s="79"/>
      <c r="AI167" s="82" t="s">
        <v>1071</v>
      </c>
      <c r="AJ167" s="79" t="b">
        <v>0</v>
      </c>
      <c r="AK167" s="79">
        <v>3</v>
      </c>
      <c r="AL167" s="82" t="s">
        <v>1005</v>
      </c>
      <c r="AM167" s="79" t="s">
        <v>1098</v>
      </c>
      <c r="AN167" s="79" t="b">
        <v>0</v>
      </c>
      <c r="AO167" s="82" t="s">
        <v>1005</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3</v>
      </c>
      <c r="BC167" s="78" t="str">
        <f>REPLACE(INDEX(GroupVertices[Group],MATCH(Edges[[#This Row],[Vertex 2]],GroupVertices[Vertex],0)),1,1,"")</f>
        <v>3</v>
      </c>
      <c r="BD167" s="48"/>
      <c r="BE167" s="49"/>
      <c r="BF167" s="48"/>
      <c r="BG167" s="49"/>
      <c r="BH167" s="48"/>
      <c r="BI167" s="49"/>
      <c r="BJ167" s="48"/>
      <c r="BK167" s="49"/>
      <c r="BL167" s="48"/>
    </row>
    <row r="168" spans="1:64" ht="15">
      <c r="A168" s="64" t="s">
        <v>306</v>
      </c>
      <c r="B168" s="64" t="s">
        <v>307</v>
      </c>
      <c r="C168" s="65" t="s">
        <v>3318</v>
      </c>
      <c r="D168" s="66">
        <v>3</v>
      </c>
      <c r="E168" s="67" t="s">
        <v>132</v>
      </c>
      <c r="F168" s="68">
        <v>32</v>
      </c>
      <c r="G168" s="65"/>
      <c r="H168" s="69"/>
      <c r="I168" s="70"/>
      <c r="J168" s="70"/>
      <c r="K168" s="34" t="s">
        <v>65</v>
      </c>
      <c r="L168" s="77">
        <v>168</v>
      </c>
      <c r="M168" s="77"/>
      <c r="N168" s="72"/>
      <c r="O168" s="79" t="s">
        <v>388</v>
      </c>
      <c r="P168" s="81">
        <v>43523.00126157407</v>
      </c>
      <c r="Q168" s="79" t="s">
        <v>464</v>
      </c>
      <c r="R168" s="84" t="s">
        <v>539</v>
      </c>
      <c r="S168" s="79" t="s">
        <v>572</v>
      </c>
      <c r="T168" s="79" t="s">
        <v>602</v>
      </c>
      <c r="U168" s="79"/>
      <c r="V168" s="84" t="s">
        <v>714</v>
      </c>
      <c r="W168" s="81">
        <v>43523.00126157407</v>
      </c>
      <c r="X168" s="84" t="s">
        <v>845</v>
      </c>
      <c r="Y168" s="79"/>
      <c r="Z168" s="79"/>
      <c r="AA168" s="82" t="s">
        <v>1004</v>
      </c>
      <c r="AB168" s="79"/>
      <c r="AC168" s="79" t="b">
        <v>0</v>
      </c>
      <c r="AD168" s="79">
        <v>0</v>
      </c>
      <c r="AE168" s="82" t="s">
        <v>1071</v>
      </c>
      <c r="AF168" s="79" t="b">
        <v>0</v>
      </c>
      <c r="AG168" s="79" t="s">
        <v>1084</v>
      </c>
      <c r="AH168" s="79"/>
      <c r="AI168" s="82" t="s">
        <v>1071</v>
      </c>
      <c r="AJ168" s="79" t="b">
        <v>0</v>
      </c>
      <c r="AK168" s="79">
        <v>3</v>
      </c>
      <c r="AL168" s="82" t="s">
        <v>1005</v>
      </c>
      <c r="AM168" s="79" t="s">
        <v>1098</v>
      </c>
      <c r="AN168" s="79" t="b">
        <v>0</v>
      </c>
      <c r="AO168" s="82" t="s">
        <v>1005</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3</v>
      </c>
      <c r="BC168" s="78" t="str">
        <f>REPLACE(INDEX(GroupVertices[Group],MATCH(Edges[[#This Row],[Vertex 2]],GroupVertices[Vertex],0)),1,1,"")</f>
        <v>3</v>
      </c>
      <c r="BD168" s="48">
        <v>0</v>
      </c>
      <c r="BE168" s="49">
        <v>0</v>
      </c>
      <c r="BF168" s="48">
        <v>0</v>
      </c>
      <c r="BG168" s="49">
        <v>0</v>
      </c>
      <c r="BH168" s="48">
        <v>0</v>
      </c>
      <c r="BI168" s="49">
        <v>0</v>
      </c>
      <c r="BJ168" s="48">
        <v>21</v>
      </c>
      <c r="BK168" s="49">
        <v>100</v>
      </c>
      <c r="BL168" s="48">
        <v>21</v>
      </c>
    </row>
    <row r="169" spans="1:64" ht="15">
      <c r="A169" s="64" t="s">
        <v>307</v>
      </c>
      <c r="B169" s="64" t="s">
        <v>336</v>
      </c>
      <c r="C169" s="65" t="s">
        <v>3318</v>
      </c>
      <c r="D169" s="66">
        <v>3</v>
      </c>
      <c r="E169" s="67" t="s">
        <v>132</v>
      </c>
      <c r="F169" s="68">
        <v>32</v>
      </c>
      <c r="G169" s="65"/>
      <c r="H169" s="69"/>
      <c r="I169" s="70"/>
      <c r="J169" s="70"/>
      <c r="K169" s="34" t="s">
        <v>65</v>
      </c>
      <c r="L169" s="77">
        <v>169</v>
      </c>
      <c r="M169" s="77"/>
      <c r="N169" s="72"/>
      <c r="O169" s="79" t="s">
        <v>388</v>
      </c>
      <c r="P169" s="81">
        <v>43522.423310185186</v>
      </c>
      <c r="Q169" s="79" t="s">
        <v>472</v>
      </c>
      <c r="R169" s="84" t="s">
        <v>539</v>
      </c>
      <c r="S169" s="79" t="s">
        <v>572</v>
      </c>
      <c r="T169" s="79" t="s">
        <v>602</v>
      </c>
      <c r="U169" s="79"/>
      <c r="V169" s="84" t="s">
        <v>715</v>
      </c>
      <c r="W169" s="81">
        <v>43522.423310185186</v>
      </c>
      <c r="X169" s="84" t="s">
        <v>846</v>
      </c>
      <c r="Y169" s="79"/>
      <c r="Z169" s="79"/>
      <c r="AA169" s="82" t="s">
        <v>1005</v>
      </c>
      <c r="AB169" s="79"/>
      <c r="AC169" s="79" t="b">
        <v>0</v>
      </c>
      <c r="AD169" s="79">
        <v>2</v>
      </c>
      <c r="AE169" s="82" t="s">
        <v>1071</v>
      </c>
      <c r="AF169" s="79" t="b">
        <v>0</v>
      </c>
      <c r="AG169" s="79" t="s">
        <v>1084</v>
      </c>
      <c r="AH169" s="79"/>
      <c r="AI169" s="82" t="s">
        <v>1071</v>
      </c>
      <c r="AJ169" s="79" t="b">
        <v>0</v>
      </c>
      <c r="AK169" s="79">
        <v>1</v>
      </c>
      <c r="AL169" s="82" t="s">
        <v>1071</v>
      </c>
      <c r="AM169" s="79" t="s">
        <v>1099</v>
      </c>
      <c r="AN169" s="79" t="b">
        <v>0</v>
      </c>
      <c r="AO169" s="82" t="s">
        <v>1005</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3</v>
      </c>
      <c r="BC169" s="78" t="str">
        <f>REPLACE(INDEX(GroupVertices[Group],MATCH(Edges[[#This Row],[Vertex 2]],GroupVertices[Vertex],0)),1,1,"")</f>
        <v>3</v>
      </c>
      <c r="BD169" s="48">
        <v>0</v>
      </c>
      <c r="BE169" s="49">
        <v>0</v>
      </c>
      <c r="BF169" s="48">
        <v>0</v>
      </c>
      <c r="BG169" s="49">
        <v>0</v>
      </c>
      <c r="BH169" s="48">
        <v>0</v>
      </c>
      <c r="BI169" s="49">
        <v>0</v>
      </c>
      <c r="BJ169" s="48">
        <v>25</v>
      </c>
      <c r="BK169" s="49">
        <v>100</v>
      </c>
      <c r="BL169" s="48">
        <v>25</v>
      </c>
    </row>
    <row r="170" spans="1:64" ht="15">
      <c r="A170" s="64" t="s">
        <v>308</v>
      </c>
      <c r="B170" s="64" t="s">
        <v>307</v>
      </c>
      <c r="C170" s="65" t="s">
        <v>3318</v>
      </c>
      <c r="D170" s="66">
        <v>3</v>
      </c>
      <c r="E170" s="67" t="s">
        <v>132</v>
      </c>
      <c r="F170" s="68">
        <v>32</v>
      </c>
      <c r="G170" s="65"/>
      <c r="H170" s="69"/>
      <c r="I170" s="70"/>
      <c r="J170" s="70"/>
      <c r="K170" s="34" t="s">
        <v>65</v>
      </c>
      <c r="L170" s="77">
        <v>170</v>
      </c>
      <c r="M170" s="77"/>
      <c r="N170" s="72"/>
      <c r="O170" s="79" t="s">
        <v>388</v>
      </c>
      <c r="P170" s="81">
        <v>43523.028657407405</v>
      </c>
      <c r="Q170" s="79" t="s">
        <v>464</v>
      </c>
      <c r="R170" s="84" t="s">
        <v>539</v>
      </c>
      <c r="S170" s="79" t="s">
        <v>572</v>
      </c>
      <c r="T170" s="79" t="s">
        <v>602</v>
      </c>
      <c r="U170" s="79"/>
      <c r="V170" s="84" t="s">
        <v>716</v>
      </c>
      <c r="W170" s="81">
        <v>43523.028657407405</v>
      </c>
      <c r="X170" s="84" t="s">
        <v>847</v>
      </c>
      <c r="Y170" s="79"/>
      <c r="Z170" s="79"/>
      <c r="AA170" s="82" t="s">
        <v>1006</v>
      </c>
      <c r="AB170" s="79"/>
      <c r="AC170" s="79" t="b">
        <v>0</v>
      </c>
      <c r="AD170" s="79">
        <v>0</v>
      </c>
      <c r="AE170" s="82" t="s">
        <v>1071</v>
      </c>
      <c r="AF170" s="79" t="b">
        <v>0</v>
      </c>
      <c r="AG170" s="79" t="s">
        <v>1084</v>
      </c>
      <c r="AH170" s="79"/>
      <c r="AI170" s="82" t="s">
        <v>1071</v>
      </c>
      <c r="AJ170" s="79" t="b">
        <v>0</v>
      </c>
      <c r="AK170" s="79">
        <v>0</v>
      </c>
      <c r="AL170" s="82" t="s">
        <v>1005</v>
      </c>
      <c r="AM170" s="79" t="s">
        <v>1098</v>
      </c>
      <c r="AN170" s="79" t="b">
        <v>0</v>
      </c>
      <c r="AO170" s="82" t="s">
        <v>1005</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v>
      </c>
      <c r="BC170" s="78" t="str">
        <f>REPLACE(INDEX(GroupVertices[Group],MATCH(Edges[[#This Row],[Vertex 2]],GroupVertices[Vertex],0)),1,1,"")</f>
        <v>3</v>
      </c>
      <c r="BD170" s="48"/>
      <c r="BE170" s="49"/>
      <c r="BF170" s="48"/>
      <c r="BG170" s="49"/>
      <c r="BH170" s="48"/>
      <c r="BI170" s="49"/>
      <c r="BJ170" s="48"/>
      <c r="BK170" s="49"/>
      <c r="BL170" s="48"/>
    </row>
    <row r="171" spans="1:64" ht="15">
      <c r="A171" s="64" t="s">
        <v>308</v>
      </c>
      <c r="B171" s="64" t="s">
        <v>336</v>
      </c>
      <c r="C171" s="65" t="s">
        <v>3318</v>
      </c>
      <c r="D171" s="66">
        <v>3</v>
      </c>
      <c r="E171" s="67" t="s">
        <v>132</v>
      </c>
      <c r="F171" s="68">
        <v>32</v>
      </c>
      <c r="G171" s="65"/>
      <c r="H171" s="69"/>
      <c r="I171" s="70"/>
      <c r="J171" s="70"/>
      <c r="K171" s="34" t="s">
        <v>65</v>
      </c>
      <c r="L171" s="77">
        <v>171</v>
      </c>
      <c r="M171" s="77"/>
      <c r="N171" s="72"/>
      <c r="O171" s="79" t="s">
        <v>388</v>
      </c>
      <c r="P171" s="81">
        <v>43523.028657407405</v>
      </c>
      <c r="Q171" s="79" t="s">
        <v>464</v>
      </c>
      <c r="R171" s="84" t="s">
        <v>539</v>
      </c>
      <c r="S171" s="79" t="s">
        <v>572</v>
      </c>
      <c r="T171" s="79" t="s">
        <v>602</v>
      </c>
      <c r="U171" s="79"/>
      <c r="V171" s="84" t="s">
        <v>716</v>
      </c>
      <c r="W171" s="81">
        <v>43523.028657407405</v>
      </c>
      <c r="X171" s="84" t="s">
        <v>847</v>
      </c>
      <c r="Y171" s="79"/>
      <c r="Z171" s="79"/>
      <c r="AA171" s="82" t="s">
        <v>1006</v>
      </c>
      <c r="AB171" s="79"/>
      <c r="AC171" s="79" t="b">
        <v>0</v>
      </c>
      <c r="AD171" s="79">
        <v>0</v>
      </c>
      <c r="AE171" s="82" t="s">
        <v>1071</v>
      </c>
      <c r="AF171" s="79" t="b">
        <v>0</v>
      </c>
      <c r="AG171" s="79" t="s">
        <v>1084</v>
      </c>
      <c r="AH171" s="79"/>
      <c r="AI171" s="82" t="s">
        <v>1071</v>
      </c>
      <c r="AJ171" s="79" t="b">
        <v>0</v>
      </c>
      <c r="AK171" s="79">
        <v>0</v>
      </c>
      <c r="AL171" s="82" t="s">
        <v>1005</v>
      </c>
      <c r="AM171" s="79" t="s">
        <v>1098</v>
      </c>
      <c r="AN171" s="79" t="b">
        <v>0</v>
      </c>
      <c r="AO171" s="82" t="s">
        <v>1005</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3</v>
      </c>
      <c r="BC171" s="78" t="str">
        <f>REPLACE(INDEX(GroupVertices[Group],MATCH(Edges[[#This Row],[Vertex 2]],GroupVertices[Vertex],0)),1,1,"")</f>
        <v>3</v>
      </c>
      <c r="BD171" s="48">
        <v>0</v>
      </c>
      <c r="BE171" s="49">
        <v>0</v>
      </c>
      <c r="BF171" s="48">
        <v>0</v>
      </c>
      <c r="BG171" s="49">
        <v>0</v>
      </c>
      <c r="BH171" s="48">
        <v>0</v>
      </c>
      <c r="BI171" s="49">
        <v>0</v>
      </c>
      <c r="BJ171" s="48">
        <v>21</v>
      </c>
      <c r="BK171" s="49">
        <v>100</v>
      </c>
      <c r="BL171" s="48">
        <v>21</v>
      </c>
    </row>
    <row r="172" spans="1:64" ht="15">
      <c r="A172" s="64" t="s">
        <v>309</v>
      </c>
      <c r="B172" s="64" t="s">
        <v>336</v>
      </c>
      <c r="C172" s="65" t="s">
        <v>3318</v>
      </c>
      <c r="D172" s="66">
        <v>3</v>
      </c>
      <c r="E172" s="67" t="s">
        <v>132</v>
      </c>
      <c r="F172" s="68">
        <v>32</v>
      </c>
      <c r="G172" s="65"/>
      <c r="H172" s="69"/>
      <c r="I172" s="70"/>
      <c r="J172" s="70"/>
      <c r="K172" s="34" t="s">
        <v>65</v>
      </c>
      <c r="L172" s="77">
        <v>172</v>
      </c>
      <c r="M172" s="77"/>
      <c r="N172" s="72"/>
      <c r="O172" s="79" t="s">
        <v>388</v>
      </c>
      <c r="P172" s="81">
        <v>43523.209861111114</v>
      </c>
      <c r="Q172" s="79" t="s">
        <v>470</v>
      </c>
      <c r="R172" s="79"/>
      <c r="S172" s="79"/>
      <c r="T172" s="79" t="s">
        <v>605</v>
      </c>
      <c r="U172" s="79"/>
      <c r="V172" s="84" t="s">
        <v>717</v>
      </c>
      <c r="W172" s="81">
        <v>43523.209861111114</v>
      </c>
      <c r="X172" s="84" t="s">
        <v>848</v>
      </c>
      <c r="Y172" s="79"/>
      <c r="Z172" s="79"/>
      <c r="AA172" s="82" t="s">
        <v>1007</v>
      </c>
      <c r="AB172" s="79"/>
      <c r="AC172" s="79" t="b">
        <v>0</v>
      </c>
      <c r="AD172" s="79">
        <v>0</v>
      </c>
      <c r="AE172" s="82" t="s">
        <v>1071</v>
      </c>
      <c r="AF172" s="79" t="b">
        <v>0</v>
      </c>
      <c r="AG172" s="79" t="s">
        <v>1084</v>
      </c>
      <c r="AH172" s="79"/>
      <c r="AI172" s="82" t="s">
        <v>1071</v>
      </c>
      <c r="AJ172" s="79" t="b">
        <v>0</v>
      </c>
      <c r="AK172" s="79">
        <v>0</v>
      </c>
      <c r="AL172" s="82" t="s">
        <v>1041</v>
      </c>
      <c r="AM172" s="79" t="s">
        <v>1098</v>
      </c>
      <c r="AN172" s="79" t="b">
        <v>0</v>
      </c>
      <c r="AO172" s="82" t="s">
        <v>1041</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3</v>
      </c>
      <c r="BC172" s="78" t="str">
        <f>REPLACE(INDEX(GroupVertices[Group],MATCH(Edges[[#This Row],[Vertex 2]],GroupVertices[Vertex],0)),1,1,"")</f>
        <v>3</v>
      </c>
      <c r="BD172" s="48"/>
      <c r="BE172" s="49"/>
      <c r="BF172" s="48"/>
      <c r="BG172" s="49"/>
      <c r="BH172" s="48"/>
      <c r="BI172" s="49"/>
      <c r="BJ172" s="48"/>
      <c r="BK172" s="49"/>
      <c r="BL172" s="48"/>
    </row>
    <row r="173" spans="1:64" ht="15">
      <c r="A173" s="64" t="s">
        <v>309</v>
      </c>
      <c r="B173" s="64" t="s">
        <v>331</v>
      </c>
      <c r="C173" s="65" t="s">
        <v>3318</v>
      </c>
      <c r="D173" s="66">
        <v>3</v>
      </c>
      <c r="E173" s="67" t="s">
        <v>132</v>
      </c>
      <c r="F173" s="68">
        <v>32</v>
      </c>
      <c r="G173" s="65"/>
      <c r="H173" s="69"/>
      <c r="I173" s="70"/>
      <c r="J173" s="70"/>
      <c r="K173" s="34" t="s">
        <v>65</v>
      </c>
      <c r="L173" s="77">
        <v>173</v>
      </c>
      <c r="M173" s="77"/>
      <c r="N173" s="72"/>
      <c r="O173" s="79" t="s">
        <v>388</v>
      </c>
      <c r="P173" s="81">
        <v>43523.209861111114</v>
      </c>
      <c r="Q173" s="79" t="s">
        <v>470</v>
      </c>
      <c r="R173" s="79"/>
      <c r="S173" s="79"/>
      <c r="T173" s="79" t="s">
        <v>605</v>
      </c>
      <c r="U173" s="79"/>
      <c r="V173" s="84" t="s">
        <v>717</v>
      </c>
      <c r="W173" s="81">
        <v>43523.209861111114</v>
      </c>
      <c r="X173" s="84" t="s">
        <v>848</v>
      </c>
      <c r="Y173" s="79"/>
      <c r="Z173" s="79"/>
      <c r="AA173" s="82" t="s">
        <v>1007</v>
      </c>
      <c r="AB173" s="79"/>
      <c r="AC173" s="79" t="b">
        <v>0</v>
      </c>
      <c r="AD173" s="79">
        <v>0</v>
      </c>
      <c r="AE173" s="82" t="s">
        <v>1071</v>
      </c>
      <c r="AF173" s="79" t="b">
        <v>0</v>
      </c>
      <c r="AG173" s="79" t="s">
        <v>1084</v>
      </c>
      <c r="AH173" s="79"/>
      <c r="AI173" s="82" t="s">
        <v>1071</v>
      </c>
      <c r="AJ173" s="79" t="b">
        <v>0</v>
      </c>
      <c r="AK173" s="79">
        <v>0</v>
      </c>
      <c r="AL173" s="82" t="s">
        <v>1041</v>
      </c>
      <c r="AM173" s="79" t="s">
        <v>1098</v>
      </c>
      <c r="AN173" s="79" t="b">
        <v>0</v>
      </c>
      <c r="AO173" s="82" t="s">
        <v>1041</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3</v>
      </c>
      <c r="BC173" s="78" t="str">
        <f>REPLACE(INDEX(GroupVertices[Group],MATCH(Edges[[#This Row],[Vertex 2]],GroupVertices[Vertex],0)),1,1,"")</f>
        <v>1</v>
      </c>
      <c r="BD173" s="48">
        <v>0</v>
      </c>
      <c r="BE173" s="49">
        <v>0</v>
      </c>
      <c r="BF173" s="48">
        <v>0</v>
      </c>
      <c r="BG173" s="49">
        <v>0</v>
      </c>
      <c r="BH173" s="48">
        <v>0</v>
      </c>
      <c r="BI173" s="49">
        <v>0</v>
      </c>
      <c r="BJ173" s="48">
        <v>17</v>
      </c>
      <c r="BK173" s="49">
        <v>100</v>
      </c>
      <c r="BL173" s="48">
        <v>17</v>
      </c>
    </row>
    <row r="174" spans="1:64" ht="15">
      <c r="A174" s="64" t="s">
        <v>310</v>
      </c>
      <c r="B174" s="64" t="s">
        <v>310</v>
      </c>
      <c r="C174" s="65" t="s">
        <v>3319</v>
      </c>
      <c r="D174" s="66">
        <v>10</v>
      </c>
      <c r="E174" s="67" t="s">
        <v>136</v>
      </c>
      <c r="F174" s="68">
        <v>29.11111111111111</v>
      </c>
      <c r="G174" s="65"/>
      <c r="H174" s="69"/>
      <c r="I174" s="70"/>
      <c r="J174" s="70"/>
      <c r="K174" s="34" t="s">
        <v>65</v>
      </c>
      <c r="L174" s="77">
        <v>174</v>
      </c>
      <c r="M174" s="77"/>
      <c r="N174" s="72"/>
      <c r="O174" s="79" t="s">
        <v>176</v>
      </c>
      <c r="P174" s="81">
        <v>43516.75655092593</v>
      </c>
      <c r="Q174" s="79" t="s">
        <v>473</v>
      </c>
      <c r="R174" s="84" t="s">
        <v>542</v>
      </c>
      <c r="S174" s="79" t="s">
        <v>562</v>
      </c>
      <c r="T174" s="79" t="s">
        <v>585</v>
      </c>
      <c r="U174" s="79"/>
      <c r="V174" s="84" t="s">
        <v>718</v>
      </c>
      <c r="W174" s="81">
        <v>43516.75655092593</v>
      </c>
      <c r="X174" s="84" t="s">
        <v>849</v>
      </c>
      <c r="Y174" s="79"/>
      <c r="Z174" s="79"/>
      <c r="AA174" s="82" t="s">
        <v>1008</v>
      </c>
      <c r="AB174" s="79"/>
      <c r="AC174" s="79" t="b">
        <v>0</v>
      </c>
      <c r="AD174" s="79">
        <v>0</v>
      </c>
      <c r="AE174" s="82" t="s">
        <v>1071</v>
      </c>
      <c r="AF174" s="79" t="b">
        <v>1</v>
      </c>
      <c r="AG174" s="79" t="s">
        <v>1084</v>
      </c>
      <c r="AH174" s="79"/>
      <c r="AI174" s="82" t="s">
        <v>1091</v>
      </c>
      <c r="AJ174" s="79" t="b">
        <v>0</v>
      </c>
      <c r="AK174" s="79">
        <v>0</v>
      </c>
      <c r="AL174" s="82" t="s">
        <v>1071</v>
      </c>
      <c r="AM174" s="79" t="s">
        <v>1098</v>
      </c>
      <c r="AN174" s="79" t="b">
        <v>0</v>
      </c>
      <c r="AO174" s="82" t="s">
        <v>1008</v>
      </c>
      <c r="AP174" s="79" t="s">
        <v>176</v>
      </c>
      <c r="AQ174" s="79">
        <v>0</v>
      </c>
      <c r="AR174" s="79">
        <v>0</v>
      </c>
      <c r="AS174" s="79" t="s">
        <v>1124</v>
      </c>
      <c r="AT174" s="79" t="s">
        <v>1127</v>
      </c>
      <c r="AU174" s="79" t="s">
        <v>1129</v>
      </c>
      <c r="AV174" s="79" t="s">
        <v>1135</v>
      </c>
      <c r="AW174" s="79" t="s">
        <v>1141</v>
      </c>
      <c r="AX174" s="79" t="s">
        <v>1147</v>
      </c>
      <c r="AY174" s="79" t="s">
        <v>1150</v>
      </c>
      <c r="AZ174" s="84" t="s">
        <v>1155</v>
      </c>
      <c r="BA174">
        <v>2</v>
      </c>
      <c r="BB174" s="78" t="str">
        <f>REPLACE(INDEX(GroupVertices[Group],MATCH(Edges[[#This Row],[Vertex 1]],GroupVertices[Vertex],0)),1,1,"")</f>
        <v>2</v>
      </c>
      <c r="BC174" s="78" t="str">
        <f>REPLACE(INDEX(GroupVertices[Group],MATCH(Edges[[#This Row],[Vertex 2]],GroupVertices[Vertex],0)),1,1,"")</f>
        <v>2</v>
      </c>
      <c r="BD174" s="48">
        <v>0</v>
      </c>
      <c r="BE174" s="49">
        <v>0</v>
      </c>
      <c r="BF174" s="48">
        <v>0</v>
      </c>
      <c r="BG174" s="49">
        <v>0</v>
      </c>
      <c r="BH174" s="48">
        <v>0</v>
      </c>
      <c r="BI174" s="49">
        <v>0</v>
      </c>
      <c r="BJ174" s="48">
        <v>9</v>
      </c>
      <c r="BK174" s="49">
        <v>100</v>
      </c>
      <c r="BL174" s="48">
        <v>9</v>
      </c>
    </row>
    <row r="175" spans="1:64" ht="15">
      <c r="A175" s="64" t="s">
        <v>310</v>
      </c>
      <c r="B175" s="64" t="s">
        <v>310</v>
      </c>
      <c r="C175" s="65" t="s">
        <v>3319</v>
      </c>
      <c r="D175" s="66">
        <v>10</v>
      </c>
      <c r="E175" s="67" t="s">
        <v>136</v>
      </c>
      <c r="F175" s="68">
        <v>29.11111111111111</v>
      </c>
      <c r="G175" s="65"/>
      <c r="H175" s="69"/>
      <c r="I175" s="70"/>
      <c r="J175" s="70"/>
      <c r="K175" s="34" t="s">
        <v>65</v>
      </c>
      <c r="L175" s="77">
        <v>175</v>
      </c>
      <c r="M175" s="77"/>
      <c r="N175" s="72"/>
      <c r="O175" s="79" t="s">
        <v>176</v>
      </c>
      <c r="P175" s="81">
        <v>43524.027962962966</v>
      </c>
      <c r="Q175" s="79" t="s">
        <v>474</v>
      </c>
      <c r="R175" s="79"/>
      <c r="S175" s="79"/>
      <c r="T175" s="79" t="s">
        <v>607</v>
      </c>
      <c r="U175" s="79"/>
      <c r="V175" s="84" t="s">
        <v>718</v>
      </c>
      <c r="W175" s="81">
        <v>43524.027962962966</v>
      </c>
      <c r="X175" s="84" t="s">
        <v>850</v>
      </c>
      <c r="Y175" s="79"/>
      <c r="Z175" s="79"/>
      <c r="AA175" s="82" t="s">
        <v>1009</v>
      </c>
      <c r="AB175" s="79"/>
      <c r="AC175" s="79" t="b">
        <v>0</v>
      </c>
      <c r="AD175" s="79">
        <v>0</v>
      </c>
      <c r="AE175" s="82" t="s">
        <v>1071</v>
      </c>
      <c r="AF175" s="79" t="b">
        <v>1</v>
      </c>
      <c r="AG175" s="79" t="s">
        <v>1084</v>
      </c>
      <c r="AH175" s="79"/>
      <c r="AI175" s="82" t="s">
        <v>1092</v>
      </c>
      <c r="AJ175" s="79" t="b">
        <v>0</v>
      </c>
      <c r="AK175" s="79">
        <v>0</v>
      </c>
      <c r="AL175" s="82" t="s">
        <v>1071</v>
      </c>
      <c r="AM175" s="79" t="s">
        <v>1098</v>
      </c>
      <c r="AN175" s="79" t="b">
        <v>0</v>
      </c>
      <c r="AO175" s="82" t="s">
        <v>1009</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2</v>
      </c>
      <c r="BC175" s="78" t="str">
        <f>REPLACE(INDEX(GroupVertices[Group],MATCH(Edges[[#This Row],[Vertex 2]],GroupVertices[Vertex],0)),1,1,"")</f>
        <v>2</v>
      </c>
      <c r="BD175" s="48">
        <v>0</v>
      </c>
      <c r="BE175" s="49">
        <v>0</v>
      </c>
      <c r="BF175" s="48">
        <v>0</v>
      </c>
      <c r="BG175" s="49">
        <v>0</v>
      </c>
      <c r="BH175" s="48">
        <v>0</v>
      </c>
      <c r="BI175" s="49">
        <v>0</v>
      </c>
      <c r="BJ175" s="48">
        <v>13</v>
      </c>
      <c r="BK175" s="49">
        <v>100</v>
      </c>
      <c r="BL175" s="48">
        <v>13</v>
      </c>
    </row>
    <row r="176" spans="1:64" ht="15">
      <c r="A176" s="64" t="s">
        <v>311</v>
      </c>
      <c r="B176" s="64" t="s">
        <v>311</v>
      </c>
      <c r="C176" s="65" t="s">
        <v>3318</v>
      </c>
      <c r="D176" s="66">
        <v>3</v>
      </c>
      <c r="E176" s="67" t="s">
        <v>132</v>
      </c>
      <c r="F176" s="68">
        <v>32</v>
      </c>
      <c r="G176" s="65"/>
      <c r="H176" s="69"/>
      <c r="I176" s="70"/>
      <c r="J176" s="70"/>
      <c r="K176" s="34" t="s">
        <v>65</v>
      </c>
      <c r="L176" s="77">
        <v>176</v>
      </c>
      <c r="M176" s="77"/>
      <c r="N176" s="72"/>
      <c r="O176" s="79" t="s">
        <v>176</v>
      </c>
      <c r="P176" s="81">
        <v>43524.537303240744</v>
      </c>
      <c r="Q176" s="79" t="s">
        <v>475</v>
      </c>
      <c r="R176" s="84" t="s">
        <v>543</v>
      </c>
      <c r="S176" s="79" t="s">
        <v>562</v>
      </c>
      <c r="T176" s="79"/>
      <c r="U176" s="79"/>
      <c r="V176" s="84" t="s">
        <v>719</v>
      </c>
      <c r="W176" s="81">
        <v>43524.537303240744</v>
      </c>
      <c r="X176" s="84" t="s">
        <v>851</v>
      </c>
      <c r="Y176" s="79"/>
      <c r="Z176" s="79"/>
      <c r="AA176" s="82" t="s">
        <v>1010</v>
      </c>
      <c r="AB176" s="79"/>
      <c r="AC176" s="79" t="b">
        <v>0</v>
      </c>
      <c r="AD176" s="79">
        <v>0</v>
      </c>
      <c r="AE176" s="82" t="s">
        <v>1071</v>
      </c>
      <c r="AF176" s="79" t="b">
        <v>0</v>
      </c>
      <c r="AG176" s="79" t="s">
        <v>1084</v>
      </c>
      <c r="AH176" s="79"/>
      <c r="AI176" s="82" t="s">
        <v>1071</v>
      </c>
      <c r="AJ176" s="79" t="b">
        <v>0</v>
      </c>
      <c r="AK176" s="79">
        <v>0</v>
      </c>
      <c r="AL176" s="82" t="s">
        <v>1071</v>
      </c>
      <c r="AM176" s="79" t="s">
        <v>1105</v>
      </c>
      <c r="AN176" s="79" t="b">
        <v>1</v>
      </c>
      <c r="AO176" s="82" t="s">
        <v>1010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v>0</v>
      </c>
      <c r="BE176" s="49">
        <v>0</v>
      </c>
      <c r="BF176" s="48">
        <v>0</v>
      </c>
      <c r="BG176" s="49">
        <v>0</v>
      </c>
      <c r="BH176" s="48">
        <v>0</v>
      </c>
      <c r="BI176" s="49">
        <v>0</v>
      </c>
      <c r="BJ176" s="48">
        <v>26</v>
      </c>
      <c r="BK176" s="49">
        <v>100</v>
      </c>
      <c r="BL176" s="48">
        <v>26</v>
      </c>
    </row>
    <row r="177" spans="1:64" ht="15">
      <c r="A177" s="64" t="s">
        <v>312</v>
      </c>
      <c r="B177" s="64" t="s">
        <v>312</v>
      </c>
      <c r="C177" s="65" t="s">
        <v>3318</v>
      </c>
      <c r="D177" s="66">
        <v>3</v>
      </c>
      <c r="E177" s="67" t="s">
        <v>132</v>
      </c>
      <c r="F177" s="68">
        <v>32</v>
      </c>
      <c r="G177" s="65"/>
      <c r="H177" s="69"/>
      <c r="I177" s="70"/>
      <c r="J177" s="70"/>
      <c r="K177" s="34" t="s">
        <v>65</v>
      </c>
      <c r="L177" s="77">
        <v>177</v>
      </c>
      <c r="M177" s="77"/>
      <c r="N177" s="72"/>
      <c r="O177" s="79" t="s">
        <v>176</v>
      </c>
      <c r="P177" s="81">
        <v>43524.54204861111</v>
      </c>
      <c r="Q177" s="79" t="s">
        <v>476</v>
      </c>
      <c r="R177" s="84" t="s">
        <v>544</v>
      </c>
      <c r="S177" s="79" t="s">
        <v>576</v>
      </c>
      <c r="T177" s="79" t="s">
        <v>584</v>
      </c>
      <c r="U177" s="79"/>
      <c r="V177" s="84" t="s">
        <v>720</v>
      </c>
      <c r="W177" s="81">
        <v>43524.54204861111</v>
      </c>
      <c r="X177" s="84" t="s">
        <v>852</v>
      </c>
      <c r="Y177" s="79"/>
      <c r="Z177" s="79"/>
      <c r="AA177" s="82" t="s">
        <v>1011</v>
      </c>
      <c r="AB177" s="79"/>
      <c r="AC177" s="79" t="b">
        <v>0</v>
      </c>
      <c r="AD177" s="79">
        <v>0</v>
      </c>
      <c r="AE177" s="82" t="s">
        <v>1071</v>
      </c>
      <c r="AF177" s="79" t="b">
        <v>0</v>
      </c>
      <c r="AG177" s="79" t="s">
        <v>1084</v>
      </c>
      <c r="AH177" s="79"/>
      <c r="AI177" s="82" t="s">
        <v>1071</v>
      </c>
      <c r="AJ177" s="79" t="b">
        <v>0</v>
      </c>
      <c r="AK177" s="79">
        <v>0</v>
      </c>
      <c r="AL177" s="82" t="s">
        <v>1071</v>
      </c>
      <c r="AM177" s="79" t="s">
        <v>1115</v>
      </c>
      <c r="AN177" s="79" t="b">
        <v>0</v>
      </c>
      <c r="AO177" s="82" t="s">
        <v>1011</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2</v>
      </c>
      <c r="BD177" s="48">
        <v>0</v>
      </c>
      <c r="BE177" s="49">
        <v>0</v>
      </c>
      <c r="BF177" s="48">
        <v>0</v>
      </c>
      <c r="BG177" s="49">
        <v>0</v>
      </c>
      <c r="BH177" s="48">
        <v>0</v>
      </c>
      <c r="BI177" s="49">
        <v>0</v>
      </c>
      <c r="BJ177" s="48">
        <v>10</v>
      </c>
      <c r="BK177" s="49">
        <v>100</v>
      </c>
      <c r="BL177" s="48">
        <v>10</v>
      </c>
    </row>
    <row r="178" spans="1:64" ht="15">
      <c r="A178" s="64" t="s">
        <v>313</v>
      </c>
      <c r="B178" s="64" t="s">
        <v>331</v>
      </c>
      <c r="C178" s="65" t="s">
        <v>3318</v>
      </c>
      <c r="D178" s="66">
        <v>3</v>
      </c>
      <c r="E178" s="67" t="s">
        <v>132</v>
      </c>
      <c r="F178" s="68">
        <v>32</v>
      </c>
      <c r="G178" s="65"/>
      <c r="H178" s="69"/>
      <c r="I178" s="70"/>
      <c r="J178" s="70"/>
      <c r="K178" s="34" t="s">
        <v>65</v>
      </c>
      <c r="L178" s="77">
        <v>178</v>
      </c>
      <c r="M178" s="77"/>
      <c r="N178" s="72"/>
      <c r="O178" s="79" t="s">
        <v>388</v>
      </c>
      <c r="P178" s="81">
        <v>43525.12815972222</v>
      </c>
      <c r="Q178" s="79" t="s">
        <v>477</v>
      </c>
      <c r="R178" s="84" t="s">
        <v>545</v>
      </c>
      <c r="S178" s="79" t="s">
        <v>577</v>
      </c>
      <c r="T178" s="79" t="s">
        <v>608</v>
      </c>
      <c r="U178" s="79"/>
      <c r="V178" s="84" t="s">
        <v>721</v>
      </c>
      <c r="W178" s="81">
        <v>43525.12815972222</v>
      </c>
      <c r="X178" s="84" t="s">
        <v>853</v>
      </c>
      <c r="Y178" s="79"/>
      <c r="Z178" s="79"/>
      <c r="AA178" s="82" t="s">
        <v>1012</v>
      </c>
      <c r="AB178" s="79"/>
      <c r="AC178" s="79" t="b">
        <v>0</v>
      </c>
      <c r="AD178" s="79">
        <v>0</v>
      </c>
      <c r="AE178" s="82" t="s">
        <v>1071</v>
      </c>
      <c r="AF178" s="79" t="b">
        <v>0</v>
      </c>
      <c r="AG178" s="79" t="s">
        <v>1084</v>
      </c>
      <c r="AH178" s="79"/>
      <c r="AI178" s="82" t="s">
        <v>1071</v>
      </c>
      <c r="AJ178" s="79" t="b">
        <v>0</v>
      </c>
      <c r="AK178" s="79">
        <v>2</v>
      </c>
      <c r="AL178" s="82" t="s">
        <v>1051</v>
      </c>
      <c r="AM178" s="79" t="s">
        <v>1098</v>
      </c>
      <c r="AN178" s="79" t="b">
        <v>0</v>
      </c>
      <c r="AO178" s="82" t="s">
        <v>1051</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15</v>
      </c>
      <c r="BK178" s="49">
        <v>100</v>
      </c>
      <c r="BL178" s="48">
        <v>15</v>
      </c>
    </row>
    <row r="179" spans="1:64" ht="15">
      <c r="A179" s="64" t="s">
        <v>314</v>
      </c>
      <c r="B179" s="64" t="s">
        <v>331</v>
      </c>
      <c r="C179" s="65" t="s">
        <v>3318</v>
      </c>
      <c r="D179" s="66">
        <v>3</v>
      </c>
      <c r="E179" s="67" t="s">
        <v>132</v>
      </c>
      <c r="F179" s="68">
        <v>32</v>
      </c>
      <c r="G179" s="65"/>
      <c r="H179" s="69"/>
      <c r="I179" s="70"/>
      <c r="J179" s="70"/>
      <c r="K179" s="34" t="s">
        <v>65</v>
      </c>
      <c r="L179" s="77">
        <v>179</v>
      </c>
      <c r="M179" s="77"/>
      <c r="N179" s="72"/>
      <c r="O179" s="79" t="s">
        <v>388</v>
      </c>
      <c r="P179" s="81">
        <v>43525.14509259259</v>
      </c>
      <c r="Q179" s="79" t="s">
        <v>477</v>
      </c>
      <c r="R179" s="84" t="s">
        <v>545</v>
      </c>
      <c r="S179" s="79" t="s">
        <v>577</v>
      </c>
      <c r="T179" s="79" t="s">
        <v>608</v>
      </c>
      <c r="U179" s="79"/>
      <c r="V179" s="84" t="s">
        <v>722</v>
      </c>
      <c r="W179" s="81">
        <v>43525.14509259259</v>
      </c>
      <c r="X179" s="84" t="s">
        <v>854</v>
      </c>
      <c r="Y179" s="79"/>
      <c r="Z179" s="79"/>
      <c r="AA179" s="82" t="s">
        <v>1013</v>
      </c>
      <c r="AB179" s="79"/>
      <c r="AC179" s="79" t="b">
        <v>0</v>
      </c>
      <c r="AD179" s="79">
        <v>0</v>
      </c>
      <c r="AE179" s="82" t="s">
        <v>1071</v>
      </c>
      <c r="AF179" s="79" t="b">
        <v>0</v>
      </c>
      <c r="AG179" s="79" t="s">
        <v>1084</v>
      </c>
      <c r="AH179" s="79"/>
      <c r="AI179" s="82" t="s">
        <v>1071</v>
      </c>
      <c r="AJ179" s="79" t="b">
        <v>0</v>
      </c>
      <c r="AK179" s="79">
        <v>2</v>
      </c>
      <c r="AL179" s="82" t="s">
        <v>1051</v>
      </c>
      <c r="AM179" s="79" t="s">
        <v>1104</v>
      </c>
      <c r="AN179" s="79" t="b">
        <v>0</v>
      </c>
      <c r="AO179" s="82" t="s">
        <v>1051</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0</v>
      </c>
      <c r="BE179" s="49">
        <v>0</v>
      </c>
      <c r="BF179" s="48">
        <v>0</v>
      </c>
      <c r="BG179" s="49">
        <v>0</v>
      </c>
      <c r="BH179" s="48">
        <v>0</v>
      </c>
      <c r="BI179" s="49">
        <v>0</v>
      </c>
      <c r="BJ179" s="48">
        <v>15</v>
      </c>
      <c r="BK179" s="49">
        <v>100</v>
      </c>
      <c r="BL179" s="48">
        <v>15</v>
      </c>
    </row>
    <row r="180" spans="1:64" ht="15">
      <c r="A180" s="64" t="s">
        <v>315</v>
      </c>
      <c r="B180" s="64" t="s">
        <v>331</v>
      </c>
      <c r="C180" s="65" t="s">
        <v>3318</v>
      </c>
      <c r="D180" s="66">
        <v>3</v>
      </c>
      <c r="E180" s="67" t="s">
        <v>132</v>
      </c>
      <c r="F180" s="68">
        <v>32</v>
      </c>
      <c r="G180" s="65"/>
      <c r="H180" s="69"/>
      <c r="I180" s="70"/>
      <c r="J180" s="70"/>
      <c r="K180" s="34" t="s">
        <v>65</v>
      </c>
      <c r="L180" s="77">
        <v>180</v>
      </c>
      <c r="M180" s="77"/>
      <c r="N180" s="72"/>
      <c r="O180" s="79" t="s">
        <v>388</v>
      </c>
      <c r="P180" s="81">
        <v>43525.14748842592</v>
      </c>
      <c r="Q180" s="79" t="s">
        <v>478</v>
      </c>
      <c r="R180" s="84" t="s">
        <v>546</v>
      </c>
      <c r="S180" s="79" t="s">
        <v>562</v>
      </c>
      <c r="T180" s="79" t="s">
        <v>606</v>
      </c>
      <c r="U180" s="79"/>
      <c r="V180" s="84" t="s">
        <v>723</v>
      </c>
      <c r="W180" s="81">
        <v>43525.14748842592</v>
      </c>
      <c r="X180" s="84" t="s">
        <v>855</v>
      </c>
      <c r="Y180" s="79"/>
      <c r="Z180" s="79"/>
      <c r="AA180" s="82" t="s">
        <v>1014</v>
      </c>
      <c r="AB180" s="79"/>
      <c r="AC180" s="79" t="b">
        <v>0</v>
      </c>
      <c r="AD180" s="79">
        <v>0</v>
      </c>
      <c r="AE180" s="82" t="s">
        <v>1071</v>
      </c>
      <c r="AF180" s="79" t="b">
        <v>1</v>
      </c>
      <c r="AG180" s="79" t="s">
        <v>1084</v>
      </c>
      <c r="AH180" s="79"/>
      <c r="AI180" s="82" t="s">
        <v>1093</v>
      </c>
      <c r="AJ180" s="79" t="b">
        <v>0</v>
      </c>
      <c r="AK180" s="79">
        <v>0</v>
      </c>
      <c r="AL180" s="82" t="s">
        <v>1052</v>
      </c>
      <c r="AM180" s="79" t="s">
        <v>1104</v>
      </c>
      <c r="AN180" s="79" t="b">
        <v>0</v>
      </c>
      <c r="AO180" s="82" t="s">
        <v>1052</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9</v>
      </c>
      <c r="BK180" s="49">
        <v>100</v>
      </c>
      <c r="BL180" s="48">
        <v>9</v>
      </c>
    </row>
    <row r="181" spans="1:64" ht="15">
      <c r="A181" s="64" t="s">
        <v>316</v>
      </c>
      <c r="B181" s="64" t="s">
        <v>374</v>
      </c>
      <c r="C181" s="65" t="s">
        <v>3318</v>
      </c>
      <c r="D181" s="66">
        <v>3</v>
      </c>
      <c r="E181" s="67" t="s">
        <v>132</v>
      </c>
      <c r="F181" s="68">
        <v>32</v>
      </c>
      <c r="G181" s="65"/>
      <c r="H181" s="69"/>
      <c r="I181" s="70"/>
      <c r="J181" s="70"/>
      <c r="K181" s="34" t="s">
        <v>65</v>
      </c>
      <c r="L181" s="77">
        <v>181</v>
      </c>
      <c r="M181" s="77"/>
      <c r="N181" s="72"/>
      <c r="O181" s="79" t="s">
        <v>388</v>
      </c>
      <c r="P181" s="81">
        <v>43525.26045138889</v>
      </c>
      <c r="Q181" s="79" t="s">
        <v>479</v>
      </c>
      <c r="R181" s="79"/>
      <c r="S181" s="79"/>
      <c r="T181" s="79"/>
      <c r="U181" s="79"/>
      <c r="V181" s="84" t="s">
        <v>724</v>
      </c>
      <c r="W181" s="81">
        <v>43525.26045138889</v>
      </c>
      <c r="X181" s="84" t="s">
        <v>856</v>
      </c>
      <c r="Y181" s="79"/>
      <c r="Z181" s="79"/>
      <c r="AA181" s="82" t="s">
        <v>1015</v>
      </c>
      <c r="AB181" s="82" t="s">
        <v>1065</v>
      </c>
      <c r="AC181" s="79" t="b">
        <v>0</v>
      </c>
      <c r="AD181" s="79">
        <v>0</v>
      </c>
      <c r="AE181" s="82" t="s">
        <v>1081</v>
      </c>
      <c r="AF181" s="79" t="b">
        <v>0</v>
      </c>
      <c r="AG181" s="79" t="s">
        <v>1084</v>
      </c>
      <c r="AH181" s="79"/>
      <c r="AI181" s="82" t="s">
        <v>1071</v>
      </c>
      <c r="AJ181" s="79" t="b">
        <v>0</v>
      </c>
      <c r="AK181" s="79">
        <v>0</v>
      </c>
      <c r="AL181" s="82" t="s">
        <v>1071</v>
      </c>
      <c r="AM181" s="79" t="s">
        <v>1098</v>
      </c>
      <c r="AN181" s="79" t="b">
        <v>0</v>
      </c>
      <c r="AO181" s="82" t="s">
        <v>1065</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16</v>
      </c>
      <c r="BC181" s="78" t="str">
        <f>REPLACE(INDEX(GroupVertices[Group],MATCH(Edges[[#This Row],[Vertex 2]],GroupVertices[Vertex],0)),1,1,"")</f>
        <v>16</v>
      </c>
      <c r="BD181" s="48"/>
      <c r="BE181" s="49"/>
      <c r="BF181" s="48"/>
      <c r="BG181" s="49"/>
      <c r="BH181" s="48"/>
      <c r="BI181" s="49"/>
      <c r="BJ181" s="48"/>
      <c r="BK181" s="49"/>
      <c r="BL181" s="48"/>
    </row>
    <row r="182" spans="1:64" ht="15">
      <c r="A182" s="64" t="s">
        <v>316</v>
      </c>
      <c r="B182" s="64" t="s">
        <v>375</v>
      </c>
      <c r="C182" s="65" t="s">
        <v>3318</v>
      </c>
      <c r="D182" s="66">
        <v>3</v>
      </c>
      <c r="E182" s="67" t="s">
        <v>132</v>
      </c>
      <c r="F182" s="68">
        <v>32</v>
      </c>
      <c r="G182" s="65"/>
      <c r="H182" s="69"/>
      <c r="I182" s="70"/>
      <c r="J182" s="70"/>
      <c r="K182" s="34" t="s">
        <v>65</v>
      </c>
      <c r="L182" s="77">
        <v>182</v>
      </c>
      <c r="M182" s="77"/>
      <c r="N182" s="72"/>
      <c r="O182" s="79" t="s">
        <v>387</v>
      </c>
      <c r="P182" s="81">
        <v>43525.26045138889</v>
      </c>
      <c r="Q182" s="79" t="s">
        <v>479</v>
      </c>
      <c r="R182" s="79"/>
      <c r="S182" s="79"/>
      <c r="T182" s="79"/>
      <c r="U182" s="79"/>
      <c r="V182" s="84" t="s">
        <v>724</v>
      </c>
      <c r="W182" s="81">
        <v>43525.26045138889</v>
      </c>
      <c r="X182" s="84" t="s">
        <v>856</v>
      </c>
      <c r="Y182" s="79"/>
      <c r="Z182" s="79"/>
      <c r="AA182" s="82" t="s">
        <v>1015</v>
      </c>
      <c r="AB182" s="82" t="s">
        <v>1065</v>
      </c>
      <c r="AC182" s="79" t="b">
        <v>0</v>
      </c>
      <c r="AD182" s="79">
        <v>0</v>
      </c>
      <c r="AE182" s="82" t="s">
        <v>1081</v>
      </c>
      <c r="AF182" s="79" t="b">
        <v>0</v>
      </c>
      <c r="AG182" s="79" t="s">
        <v>1084</v>
      </c>
      <c r="AH182" s="79"/>
      <c r="AI182" s="82" t="s">
        <v>1071</v>
      </c>
      <c r="AJ182" s="79" t="b">
        <v>0</v>
      </c>
      <c r="AK182" s="79">
        <v>0</v>
      </c>
      <c r="AL182" s="82" t="s">
        <v>1071</v>
      </c>
      <c r="AM182" s="79" t="s">
        <v>1098</v>
      </c>
      <c r="AN182" s="79" t="b">
        <v>0</v>
      </c>
      <c r="AO182" s="82" t="s">
        <v>1065</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16</v>
      </c>
      <c r="BC182" s="78" t="str">
        <f>REPLACE(INDEX(GroupVertices[Group],MATCH(Edges[[#This Row],[Vertex 2]],GroupVertices[Vertex],0)),1,1,"")</f>
        <v>16</v>
      </c>
      <c r="BD182" s="48">
        <v>0</v>
      </c>
      <c r="BE182" s="49">
        <v>0</v>
      </c>
      <c r="BF182" s="48">
        <v>0</v>
      </c>
      <c r="BG182" s="49">
        <v>0</v>
      </c>
      <c r="BH182" s="48">
        <v>0</v>
      </c>
      <c r="BI182" s="49">
        <v>0</v>
      </c>
      <c r="BJ182" s="48">
        <v>24</v>
      </c>
      <c r="BK182" s="49">
        <v>100</v>
      </c>
      <c r="BL182" s="48">
        <v>24</v>
      </c>
    </row>
    <row r="183" spans="1:64" ht="15">
      <c r="A183" s="64" t="s">
        <v>316</v>
      </c>
      <c r="B183" s="64" t="s">
        <v>316</v>
      </c>
      <c r="C183" s="65" t="s">
        <v>3318</v>
      </c>
      <c r="D183" s="66">
        <v>3</v>
      </c>
      <c r="E183" s="67" t="s">
        <v>132</v>
      </c>
      <c r="F183" s="68">
        <v>32</v>
      </c>
      <c r="G183" s="65"/>
      <c r="H183" s="69"/>
      <c r="I183" s="70"/>
      <c r="J183" s="70"/>
      <c r="K183" s="34" t="s">
        <v>65</v>
      </c>
      <c r="L183" s="77">
        <v>183</v>
      </c>
      <c r="M183" s="77"/>
      <c r="N183" s="72"/>
      <c r="O183" s="79" t="s">
        <v>176</v>
      </c>
      <c r="P183" s="81">
        <v>43513.05128472222</v>
      </c>
      <c r="Q183" s="79" t="s">
        <v>480</v>
      </c>
      <c r="R183" s="84" t="s">
        <v>547</v>
      </c>
      <c r="S183" s="79" t="s">
        <v>562</v>
      </c>
      <c r="T183" s="79"/>
      <c r="U183" s="79"/>
      <c r="V183" s="84" t="s">
        <v>724</v>
      </c>
      <c r="W183" s="81">
        <v>43513.05128472222</v>
      </c>
      <c r="X183" s="84" t="s">
        <v>857</v>
      </c>
      <c r="Y183" s="79"/>
      <c r="Z183" s="79"/>
      <c r="AA183" s="82" t="s">
        <v>1016</v>
      </c>
      <c r="AB183" s="79"/>
      <c r="AC183" s="79" t="b">
        <v>0</v>
      </c>
      <c r="AD183" s="79">
        <v>0</v>
      </c>
      <c r="AE183" s="82" t="s">
        <v>1071</v>
      </c>
      <c r="AF183" s="79" t="b">
        <v>0</v>
      </c>
      <c r="AG183" s="79" t="s">
        <v>1084</v>
      </c>
      <c r="AH183" s="79"/>
      <c r="AI183" s="82" t="s">
        <v>1071</v>
      </c>
      <c r="AJ183" s="79" t="b">
        <v>0</v>
      </c>
      <c r="AK183" s="79">
        <v>0</v>
      </c>
      <c r="AL183" s="82" t="s">
        <v>1071</v>
      </c>
      <c r="AM183" s="79" t="s">
        <v>1099</v>
      </c>
      <c r="AN183" s="79" t="b">
        <v>1</v>
      </c>
      <c r="AO183" s="82" t="s">
        <v>1016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16</v>
      </c>
      <c r="BC183" s="78" t="str">
        <f>REPLACE(INDEX(GroupVertices[Group],MATCH(Edges[[#This Row],[Vertex 2]],GroupVertices[Vertex],0)),1,1,"")</f>
        <v>16</v>
      </c>
      <c r="BD183" s="48">
        <v>0</v>
      </c>
      <c r="BE183" s="49">
        <v>0</v>
      </c>
      <c r="BF183" s="48">
        <v>0</v>
      </c>
      <c r="BG183" s="49">
        <v>0</v>
      </c>
      <c r="BH183" s="48">
        <v>0</v>
      </c>
      <c r="BI183" s="49">
        <v>0</v>
      </c>
      <c r="BJ183" s="48">
        <v>24</v>
      </c>
      <c r="BK183" s="49">
        <v>100</v>
      </c>
      <c r="BL183" s="48">
        <v>24</v>
      </c>
    </row>
    <row r="184" spans="1:64" ht="15">
      <c r="A184" s="64" t="s">
        <v>317</v>
      </c>
      <c r="B184" s="64" t="s">
        <v>331</v>
      </c>
      <c r="C184" s="65" t="s">
        <v>3318</v>
      </c>
      <c r="D184" s="66">
        <v>3</v>
      </c>
      <c r="E184" s="67" t="s">
        <v>132</v>
      </c>
      <c r="F184" s="68">
        <v>32</v>
      </c>
      <c r="G184" s="65"/>
      <c r="H184" s="69"/>
      <c r="I184" s="70"/>
      <c r="J184" s="70"/>
      <c r="K184" s="34" t="s">
        <v>65</v>
      </c>
      <c r="L184" s="77">
        <v>184</v>
      </c>
      <c r="M184" s="77"/>
      <c r="N184" s="72"/>
      <c r="O184" s="79" t="s">
        <v>388</v>
      </c>
      <c r="P184" s="81">
        <v>43525.291030092594</v>
      </c>
      <c r="Q184" s="79" t="s">
        <v>478</v>
      </c>
      <c r="R184" s="84" t="s">
        <v>546</v>
      </c>
      <c r="S184" s="79" t="s">
        <v>562</v>
      </c>
      <c r="T184" s="79" t="s">
        <v>606</v>
      </c>
      <c r="U184" s="79"/>
      <c r="V184" s="84" t="s">
        <v>725</v>
      </c>
      <c r="W184" s="81">
        <v>43525.291030092594</v>
      </c>
      <c r="X184" s="84" t="s">
        <v>858</v>
      </c>
      <c r="Y184" s="79"/>
      <c r="Z184" s="79"/>
      <c r="AA184" s="82" t="s">
        <v>1017</v>
      </c>
      <c r="AB184" s="79"/>
      <c r="AC184" s="79" t="b">
        <v>0</v>
      </c>
      <c r="AD184" s="79">
        <v>0</v>
      </c>
      <c r="AE184" s="82" t="s">
        <v>1071</v>
      </c>
      <c r="AF184" s="79" t="b">
        <v>1</v>
      </c>
      <c r="AG184" s="79" t="s">
        <v>1084</v>
      </c>
      <c r="AH184" s="79"/>
      <c r="AI184" s="82" t="s">
        <v>1093</v>
      </c>
      <c r="AJ184" s="79" t="b">
        <v>0</v>
      </c>
      <c r="AK184" s="79">
        <v>0</v>
      </c>
      <c r="AL184" s="82" t="s">
        <v>1052</v>
      </c>
      <c r="AM184" s="79" t="s">
        <v>1098</v>
      </c>
      <c r="AN184" s="79" t="b">
        <v>0</v>
      </c>
      <c r="AO184" s="82" t="s">
        <v>1052</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9</v>
      </c>
      <c r="BK184" s="49">
        <v>100</v>
      </c>
      <c r="BL184" s="48">
        <v>9</v>
      </c>
    </row>
    <row r="185" spans="1:64" ht="15">
      <c r="A185" s="64" t="s">
        <v>318</v>
      </c>
      <c r="B185" s="64" t="s">
        <v>318</v>
      </c>
      <c r="C185" s="65" t="s">
        <v>3318</v>
      </c>
      <c r="D185" s="66">
        <v>3</v>
      </c>
      <c r="E185" s="67" t="s">
        <v>132</v>
      </c>
      <c r="F185" s="68">
        <v>32</v>
      </c>
      <c r="G185" s="65"/>
      <c r="H185" s="69"/>
      <c r="I185" s="70"/>
      <c r="J185" s="70"/>
      <c r="K185" s="34" t="s">
        <v>65</v>
      </c>
      <c r="L185" s="77">
        <v>185</v>
      </c>
      <c r="M185" s="77"/>
      <c r="N185" s="72"/>
      <c r="O185" s="79" t="s">
        <v>176</v>
      </c>
      <c r="P185" s="81">
        <v>43525.84086805556</v>
      </c>
      <c r="Q185" s="79" t="s">
        <v>481</v>
      </c>
      <c r="R185" s="84" t="s">
        <v>548</v>
      </c>
      <c r="S185" s="79" t="s">
        <v>572</v>
      </c>
      <c r="T185" s="79"/>
      <c r="U185" s="79"/>
      <c r="V185" s="84" t="s">
        <v>726</v>
      </c>
      <c r="W185" s="81">
        <v>43525.84086805556</v>
      </c>
      <c r="X185" s="84" t="s">
        <v>859</v>
      </c>
      <c r="Y185" s="79"/>
      <c r="Z185" s="79"/>
      <c r="AA185" s="82" t="s">
        <v>1018</v>
      </c>
      <c r="AB185" s="79"/>
      <c r="AC185" s="79" t="b">
        <v>0</v>
      </c>
      <c r="AD185" s="79">
        <v>0</v>
      </c>
      <c r="AE185" s="82" t="s">
        <v>1071</v>
      </c>
      <c r="AF185" s="79" t="b">
        <v>0</v>
      </c>
      <c r="AG185" s="79" t="s">
        <v>1084</v>
      </c>
      <c r="AH185" s="79"/>
      <c r="AI185" s="82" t="s">
        <v>1071</v>
      </c>
      <c r="AJ185" s="79" t="b">
        <v>0</v>
      </c>
      <c r="AK185" s="79">
        <v>1</v>
      </c>
      <c r="AL185" s="82" t="s">
        <v>1071</v>
      </c>
      <c r="AM185" s="79" t="s">
        <v>1099</v>
      </c>
      <c r="AN185" s="79" t="b">
        <v>0</v>
      </c>
      <c r="AO185" s="82" t="s">
        <v>1018</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v>0</v>
      </c>
      <c r="BE185" s="49">
        <v>0</v>
      </c>
      <c r="BF185" s="48">
        <v>0</v>
      </c>
      <c r="BG185" s="49">
        <v>0</v>
      </c>
      <c r="BH185" s="48">
        <v>0</v>
      </c>
      <c r="BI185" s="49">
        <v>0</v>
      </c>
      <c r="BJ185" s="48">
        <v>16</v>
      </c>
      <c r="BK185" s="49">
        <v>100</v>
      </c>
      <c r="BL185" s="48">
        <v>16</v>
      </c>
    </row>
    <row r="186" spans="1:64" ht="15">
      <c r="A186" s="64" t="s">
        <v>319</v>
      </c>
      <c r="B186" s="64" t="s">
        <v>331</v>
      </c>
      <c r="C186" s="65" t="s">
        <v>3318</v>
      </c>
      <c r="D186" s="66">
        <v>3</v>
      </c>
      <c r="E186" s="67" t="s">
        <v>132</v>
      </c>
      <c r="F186" s="68">
        <v>32</v>
      </c>
      <c r="G186" s="65"/>
      <c r="H186" s="69"/>
      <c r="I186" s="70"/>
      <c r="J186" s="70"/>
      <c r="K186" s="34" t="s">
        <v>65</v>
      </c>
      <c r="L186" s="77">
        <v>186</v>
      </c>
      <c r="M186" s="77"/>
      <c r="N186" s="72"/>
      <c r="O186" s="79" t="s">
        <v>388</v>
      </c>
      <c r="P186" s="81">
        <v>43525.95414351852</v>
      </c>
      <c r="Q186" s="79" t="s">
        <v>478</v>
      </c>
      <c r="R186" s="84" t="s">
        <v>546</v>
      </c>
      <c r="S186" s="79" t="s">
        <v>562</v>
      </c>
      <c r="T186" s="79" t="s">
        <v>606</v>
      </c>
      <c r="U186" s="79"/>
      <c r="V186" s="84" t="s">
        <v>727</v>
      </c>
      <c r="W186" s="81">
        <v>43525.95414351852</v>
      </c>
      <c r="X186" s="84" t="s">
        <v>860</v>
      </c>
      <c r="Y186" s="79"/>
      <c r="Z186" s="79"/>
      <c r="AA186" s="82" t="s">
        <v>1019</v>
      </c>
      <c r="AB186" s="79"/>
      <c r="AC186" s="79" t="b">
        <v>0</v>
      </c>
      <c r="AD186" s="79">
        <v>0</v>
      </c>
      <c r="AE186" s="82" t="s">
        <v>1071</v>
      </c>
      <c r="AF186" s="79" t="b">
        <v>1</v>
      </c>
      <c r="AG186" s="79" t="s">
        <v>1084</v>
      </c>
      <c r="AH186" s="79"/>
      <c r="AI186" s="82" t="s">
        <v>1093</v>
      </c>
      <c r="AJ186" s="79" t="b">
        <v>0</v>
      </c>
      <c r="AK186" s="79">
        <v>0</v>
      </c>
      <c r="AL186" s="82" t="s">
        <v>1052</v>
      </c>
      <c r="AM186" s="79" t="s">
        <v>1098</v>
      </c>
      <c r="AN186" s="79" t="b">
        <v>0</v>
      </c>
      <c r="AO186" s="82" t="s">
        <v>1052</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9</v>
      </c>
      <c r="BK186" s="49">
        <v>100</v>
      </c>
      <c r="BL186" s="48">
        <v>9</v>
      </c>
    </row>
    <row r="187" spans="1:64" ht="15">
      <c r="A187" s="64" t="s">
        <v>320</v>
      </c>
      <c r="B187" s="64" t="s">
        <v>376</v>
      </c>
      <c r="C187" s="65" t="s">
        <v>3318</v>
      </c>
      <c r="D187" s="66">
        <v>3</v>
      </c>
      <c r="E187" s="67" t="s">
        <v>132</v>
      </c>
      <c r="F187" s="68">
        <v>32</v>
      </c>
      <c r="G187" s="65"/>
      <c r="H187" s="69"/>
      <c r="I187" s="70"/>
      <c r="J187" s="70"/>
      <c r="K187" s="34" t="s">
        <v>65</v>
      </c>
      <c r="L187" s="77">
        <v>187</v>
      </c>
      <c r="M187" s="77"/>
      <c r="N187" s="72"/>
      <c r="O187" s="79" t="s">
        <v>388</v>
      </c>
      <c r="P187" s="81">
        <v>43526.1024537037</v>
      </c>
      <c r="Q187" s="79" t="s">
        <v>482</v>
      </c>
      <c r="R187" s="84" t="s">
        <v>549</v>
      </c>
      <c r="S187" s="79" t="s">
        <v>562</v>
      </c>
      <c r="T187" s="79"/>
      <c r="U187" s="79"/>
      <c r="V187" s="84" t="s">
        <v>728</v>
      </c>
      <c r="W187" s="81">
        <v>43526.1024537037</v>
      </c>
      <c r="X187" s="84" t="s">
        <v>861</v>
      </c>
      <c r="Y187" s="79"/>
      <c r="Z187" s="79"/>
      <c r="AA187" s="82" t="s">
        <v>1020</v>
      </c>
      <c r="AB187" s="82" t="s">
        <v>1066</v>
      </c>
      <c r="AC187" s="79" t="b">
        <v>0</v>
      </c>
      <c r="AD187" s="79">
        <v>0</v>
      </c>
      <c r="AE187" s="82" t="s">
        <v>1082</v>
      </c>
      <c r="AF187" s="79" t="b">
        <v>0</v>
      </c>
      <c r="AG187" s="79" t="s">
        <v>1084</v>
      </c>
      <c r="AH187" s="79"/>
      <c r="AI187" s="82" t="s">
        <v>1071</v>
      </c>
      <c r="AJ187" s="79" t="b">
        <v>0</v>
      </c>
      <c r="AK187" s="79">
        <v>0</v>
      </c>
      <c r="AL187" s="82" t="s">
        <v>1071</v>
      </c>
      <c r="AM187" s="79" t="s">
        <v>1098</v>
      </c>
      <c r="AN187" s="79" t="b">
        <v>1</v>
      </c>
      <c r="AO187" s="82" t="s">
        <v>1066</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9</v>
      </c>
      <c r="BC187" s="78" t="str">
        <f>REPLACE(INDEX(GroupVertices[Group],MATCH(Edges[[#This Row],[Vertex 2]],GroupVertices[Vertex],0)),1,1,"")</f>
        <v>9</v>
      </c>
      <c r="BD187" s="48"/>
      <c r="BE187" s="49"/>
      <c r="BF187" s="48"/>
      <c r="BG187" s="49"/>
      <c r="BH187" s="48"/>
      <c r="BI187" s="49"/>
      <c r="BJ187" s="48"/>
      <c r="BK187" s="49"/>
      <c r="BL187" s="48"/>
    </row>
    <row r="188" spans="1:64" ht="15">
      <c r="A188" s="64" t="s">
        <v>320</v>
      </c>
      <c r="B188" s="64" t="s">
        <v>377</v>
      </c>
      <c r="C188" s="65" t="s">
        <v>3318</v>
      </c>
      <c r="D188" s="66">
        <v>3</v>
      </c>
      <c r="E188" s="67" t="s">
        <v>132</v>
      </c>
      <c r="F188" s="68">
        <v>32</v>
      </c>
      <c r="G188" s="65"/>
      <c r="H188" s="69"/>
      <c r="I188" s="70"/>
      <c r="J188" s="70"/>
      <c r="K188" s="34" t="s">
        <v>65</v>
      </c>
      <c r="L188" s="77">
        <v>188</v>
      </c>
      <c r="M188" s="77"/>
      <c r="N188" s="72"/>
      <c r="O188" s="79" t="s">
        <v>388</v>
      </c>
      <c r="P188" s="81">
        <v>43526.1024537037</v>
      </c>
      <c r="Q188" s="79" t="s">
        <v>482</v>
      </c>
      <c r="R188" s="84" t="s">
        <v>549</v>
      </c>
      <c r="S188" s="79" t="s">
        <v>562</v>
      </c>
      <c r="T188" s="79"/>
      <c r="U188" s="79"/>
      <c r="V188" s="84" t="s">
        <v>728</v>
      </c>
      <c r="W188" s="81">
        <v>43526.1024537037</v>
      </c>
      <c r="X188" s="84" t="s">
        <v>861</v>
      </c>
      <c r="Y188" s="79"/>
      <c r="Z188" s="79"/>
      <c r="AA188" s="82" t="s">
        <v>1020</v>
      </c>
      <c r="AB188" s="82" t="s">
        <v>1066</v>
      </c>
      <c r="AC188" s="79" t="b">
        <v>0</v>
      </c>
      <c r="AD188" s="79">
        <v>0</v>
      </c>
      <c r="AE188" s="82" t="s">
        <v>1082</v>
      </c>
      <c r="AF188" s="79" t="b">
        <v>0</v>
      </c>
      <c r="AG188" s="79" t="s">
        <v>1084</v>
      </c>
      <c r="AH188" s="79"/>
      <c r="AI188" s="82" t="s">
        <v>1071</v>
      </c>
      <c r="AJ188" s="79" t="b">
        <v>0</v>
      </c>
      <c r="AK188" s="79">
        <v>0</v>
      </c>
      <c r="AL188" s="82" t="s">
        <v>1071</v>
      </c>
      <c r="AM188" s="79" t="s">
        <v>1098</v>
      </c>
      <c r="AN188" s="79" t="b">
        <v>1</v>
      </c>
      <c r="AO188" s="82" t="s">
        <v>1066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9</v>
      </c>
      <c r="BC188" s="78" t="str">
        <f>REPLACE(INDEX(GroupVertices[Group],MATCH(Edges[[#This Row],[Vertex 2]],GroupVertices[Vertex],0)),1,1,"")</f>
        <v>9</v>
      </c>
      <c r="BD188" s="48"/>
      <c r="BE188" s="49"/>
      <c r="BF188" s="48"/>
      <c r="BG188" s="49"/>
      <c r="BH188" s="48"/>
      <c r="BI188" s="49"/>
      <c r="BJ188" s="48"/>
      <c r="BK188" s="49"/>
      <c r="BL188" s="48"/>
    </row>
    <row r="189" spans="1:64" ht="15">
      <c r="A189" s="64" t="s">
        <v>320</v>
      </c>
      <c r="B189" s="64" t="s">
        <v>378</v>
      </c>
      <c r="C189" s="65" t="s">
        <v>3318</v>
      </c>
      <c r="D189" s="66">
        <v>3</v>
      </c>
      <c r="E189" s="67" t="s">
        <v>132</v>
      </c>
      <c r="F189" s="68">
        <v>32</v>
      </c>
      <c r="G189" s="65"/>
      <c r="H189" s="69"/>
      <c r="I189" s="70"/>
      <c r="J189" s="70"/>
      <c r="K189" s="34" t="s">
        <v>65</v>
      </c>
      <c r="L189" s="77">
        <v>189</v>
      </c>
      <c r="M189" s="77"/>
      <c r="N189" s="72"/>
      <c r="O189" s="79" t="s">
        <v>388</v>
      </c>
      <c r="P189" s="81">
        <v>43526.1024537037</v>
      </c>
      <c r="Q189" s="79" t="s">
        <v>482</v>
      </c>
      <c r="R189" s="84" t="s">
        <v>549</v>
      </c>
      <c r="S189" s="79" t="s">
        <v>562</v>
      </c>
      <c r="T189" s="79"/>
      <c r="U189" s="79"/>
      <c r="V189" s="84" t="s">
        <v>728</v>
      </c>
      <c r="W189" s="81">
        <v>43526.1024537037</v>
      </c>
      <c r="X189" s="84" t="s">
        <v>861</v>
      </c>
      <c r="Y189" s="79"/>
      <c r="Z189" s="79"/>
      <c r="AA189" s="82" t="s">
        <v>1020</v>
      </c>
      <c r="AB189" s="82" t="s">
        <v>1066</v>
      </c>
      <c r="AC189" s="79" t="b">
        <v>0</v>
      </c>
      <c r="AD189" s="79">
        <v>0</v>
      </c>
      <c r="AE189" s="82" t="s">
        <v>1082</v>
      </c>
      <c r="AF189" s="79" t="b">
        <v>0</v>
      </c>
      <c r="AG189" s="79" t="s">
        <v>1084</v>
      </c>
      <c r="AH189" s="79"/>
      <c r="AI189" s="82" t="s">
        <v>1071</v>
      </c>
      <c r="AJ189" s="79" t="b">
        <v>0</v>
      </c>
      <c r="AK189" s="79">
        <v>0</v>
      </c>
      <c r="AL189" s="82" t="s">
        <v>1071</v>
      </c>
      <c r="AM189" s="79" t="s">
        <v>1098</v>
      </c>
      <c r="AN189" s="79" t="b">
        <v>1</v>
      </c>
      <c r="AO189" s="82" t="s">
        <v>1066</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9</v>
      </c>
      <c r="BC189" s="78" t="str">
        <f>REPLACE(INDEX(GroupVertices[Group],MATCH(Edges[[#This Row],[Vertex 2]],GroupVertices[Vertex],0)),1,1,"")</f>
        <v>9</v>
      </c>
      <c r="BD189" s="48"/>
      <c r="BE189" s="49"/>
      <c r="BF189" s="48"/>
      <c r="BG189" s="49"/>
      <c r="BH189" s="48"/>
      <c r="BI189" s="49"/>
      <c r="BJ189" s="48"/>
      <c r="BK189" s="49"/>
      <c r="BL189" s="48"/>
    </row>
    <row r="190" spans="1:64" ht="15">
      <c r="A190" s="64" t="s">
        <v>320</v>
      </c>
      <c r="B190" s="64" t="s">
        <v>379</v>
      </c>
      <c r="C190" s="65" t="s">
        <v>3318</v>
      </c>
      <c r="D190" s="66">
        <v>3</v>
      </c>
      <c r="E190" s="67" t="s">
        <v>132</v>
      </c>
      <c r="F190" s="68">
        <v>32</v>
      </c>
      <c r="G190" s="65"/>
      <c r="H190" s="69"/>
      <c r="I190" s="70"/>
      <c r="J190" s="70"/>
      <c r="K190" s="34" t="s">
        <v>65</v>
      </c>
      <c r="L190" s="77">
        <v>190</v>
      </c>
      <c r="M190" s="77"/>
      <c r="N190" s="72"/>
      <c r="O190" s="79" t="s">
        <v>387</v>
      </c>
      <c r="P190" s="81">
        <v>43526.1024537037</v>
      </c>
      <c r="Q190" s="79" t="s">
        <v>482</v>
      </c>
      <c r="R190" s="84" t="s">
        <v>549</v>
      </c>
      <c r="S190" s="79" t="s">
        <v>562</v>
      </c>
      <c r="T190" s="79"/>
      <c r="U190" s="79"/>
      <c r="V190" s="84" t="s">
        <v>728</v>
      </c>
      <c r="W190" s="81">
        <v>43526.1024537037</v>
      </c>
      <c r="X190" s="84" t="s">
        <v>861</v>
      </c>
      <c r="Y190" s="79"/>
      <c r="Z190" s="79"/>
      <c r="AA190" s="82" t="s">
        <v>1020</v>
      </c>
      <c r="AB190" s="82" t="s">
        <v>1066</v>
      </c>
      <c r="AC190" s="79" t="b">
        <v>0</v>
      </c>
      <c r="AD190" s="79">
        <v>0</v>
      </c>
      <c r="AE190" s="82" t="s">
        <v>1082</v>
      </c>
      <c r="AF190" s="79" t="b">
        <v>0</v>
      </c>
      <c r="AG190" s="79" t="s">
        <v>1084</v>
      </c>
      <c r="AH190" s="79"/>
      <c r="AI190" s="82" t="s">
        <v>1071</v>
      </c>
      <c r="AJ190" s="79" t="b">
        <v>0</v>
      </c>
      <c r="AK190" s="79">
        <v>0</v>
      </c>
      <c r="AL190" s="82" t="s">
        <v>1071</v>
      </c>
      <c r="AM190" s="79" t="s">
        <v>1098</v>
      </c>
      <c r="AN190" s="79" t="b">
        <v>1</v>
      </c>
      <c r="AO190" s="82" t="s">
        <v>1066</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9</v>
      </c>
      <c r="BC190" s="78" t="str">
        <f>REPLACE(INDEX(GroupVertices[Group],MATCH(Edges[[#This Row],[Vertex 2]],GroupVertices[Vertex],0)),1,1,"")</f>
        <v>9</v>
      </c>
      <c r="BD190" s="48">
        <v>1</v>
      </c>
      <c r="BE190" s="49">
        <v>5.882352941176471</v>
      </c>
      <c r="BF190" s="48">
        <v>0</v>
      </c>
      <c r="BG190" s="49">
        <v>0</v>
      </c>
      <c r="BH190" s="48">
        <v>0</v>
      </c>
      <c r="BI190" s="49">
        <v>0</v>
      </c>
      <c r="BJ190" s="48">
        <v>16</v>
      </c>
      <c r="BK190" s="49">
        <v>94.11764705882354</v>
      </c>
      <c r="BL190" s="48">
        <v>17</v>
      </c>
    </row>
    <row r="191" spans="1:64" ht="15">
      <c r="A191" s="64" t="s">
        <v>321</v>
      </c>
      <c r="B191" s="64" t="s">
        <v>331</v>
      </c>
      <c r="C191" s="65" t="s">
        <v>3318</v>
      </c>
      <c r="D191" s="66">
        <v>3</v>
      </c>
      <c r="E191" s="67" t="s">
        <v>132</v>
      </c>
      <c r="F191" s="68">
        <v>32</v>
      </c>
      <c r="G191" s="65"/>
      <c r="H191" s="69"/>
      <c r="I191" s="70"/>
      <c r="J191" s="70"/>
      <c r="K191" s="34" t="s">
        <v>65</v>
      </c>
      <c r="L191" s="77">
        <v>191</v>
      </c>
      <c r="M191" s="77"/>
      <c r="N191" s="72"/>
      <c r="O191" s="79" t="s">
        <v>388</v>
      </c>
      <c r="P191" s="81">
        <v>43526.10512731481</v>
      </c>
      <c r="Q191" s="79" t="s">
        <v>478</v>
      </c>
      <c r="R191" s="84" t="s">
        <v>546</v>
      </c>
      <c r="S191" s="79" t="s">
        <v>562</v>
      </c>
      <c r="T191" s="79" t="s">
        <v>606</v>
      </c>
      <c r="U191" s="79"/>
      <c r="V191" s="84" t="s">
        <v>729</v>
      </c>
      <c r="W191" s="81">
        <v>43526.10512731481</v>
      </c>
      <c r="X191" s="84" t="s">
        <v>862</v>
      </c>
      <c r="Y191" s="79"/>
      <c r="Z191" s="79"/>
      <c r="AA191" s="82" t="s">
        <v>1021</v>
      </c>
      <c r="AB191" s="79"/>
      <c r="AC191" s="79" t="b">
        <v>0</v>
      </c>
      <c r="AD191" s="79">
        <v>0</v>
      </c>
      <c r="AE191" s="82" t="s">
        <v>1071</v>
      </c>
      <c r="AF191" s="79" t="b">
        <v>1</v>
      </c>
      <c r="AG191" s="79" t="s">
        <v>1084</v>
      </c>
      <c r="AH191" s="79"/>
      <c r="AI191" s="82" t="s">
        <v>1093</v>
      </c>
      <c r="AJ191" s="79" t="b">
        <v>0</v>
      </c>
      <c r="AK191" s="79">
        <v>0</v>
      </c>
      <c r="AL191" s="82" t="s">
        <v>1052</v>
      </c>
      <c r="AM191" s="79" t="s">
        <v>1098</v>
      </c>
      <c r="AN191" s="79" t="b">
        <v>0</v>
      </c>
      <c r="AO191" s="82" t="s">
        <v>1052</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9</v>
      </c>
      <c r="BK191" s="49">
        <v>100</v>
      </c>
      <c r="BL191" s="48">
        <v>9</v>
      </c>
    </row>
    <row r="192" spans="1:64" ht="15">
      <c r="A192" s="64" t="s">
        <v>322</v>
      </c>
      <c r="B192" s="64" t="s">
        <v>331</v>
      </c>
      <c r="C192" s="65" t="s">
        <v>3318</v>
      </c>
      <c r="D192" s="66">
        <v>3</v>
      </c>
      <c r="E192" s="67" t="s">
        <v>132</v>
      </c>
      <c r="F192" s="68">
        <v>32</v>
      </c>
      <c r="G192" s="65"/>
      <c r="H192" s="69"/>
      <c r="I192" s="70"/>
      <c r="J192" s="70"/>
      <c r="K192" s="34" t="s">
        <v>65</v>
      </c>
      <c r="L192" s="77">
        <v>192</v>
      </c>
      <c r="M192" s="77"/>
      <c r="N192" s="72"/>
      <c r="O192" s="79" t="s">
        <v>388</v>
      </c>
      <c r="P192" s="81">
        <v>43526.10538194444</v>
      </c>
      <c r="Q192" s="79" t="s">
        <v>478</v>
      </c>
      <c r="R192" s="84" t="s">
        <v>546</v>
      </c>
      <c r="S192" s="79" t="s">
        <v>562</v>
      </c>
      <c r="T192" s="79" t="s">
        <v>606</v>
      </c>
      <c r="U192" s="79"/>
      <c r="V192" s="84" t="s">
        <v>730</v>
      </c>
      <c r="W192" s="81">
        <v>43526.10538194444</v>
      </c>
      <c r="X192" s="84" t="s">
        <v>863</v>
      </c>
      <c r="Y192" s="79"/>
      <c r="Z192" s="79"/>
      <c r="AA192" s="82" t="s">
        <v>1022</v>
      </c>
      <c r="AB192" s="79"/>
      <c r="AC192" s="79" t="b">
        <v>0</v>
      </c>
      <c r="AD192" s="79">
        <v>0</v>
      </c>
      <c r="AE192" s="82" t="s">
        <v>1071</v>
      </c>
      <c r="AF192" s="79" t="b">
        <v>1</v>
      </c>
      <c r="AG192" s="79" t="s">
        <v>1084</v>
      </c>
      <c r="AH192" s="79"/>
      <c r="AI192" s="82" t="s">
        <v>1093</v>
      </c>
      <c r="AJ192" s="79" t="b">
        <v>0</v>
      </c>
      <c r="AK192" s="79">
        <v>0</v>
      </c>
      <c r="AL192" s="82" t="s">
        <v>1052</v>
      </c>
      <c r="AM192" s="79" t="s">
        <v>1104</v>
      </c>
      <c r="AN192" s="79" t="b">
        <v>0</v>
      </c>
      <c r="AO192" s="82" t="s">
        <v>1052</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9</v>
      </c>
      <c r="BK192" s="49">
        <v>100</v>
      </c>
      <c r="BL192" s="48">
        <v>9</v>
      </c>
    </row>
    <row r="193" spans="1:64" ht="15">
      <c r="A193" s="64" t="s">
        <v>323</v>
      </c>
      <c r="B193" s="64" t="s">
        <v>323</v>
      </c>
      <c r="C193" s="65" t="s">
        <v>3319</v>
      </c>
      <c r="D193" s="66">
        <v>10</v>
      </c>
      <c r="E193" s="67" t="s">
        <v>136</v>
      </c>
      <c r="F193" s="68">
        <v>29.11111111111111</v>
      </c>
      <c r="G193" s="65"/>
      <c r="H193" s="69"/>
      <c r="I193" s="70"/>
      <c r="J193" s="70"/>
      <c r="K193" s="34" t="s">
        <v>65</v>
      </c>
      <c r="L193" s="77">
        <v>193</v>
      </c>
      <c r="M193" s="77"/>
      <c r="N193" s="72"/>
      <c r="O193" s="79" t="s">
        <v>176</v>
      </c>
      <c r="P193" s="81">
        <v>43526.836435185185</v>
      </c>
      <c r="Q193" s="79" t="s">
        <v>483</v>
      </c>
      <c r="R193" s="79"/>
      <c r="S193" s="79"/>
      <c r="T193" s="79" t="s">
        <v>609</v>
      </c>
      <c r="U193" s="84" t="s">
        <v>628</v>
      </c>
      <c r="V193" s="84" t="s">
        <v>628</v>
      </c>
      <c r="W193" s="81">
        <v>43526.836435185185</v>
      </c>
      <c r="X193" s="84" t="s">
        <v>864</v>
      </c>
      <c r="Y193" s="79"/>
      <c r="Z193" s="79"/>
      <c r="AA193" s="82" t="s">
        <v>1023</v>
      </c>
      <c r="AB193" s="79"/>
      <c r="AC193" s="79" t="b">
        <v>0</v>
      </c>
      <c r="AD193" s="79">
        <v>1</v>
      </c>
      <c r="AE193" s="82" t="s">
        <v>1071</v>
      </c>
      <c r="AF193" s="79" t="b">
        <v>0</v>
      </c>
      <c r="AG193" s="79" t="s">
        <v>1084</v>
      </c>
      <c r="AH193" s="79"/>
      <c r="AI193" s="82" t="s">
        <v>1071</v>
      </c>
      <c r="AJ193" s="79" t="b">
        <v>0</v>
      </c>
      <c r="AK193" s="79">
        <v>0</v>
      </c>
      <c r="AL193" s="82" t="s">
        <v>1071</v>
      </c>
      <c r="AM193" s="79" t="s">
        <v>1099</v>
      </c>
      <c r="AN193" s="79" t="b">
        <v>0</v>
      </c>
      <c r="AO193" s="82" t="s">
        <v>1023</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2</v>
      </c>
      <c r="BC193" s="78" t="str">
        <f>REPLACE(INDEX(GroupVertices[Group],MATCH(Edges[[#This Row],[Vertex 2]],GroupVertices[Vertex],0)),1,1,"")</f>
        <v>2</v>
      </c>
      <c r="BD193" s="48">
        <v>1</v>
      </c>
      <c r="BE193" s="49">
        <v>4.545454545454546</v>
      </c>
      <c r="BF193" s="48">
        <v>0</v>
      </c>
      <c r="BG193" s="49">
        <v>0</v>
      </c>
      <c r="BH193" s="48">
        <v>0</v>
      </c>
      <c r="BI193" s="49">
        <v>0</v>
      </c>
      <c r="BJ193" s="48">
        <v>21</v>
      </c>
      <c r="BK193" s="49">
        <v>95.45454545454545</v>
      </c>
      <c r="BL193" s="48">
        <v>22</v>
      </c>
    </row>
    <row r="194" spans="1:64" ht="15">
      <c r="A194" s="64" t="s">
        <v>323</v>
      </c>
      <c r="B194" s="64" t="s">
        <v>323</v>
      </c>
      <c r="C194" s="65" t="s">
        <v>3319</v>
      </c>
      <c r="D194" s="66">
        <v>10</v>
      </c>
      <c r="E194" s="67" t="s">
        <v>136</v>
      </c>
      <c r="F194" s="68">
        <v>29.11111111111111</v>
      </c>
      <c r="G194" s="65"/>
      <c r="H194" s="69"/>
      <c r="I194" s="70"/>
      <c r="J194" s="70"/>
      <c r="K194" s="34" t="s">
        <v>65</v>
      </c>
      <c r="L194" s="77">
        <v>194</v>
      </c>
      <c r="M194" s="77"/>
      <c r="N194" s="72"/>
      <c r="O194" s="79" t="s">
        <v>176</v>
      </c>
      <c r="P194" s="81">
        <v>43527.02457175926</v>
      </c>
      <c r="Q194" s="79" t="s">
        <v>484</v>
      </c>
      <c r="R194" s="79"/>
      <c r="S194" s="79"/>
      <c r="T194" s="79" t="s">
        <v>610</v>
      </c>
      <c r="U194" s="84" t="s">
        <v>629</v>
      </c>
      <c r="V194" s="84" t="s">
        <v>629</v>
      </c>
      <c r="W194" s="81">
        <v>43527.02457175926</v>
      </c>
      <c r="X194" s="84" t="s">
        <v>865</v>
      </c>
      <c r="Y194" s="79"/>
      <c r="Z194" s="79"/>
      <c r="AA194" s="82" t="s">
        <v>1024</v>
      </c>
      <c r="AB194" s="79"/>
      <c r="AC194" s="79" t="b">
        <v>0</v>
      </c>
      <c r="AD194" s="79">
        <v>0</v>
      </c>
      <c r="AE194" s="82" t="s">
        <v>1071</v>
      </c>
      <c r="AF194" s="79" t="b">
        <v>0</v>
      </c>
      <c r="AG194" s="79" t="s">
        <v>1084</v>
      </c>
      <c r="AH194" s="79"/>
      <c r="AI194" s="82" t="s">
        <v>1071</v>
      </c>
      <c r="AJ194" s="79" t="b">
        <v>0</v>
      </c>
      <c r="AK194" s="79">
        <v>0</v>
      </c>
      <c r="AL194" s="82" t="s">
        <v>1071</v>
      </c>
      <c r="AM194" s="79" t="s">
        <v>1098</v>
      </c>
      <c r="AN194" s="79" t="b">
        <v>0</v>
      </c>
      <c r="AO194" s="82" t="s">
        <v>1024</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2</v>
      </c>
      <c r="BC194" s="78" t="str">
        <f>REPLACE(INDEX(GroupVertices[Group],MATCH(Edges[[#This Row],[Vertex 2]],GroupVertices[Vertex],0)),1,1,"")</f>
        <v>2</v>
      </c>
      <c r="BD194" s="48">
        <v>0</v>
      </c>
      <c r="BE194" s="49">
        <v>0</v>
      </c>
      <c r="BF194" s="48">
        <v>0</v>
      </c>
      <c r="BG194" s="49">
        <v>0</v>
      </c>
      <c r="BH194" s="48">
        <v>0</v>
      </c>
      <c r="BI194" s="49">
        <v>0</v>
      </c>
      <c r="BJ194" s="48">
        <v>20</v>
      </c>
      <c r="BK194" s="49">
        <v>100</v>
      </c>
      <c r="BL194" s="48">
        <v>20</v>
      </c>
    </row>
    <row r="195" spans="1:64" ht="15">
      <c r="A195" s="64" t="s">
        <v>324</v>
      </c>
      <c r="B195" s="64" t="s">
        <v>328</v>
      </c>
      <c r="C195" s="65" t="s">
        <v>3318</v>
      </c>
      <c r="D195" s="66">
        <v>3</v>
      </c>
      <c r="E195" s="67" t="s">
        <v>132</v>
      </c>
      <c r="F195" s="68">
        <v>32</v>
      </c>
      <c r="G195" s="65"/>
      <c r="H195" s="69"/>
      <c r="I195" s="70"/>
      <c r="J195" s="70"/>
      <c r="K195" s="34" t="s">
        <v>65</v>
      </c>
      <c r="L195" s="77">
        <v>195</v>
      </c>
      <c r="M195" s="77"/>
      <c r="N195" s="72"/>
      <c r="O195" s="79" t="s">
        <v>388</v>
      </c>
      <c r="P195" s="81">
        <v>43527.280625</v>
      </c>
      <c r="Q195" s="79" t="s">
        <v>485</v>
      </c>
      <c r="R195" s="84" t="s">
        <v>550</v>
      </c>
      <c r="S195" s="79" t="s">
        <v>578</v>
      </c>
      <c r="T195" s="79" t="s">
        <v>611</v>
      </c>
      <c r="U195" s="84" t="s">
        <v>630</v>
      </c>
      <c r="V195" s="84" t="s">
        <v>630</v>
      </c>
      <c r="W195" s="81">
        <v>43527.280625</v>
      </c>
      <c r="X195" s="84" t="s">
        <v>866</v>
      </c>
      <c r="Y195" s="79"/>
      <c r="Z195" s="79"/>
      <c r="AA195" s="82" t="s">
        <v>1025</v>
      </c>
      <c r="AB195" s="79"/>
      <c r="AC195" s="79" t="b">
        <v>0</v>
      </c>
      <c r="AD195" s="79">
        <v>0</v>
      </c>
      <c r="AE195" s="82" t="s">
        <v>1071</v>
      </c>
      <c r="AF195" s="79" t="b">
        <v>0</v>
      </c>
      <c r="AG195" s="79" t="s">
        <v>1084</v>
      </c>
      <c r="AH195" s="79"/>
      <c r="AI195" s="82" t="s">
        <v>1071</v>
      </c>
      <c r="AJ195" s="79" t="b">
        <v>0</v>
      </c>
      <c r="AK195" s="79">
        <v>0</v>
      </c>
      <c r="AL195" s="82" t="s">
        <v>1071</v>
      </c>
      <c r="AM195" s="79" t="s">
        <v>1116</v>
      </c>
      <c r="AN195" s="79" t="b">
        <v>0</v>
      </c>
      <c r="AO195" s="82" t="s">
        <v>1025</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8</v>
      </c>
      <c r="BC195" s="78" t="str">
        <f>REPLACE(INDEX(GroupVertices[Group],MATCH(Edges[[#This Row],[Vertex 2]],GroupVertices[Vertex],0)),1,1,"")</f>
        <v>8</v>
      </c>
      <c r="BD195" s="48">
        <v>1</v>
      </c>
      <c r="BE195" s="49">
        <v>2.857142857142857</v>
      </c>
      <c r="BF195" s="48">
        <v>0</v>
      </c>
      <c r="BG195" s="49">
        <v>0</v>
      </c>
      <c r="BH195" s="48">
        <v>0</v>
      </c>
      <c r="BI195" s="49">
        <v>0</v>
      </c>
      <c r="BJ195" s="48">
        <v>34</v>
      </c>
      <c r="BK195" s="49">
        <v>97.14285714285714</v>
      </c>
      <c r="BL195" s="48">
        <v>35</v>
      </c>
    </row>
    <row r="196" spans="1:64" ht="15">
      <c r="A196" s="64" t="s">
        <v>325</v>
      </c>
      <c r="B196" s="64" t="s">
        <v>328</v>
      </c>
      <c r="C196" s="65" t="s">
        <v>3318</v>
      </c>
      <c r="D196" s="66">
        <v>3</v>
      </c>
      <c r="E196" s="67" t="s">
        <v>132</v>
      </c>
      <c r="F196" s="68">
        <v>32</v>
      </c>
      <c r="G196" s="65"/>
      <c r="H196" s="69"/>
      <c r="I196" s="70"/>
      <c r="J196" s="70"/>
      <c r="K196" s="34" t="s">
        <v>65</v>
      </c>
      <c r="L196" s="77">
        <v>196</v>
      </c>
      <c r="M196" s="77"/>
      <c r="N196" s="72"/>
      <c r="O196" s="79" t="s">
        <v>388</v>
      </c>
      <c r="P196" s="81">
        <v>43527.280636574076</v>
      </c>
      <c r="Q196" s="79" t="s">
        <v>486</v>
      </c>
      <c r="R196" s="84" t="s">
        <v>550</v>
      </c>
      <c r="S196" s="79" t="s">
        <v>578</v>
      </c>
      <c r="T196" s="79" t="s">
        <v>611</v>
      </c>
      <c r="U196" s="84" t="s">
        <v>630</v>
      </c>
      <c r="V196" s="84" t="s">
        <v>630</v>
      </c>
      <c r="W196" s="81">
        <v>43527.280636574076</v>
      </c>
      <c r="X196" s="84" t="s">
        <v>867</v>
      </c>
      <c r="Y196" s="79"/>
      <c r="Z196" s="79"/>
      <c r="AA196" s="82" t="s">
        <v>1026</v>
      </c>
      <c r="AB196" s="79"/>
      <c r="AC196" s="79" t="b">
        <v>0</v>
      </c>
      <c r="AD196" s="79">
        <v>1</v>
      </c>
      <c r="AE196" s="82" t="s">
        <v>1071</v>
      </c>
      <c r="AF196" s="79" t="b">
        <v>0</v>
      </c>
      <c r="AG196" s="79" t="s">
        <v>1084</v>
      </c>
      <c r="AH196" s="79"/>
      <c r="AI196" s="82" t="s">
        <v>1071</v>
      </c>
      <c r="AJ196" s="79" t="b">
        <v>0</v>
      </c>
      <c r="AK196" s="79">
        <v>0</v>
      </c>
      <c r="AL196" s="82" t="s">
        <v>1071</v>
      </c>
      <c r="AM196" s="79" t="s">
        <v>1116</v>
      </c>
      <c r="AN196" s="79" t="b">
        <v>0</v>
      </c>
      <c r="AO196" s="82" t="s">
        <v>1026</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8</v>
      </c>
      <c r="BC196" s="78" t="str">
        <f>REPLACE(INDEX(GroupVertices[Group],MATCH(Edges[[#This Row],[Vertex 2]],GroupVertices[Vertex],0)),1,1,"")</f>
        <v>8</v>
      </c>
      <c r="BD196" s="48">
        <v>1</v>
      </c>
      <c r="BE196" s="49">
        <v>2.857142857142857</v>
      </c>
      <c r="BF196" s="48">
        <v>0</v>
      </c>
      <c r="BG196" s="49">
        <v>0</v>
      </c>
      <c r="BH196" s="48">
        <v>0</v>
      </c>
      <c r="BI196" s="49">
        <v>0</v>
      </c>
      <c r="BJ196" s="48">
        <v>34</v>
      </c>
      <c r="BK196" s="49">
        <v>97.14285714285714</v>
      </c>
      <c r="BL196" s="48">
        <v>35</v>
      </c>
    </row>
    <row r="197" spans="1:64" ht="15">
      <c r="A197" s="64" t="s">
        <v>326</v>
      </c>
      <c r="B197" s="64" t="s">
        <v>328</v>
      </c>
      <c r="C197" s="65" t="s">
        <v>3318</v>
      </c>
      <c r="D197" s="66">
        <v>3</v>
      </c>
      <c r="E197" s="67" t="s">
        <v>132</v>
      </c>
      <c r="F197" s="68">
        <v>32</v>
      </c>
      <c r="G197" s="65"/>
      <c r="H197" s="69"/>
      <c r="I197" s="70"/>
      <c r="J197" s="70"/>
      <c r="K197" s="34" t="s">
        <v>65</v>
      </c>
      <c r="L197" s="77">
        <v>197</v>
      </c>
      <c r="M197" s="77"/>
      <c r="N197" s="72"/>
      <c r="O197" s="79" t="s">
        <v>388</v>
      </c>
      <c r="P197" s="81">
        <v>43527.280636574076</v>
      </c>
      <c r="Q197" s="79" t="s">
        <v>487</v>
      </c>
      <c r="R197" s="84" t="s">
        <v>550</v>
      </c>
      <c r="S197" s="79" t="s">
        <v>578</v>
      </c>
      <c r="T197" s="79" t="s">
        <v>611</v>
      </c>
      <c r="U197" s="84" t="s">
        <v>630</v>
      </c>
      <c r="V197" s="84" t="s">
        <v>630</v>
      </c>
      <c r="W197" s="81">
        <v>43527.280636574076</v>
      </c>
      <c r="X197" s="84" t="s">
        <v>868</v>
      </c>
      <c r="Y197" s="79"/>
      <c r="Z197" s="79"/>
      <c r="AA197" s="82" t="s">
        <v>1027</v>
      </c>
      <c r="AB197" s="79"/>
      <c r="AC197" s="79" t="b">
        <v>0</v>
      </c>
      <c r="AD197" s="79">
        <v>1</v>
      </c>
      <c r="AE197" s="82" t="s">
        <v>1071</v>
      </c>
      <c r="AF197" s="79" t="b">
        <v>0</v>
      </c>
      <c r="AG197" s="79" t="s">
        <v>1084</v>
      </c>
      <c r="AH197" s="79"/>
      <c r="AI197" s="82" t="s">
        <v>1071</v>
      </c>
      <c r="AJ197" s="79" t="b">
        <v>0</v>
      </c>
      <c r="AK197" s="79">
        <v>1</v>
      </c>
      <c r="AL197" s="82" t="s">
        <v>1071</v>
      </c>
      <c r="AM197" s="79" t="s">
        <v>1116</v>
      </c>
      <c r="AN197" s="79" t="b">
        <v>0</v>
      </c>
      <c r="AO197" s="82" t="s">
        <v>1027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8</v>
      </c>
      <c r="BC197" s="78" t="str">
        <f>REPLACE(INDEX(GroupVertices[Group],MATCH(Edges[[#This Row],[Vertex 2]],GroupVertices[Vertex],0)),1,1,"")</f>
        <v>8</v>
      </c>
      <c r="BD197" s="48">
        <v>1</v>
      </c>
      <c r="BE197" s="49">
        <v>2.857142857142857</v>
      </c>
      <c r="BF197" s="48">
        <v>0</v>
      </c>
      <c r="BG197" s="49">
        <v>0</v>
      </c>
      <c r="BH197" s="48">
        <v>0</v>
      </c>
      <c r="BI197" s="49">
        <v>0</v>
      </c>
      <c r="BJ197" s="48">
        <v>34</v>
      </c>
      <c r="BK197" s="49">
        <v>97.14285714285714</v>
      </c>
      <c r="BL197" s="48">
        <v>35</v>
      </c>
    </row>
    <row r="198" spans="1:64" ht="15">
      <c r="A198" s="64" t="s">
        <v>327</v>
      </c>
      <c r="B198" s="64" t="s">
        <v>326</v>
      </c>
      <c r="C198" s="65" t="s">
        <v>3318</v>
      </c>
      <c r="D198" s="66">
        <v>3</v>
      </c>
      <c r="E198" s="67" t="s">
        <v>132</v>
      </c>
      <c r="F198" s="68">
        <v>32</v>
      </c>
      <c r="G198" s="65"/>
      <c r="H198" s="69"/>
      <c r="I198" s="70"/>
      <c r="J198" s="70"/>
      <c r="K198" s="34" t="s">
        <v>65</v>
      </c>
      <c r="L198" s="77">
        <v>198</v>
      </c>
      <c r="M198" s="77"/>
      <c r="N198" s="72"/>
      <c r="O198" s="79" t="s">
        <v>388</v>
      </c>
      <c r="P198" s="81">
        <v>43527.28502314815</v>
      </c>
      <c r="Q198" s="79" t="s">
        <v>488</v>
      </c>
      <c r="R198" s="79"/>
      <c r="S198" s="79"/>
      <c r="T198" s="79"/>
      <c r="U198" s="79"/>
      <c r="V198" s="84" t="s">
        <v>731</v>
      </c>
      <c r="W198" s="81">
        <v>43527.28502314815</v>
      </c>
      <c r="X198" s="84" t="s">
        <v>869</v>
      </c>
      <c r="Y198" s="79"/>
      <c r="Z198" s="79"/>
      <c r="AA198" s="82" t="s">
        <v>1028</v>
      </c>
      <c r="AB198" s="79"/>
      <c r="AC198" s="79" t="b">
        <v>0</v>
      </c>
      <c r="AD198" s="79">
        <v>0</v>
      </c>
      <c r="AE198" s="82" t="s">
        <v>1071</v>
      </c>
      <c r="AF198" s="79" t="b">
        <v>0</v>
      </c>
      <c r="AG198" s="79" t="s">
        <v>1084</v>
      </c>
      <c r="AH198" s="79"/>
      <c r="AI198" s="82" t="s">
        <v>1071</v>
      </c>
      <c r="AJ198" s="79" t="b">
        <v>0</v>
      </c>
      <c r="AK198" s="79">
        <v>1</v>
      </c>
      <c r="AL198" s="82" t="s">
        <v>1027</v>
      </c>
      <c r="AM198" s="79" t="s">
        <v>1098</v>
      </c>
      <c r="AN198" s="79" t="b">
        <v>0</v>
      </c>
      <c r="AO198" s="82" t="s">
        <v>1027</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8</v>
      </c>
      <c r="BC198" s="78" t="str">
        <f>REPLACE(INDEX(GroupVertices[Group],MATCH(Edges[[#This Row],[Vertex 2]],GroupVertices[Vertex],0)),1,1,"")</f>
        <v>8</v>
      </c>
      <c r="BD198" s="48"/>
      <c r="BE198" s="49"/>
      <c r="BF198" s="48"/>
      <c r="BG198" s="49"/>
      <c r="BH198" s="48"/>
      <c r="BI198" s="49"/>
      <c r="BJ198" s="48"/>
      <c r="BK198" s="49"/>
      <c r="BL198" s="48"/>
    </row>
    <row r="199" spans="1:64" ht="15">
      <c r="A199" s="64" t="s">
        <v>327</v>
      </c>
      <c r="B199" s="64" t="s">
        <v>328</v>
      </c>
      <c r="C199" s="65" t="s">
        <v>3319</v>
      </c>
      <c r="D199" s="66">
        <v>10</v>
      </c>
      <c r="E199" s="67" t="s">
        <v>136</v>
      </c>
      <c r="F199" s="68">
        <v>29.11111111111111</v>
      </c>
      <c r="G199" s="65"/>
      <c r="H199" s="69"/>
      <c r="I199" s="70"/>
      <c r="J199" s="70"/>
      <c r="K199" s="34" t="s">
        <v>65</v>
      </c>
      <c r="L199" s="77">
        <v>199</v>
      </c>
      <c r="M199" s="77"/>
      <c r="N199" s="72"/>
      <c r="O199" s="79" t="s">
        <v>388</v>
      </c>
      <c r="P199" s="81">
        <v>43527.271689814814</v>
      </c>
      <c r="Q199" s="79" t="s">
        <v>489</v>
      </c>
      <c r="R199" s="79"/>
      <c r="S199" s="79"/>
      <c r="T199" s="79"/>
      <c r="U199" s="79"/>
      <c r="V199" s="84" t="s">
        <v>731</v>
      </c>
      <c r="W199" s="81">
        <v>43527.271689814814</v>
      </c>
      <c r="X199" s="84" t="s">
        <v>870</v>
      </c>
      <c r="Y199" s="79"/>
      <c r="Z199" s="79"/>
      <c r="AA199" s="82" t="s">
        <v>1029</v>
      </c>
      <c r="AB199" s="79"/>
      <c r="AC199" s="79" t="b">
        <v>0</v>
      </c>
      <c r="AD199" s="79">
        <v>0</v>
      </c>
      <c r="AE199" s="82" t="s">
        <v>1071</v>
      </c>
      <c r="AF199" s="79" t="b">
        <v>0</v>
      </c>
      <c r="AG199" s="79" t="s">
        <v>1084</v>
      </c>
      <c r="AH199" s="79"/>
      <c r="AI199" s="82" t="s">
        <v>1071</v>
      </c>
      <c r="AJ199" s="79" t="b">
        <v>0</v>
      </c>
      <c r="AK199" s="79">
        <v>1</v>
      </c>
      <c r="AL199" s="82" t="s">
        <v>1030</v>
      </c>
      <c r="AM199" s="79" t="s">
        <v>1098</v>
      </c>
      <c r="AN199" s="79" t="b">
        <v>0</v>
      </c>
      <c r="AO199" s="82" t="s">
        <v>1030</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8</v>
      </c>
      <c r="BC199" s="78" t="str">
        <f>REPLACE(INDEX(GroupVertices[Group],MATCH(Edges[[#This Row],[Vertex 2]],GroupVertices[Vertex],0)),1,1,"")</f>
        <v>8</v>
      </c>
      <c r="BD199" s="48">
        <v>0</v>
      </c>
      <c r="BE199" s="49">
        <v>0</v>
      </c>
      <c r="BF199" s="48">
        <v>0</v>
      </c>
      <c r="BG199" s="49">
        <v>0</v>
      </c>
      <c r="BH199" s="48">
        <v>0</v>
      </c>
      <c r="BI199" s="49">
        <v>0</v>
      </c>
      <c r="BJ199" s="48">
        <v>26</v>
      </c>
      <c r="BK199" s="49">
        <v>100</v>
      </c>
      <c r="BL199" s="48">
        <v>26</v>
      </c>
    </row>
    <row r="200" spans="1:64" ht="15">
      <c r="A200" s="64" t="s">
        <v>327</v>
      </c>
      <c r="B200" s="64" t="s">
        <v>328</v>
      </c>
      <c r="C200" s="65" t="s">
        <v>3319</v>
      </c>
      <c r="D200" s="66">
        <v>10</v>
      </c>
      <c r="E200" s="67" t="s">
        <v>136</v>
      </c>
      <c r="F200" s="68">
        <v>29.11111111111111</v>
      </c>
      <c r="G200" s="65"/>
      <c r="H200" s="69"/>
      <c r="I200" s="70"/>
      <c r="J200" s="70"/>
      <c r="K200" s="34" t="s">
        <v>65</v>
      </c>
      <c r="L200" s="77">
        <v>200</v>
      </c>
      <c r="M200" s="77"/>
      <c r="N200" s="72"/>
      <c r="O200" s="79" t="s">
        <v>388</v>
      </c>
      <c r="P200" s="81">
        <v>43527.28502314815</v>
      </c>
      <c r="Q200" s="79" t="s">
        <v>488</v>
      </c>
      <c r="R200" s="79"/>
      <c r="S200" s="79"/>
      <c r="T200" s="79"/>
      <c r="U200" s="79"/>
      <c r="V200" s="84" t="s">
        <v>731</v>
      </c>
      <c r="W200" s="81">
        <v>43527.28502314815</v>
      </c>
      <c r="X200" s="84" t="s">
        <v>869</v>
      </c>
      <c r="Y200" s="79"/>
      <c r="Z200" s="79"/>
      <c r="AA200" s="82" t="s">
        <v>1028</v>
      </c>
      <c r="AB200" s="79"/>
      <c r="AC200" s="79" t="b">
        <v>0</v>
      </c>
      <c r="AD200" s="79">
        <v>0</v>
      </c>
      <c r="AE200" s="82" t="s">
        <v>1071</v>
      </c>
      <c r="AF200" s="79" t="b">
        <v>0</v>
      </c>
      <c r="AG200" s="79" t="s">
        <v>1084</v>
      </c>
      <c r="AH200" s="79"/>
      <c r="AI200" s="82" t="s">
        <v>1071</v>
      </c>
      <c r="AJ200" s="79" t="b">
        <v>0</v>
      </c>
      <c r="AK200" s="79">
        <v>1</v>
      </c>
      <c r="AL200" s="82" t="s">
        <v>1027</v>
      </c>
      <c r="AM200" s="79" t="s">
        <v>1098</v>
      </c>
      <c r="AN200" s="79" t="b">
        <v>0</v>
      </c>
      <c r="AO200" s="82" t="s">
        <v>1027</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8</v>
      </c>
      <c r="BC200" s="78" t="str">
        <f>REPLACE(INDEX(GroupVertices[Group],MATCH(Edges[[#This Row],[Vertex 2]],GroupVertices[Vertex],0)),1,1,"")</f>
        <v>8</v>
      </c>
      <c r="BD200" s="48">
        <v>1</v>
      </c>
      <c r="BE200" s="49">
        <v>4</v>
      </c>
      <c r="BF200" s="48">
        <v>0</v>
      </c>
      <c r="BG200" s="49">
        <v>0</v>
      </c>
      <c r="BH200" s="48">
        <v>0</v>
      </c>
      <c r="BI200" s="49">
        <v>0</v>
      </c>
      <c r="BJ200" s="48">
        <v>24</v>
      </c>
      <c r="BK200" s="49">
        <v>96</v>
      </c>
      <c r="BL200" s="48">
        <v>25</v>
      </c>
    </row>
    <row r="201" spans="1:64" ht="15">
      <c r="A201" s="64" t="s">
        <v>328</v>
      </c>
      <c r="B201" s="64" t="s">
        <v>328</v>
      </c>
      <c r="C201" s="65" t="s">
        <v>3319</v>
      </c>
      <c r="D201" s="66">
        <v>10</v>
      </c>
      <c r="E201" s="67" t="s">
        <v>136</v>
      </c>
      <c r="F201" s="68">
        <v>29.11111111111111</v>
      </c>
      <c r="G201" s="65"/>
      <c r="H201" s="69"/>
      <c r="I201" s="70"/>
      <c r="J201" s="70"/>
      <c r="K201" s="34" t="s">
        <v>65</v>
      </c>
      <c r="L201" s="77">
        <v>201</v>
      </c>
      <c r="M201" s="77"/>
      <c r="N201" s="72"/>
      <c r="O201" s="79" t="s">
        <v>176</v>
      </c>
      <c r="P201" s="81">
        <v>43527.13355324074</v>
      </c>
      <c r="Q201" s="79" t="s">
        <v>490</v>
      </c>
      <c r="R201" s="79"/>
      <c r="S201" s="79"/>
      <c r="T201" s="79" t="s">
        <v>611</v>
      </c>
      <c r="U201" s="84" t="s">
        <v>630</v>
      </c>
      <c r="V201" s="84" t="s">
        <v>630</v>
      </c>
      <c r="W201" s="81">
        <v>43527.13355324074</v>
      </c>
      <c r="X201" s="84" t="s">
        <v>871</v>
      </c>
      <c r="Y201" s="79"/>
      <c r="Z201" s="79"/>
      <c r="AA201" s="82" t="s">
        <v>1030</v>
      </c>
      <c r="AB201" s="79"/>
      <c r="AC201" s="79" t="b">
        <v>0</v>
      </c>
      <c r="AD201" s="79">
        <v>3</v>
      </c>
      <c r="AE201" s="82" t="s">
        <v>1071</v>
      </c>
      <c r="AF201" s="79" t="b">
        <v>0</v>
      </c>
      <c r="AG201" s="79" t="s">
        <v>1084</v>
      </c>
      <c r="AH201" s="79"/>
      <c r="AI201" s="82" t="s">
        <v>1071</v>
      </c>
      <c r="AJ201" s="79" t="b">
        <v>0</v>
      </c>
      <c r="AK201" s="79">
        <v>1</v>
      </c>
      <c r="AL201" s="82" t="s">
        <v>1071</v>
      </c>
      <c r="AM201" s="79" t="s">
        <v>1098</v>
      </c>
      <c r="AN201" s="79" t="b">
        <v>0</v>
      </c>
      <c r="AO201" s="82" t="s">
        <v>1030</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8</v>
      </c>
      <c r="BC201" s="78" t="str">
        <f>REPLACE(INDEX(GroupVertices[Group],MATCH(Edges[[#This Row],[Vertex 2]],GroupVertices[Vertex],0)),1,1,"")</f>
        <v>8</v>
      </c>
      <c r="BD201" s="48">
        <v>0</v>
      </c>
      <c r="BE201" s="49">
        <v>0</v>
      </c>
      <c r="BF201" s="48">
        <v>0</v>
      </c>
      <c r="BG201" s="49">
        <v>0</v>
      </c>
      <c r="BH201" s="48">
        <v>0</v>
      </c>
      <c r="BI201" s="49">
        <v>0</v>
      </c>
      <c r="BJ201" s="48">
        <v>29</v>
      </c>
      <c r="BK201" s="49">
        <v>100</v>
      </c>
      <c r="BL201" s="48">
        <v>29</v>
      </c>
    </row>
    <row r="202" spans="1:64" ht="15">
      <c r="A202" s="64" t="s">
        <v>328</v>
      </c>
      <c r="B202" s="64" t="s">
        <v>328</v>
      </c>
      <c r="C202" s="65" t="s">
        <v>3319</v>
      </c>
      <c r="D202" s="66">
        <v>10</v>
      </c>
      <c r="E202" s="67" t="s">
        <v>136</v>
      </c>
      <c r="F202" s="68">
        <v>29.11111111111111</v>
      </c>
      <c r="G202" s="65"/>
      <c r="H202" s="69"/>
      <c r="I202" s="70"/>
      <c r="J202" s="70"/>
      <c r="K202" s="34" t="s">
        <v>65</v>
      </c>
      <c r="L202" s="77">
        <v>202</v>
      </c>
      <c r="M202" s="77"/>
      <c r="N202" s="72"/>
      <c r="O202" s="79" t="s">
        <v>176</v>
      </c>
      <c r="P202" s="81">
        <v>43527.94871527778</v>
      </c>
      <c r="Q202" s="79" t="s">
        <v>489</v>
      </c>
      <c r="R202" s="79"/>
      <c r="S202" s="79"/>
      <c r="T202" s="79"/>
      <c r="U202" s="79"/>
      <c r="V202" s="84" t="s">
        <v>732</v>
      </c>
      <c r="W202" s="81">
        <v>43527.94871527778</v>
      </c>
      <c r="X202" s="84" t="s">
        <v>872</v>
      </c>
      <c r="Y202" s="79"/>
      <c r="Z202" s="79"/>
      <c r="AA202" s="82" t="s">
        <v>1031</v>
      </c>
      <c r="AB202" s="79"/>
      <c r="AC202" s="79" t="b">
        <v>0</v>
      </c>
      <c r="AD202" s="79">
        <v>0</v>
      </c>
      <c r="AE202" s="82" t="s">
        <v>1071</v>
      </c>
      <c r="AF202" s="79" t="b">
        <v>0</v>
      </c>
      <c r="AG202" s="79" t="s">
        <v>1084</v>
      </c>
      <c r="AH202" s="79"/>
      <c r="AI202" s="82" t="s">
        <v>1071</v>
      </c>
      <c r="AJ202" s="79" t="b">
        <v>0</v>
      </c>
      <c r="AK202" s="79">
        <v>2</v>
      </c>
      <c r="AL202" s="82" t="s">
        <v>1030</v>
      </c>
      <c r="AM202" s="79" t="s">
        <v>1098</v>
      </c>
      <c r="AN202" s="79" t="b">
        <v>0</v>
      </c>
      <c r="AO202" s="82" t="s">
        <v>1030</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8</v>
      </c>
      <c r="BC202" s="78" t="str">
        <f>REPLACE(INDEX(GroupVertices[Group],MATCH(Edges[[#This Row],[Vertex 2]],GroupVertices[Vertex],0)),1,1,"")</f>
        <v>8</v>
      </c>
      <c r="BD202" s="48">
        <v>0</v>
      </c>
      <c r="BE202" s="49">
        <v>0</v>
      </c>
      <c r="BF202" s="48">
        <v>0</v>
      </c>
      <c r="BG202" s="49">
        <v>0</v>
      </c>
      <c r="BH202" s="48">
        <v>0</v>
      </c>
      <c r="BI202" s="49">
        <v>0</v>
      </c>
      <c r="BJ202" s="48">
        <v>26</v>
      </c>
      <c r="BK202" s="49">
        <v>100</v>
      </c>
      <c r="BL202" s="48">
        <v>26</v>
      </c>
    </row>
    <row r="203" spans="1:64" ht="15">
      <c r="A203" s="64" t="s">
        <v>329</v>
      </c>
      <c r="B203" s="64" t="s">
        <v>329</v>
      </c>
      <c r="C203" s="65" t="s">
        <v>3319</v>
      </c>
      <c r="D203" s="66">
        <v>10</v>
      </c>
      <c r="E203" s="67" t="s">
        <v>136</v>
      </c>
      <c r="F203" s="68">
        <v>29.11111111111111</v>
      </c>
      <c r="G203" s="65"/>
      <c r="H203" s="69"/>
      <c r="I203" s="70"/>
      <c r="J203" s="70"/>
      <c r="K203" s="34" t="s">
        <v>65</v>
      </c>
      <c r="L203" s="77">
        <v>203</v>
      </c>
      <c r="M203" s="77"/>
      <c r="N203" s="72"/>
      <c r="O203" s="79" t="s">
        <v>176</v>
      </c>
      <c r="P203" s="81">
        <v>43486.890069444446</v>
      </c>
      <c r="Q203" s="79" t="s">
        <v>491</v>
      </c>
      <c r="R203" s="84" t="s">
        <v>551</v>
      </c>
      <c r="S203" s="79" t="s">
        <v>562</v>
      </c>
      <c r="T203" s="79"/>
      <c r="U203" s="79"/>
      <c r="V203" s="84" t="s">
        <v>733</v>
      </c>
      <c r="W203" s="81">
        <v>43486.890069444446</v>
      </c>
      <c r="X203" s="84" t="s">
        <v>873</v>
      </c>
      <c r="Y203" s="79"/>
      <c r="Z203" s="79"/>
      <c r="AA203" s="82" t="s">
        <v>1032</v>
      </c>
      <c r="AB203" s="79"/>
      <c r="AC203" s="79" t="b">
        <v>0</v>
      </c>
      <c r="AD203" s="79">
        <v>0</v>
      </c>
      <c r="AE203" s="82" t="s">
        <v>1071</v>
      </c>
      <c r="AF203" s="79" t="b">
        <v>0</v>
      </c>
      <c r="AG203" s="79" t="s">
        <v>1084</v>
      </c>
      <c r="AH203" s="79"/>
      <c r="AI203" s="82" t="s">
        <v>1071</v>
      </c>
      <c r="AJ203" s="79" t="b">
        <v>0</v>
      </c>
      <c r="AK203" s="79">
        <v>0</v>
      </c>
      <c r="AL203" s="82" t="s">
        <v>1071</v>
      </c>
      <c r="AM203" s="79" t="s">
        <v>1098</v>
      </c>
      <c r="AN203" s="79" t="b">
        <v>1</v>
      </c>
      <c r="AO203" s="82" t="s">
        <v>1032</v>
      </c>
      <c r="AP203" s="79" t="s">
        <v>176</v>
      </c>
      <c r="AQ203" s="79">
        <v>0</v>
      </c>
      <c r="AR203" s="79">
        <v>0</v>
      </c>
      <c r="AS203" s="79" t="s">
        <v>1125</v>
      </c>
      <c r="AT203" s="79" t="s">
        <v>1127</v>
      </c>
      <c r="AU203" s="79" t="s">
        <v>1129</v>
      </c>
      <c r="AV203" s="79" t="s">
        <v>1136</v>
      </c>
      <c r="AW203" s="79" t="s">
        <v>1142</v>
      </c>
      <c r="AX203" s="79" t="s">
        <v>1148</v>
      </c>
      <c r="AY203" s="79" t="s">
        <v>1150</v>
      </c>
      <c r="AZ203" s="84" t="s">
        <v>1156</v>
      </c>
      <c r="BA203">
        <v>2</v>
      </c>
      <c r="BB203" s="78" t="str">
        <f>REPLACE(INDEX(GroupVertices[Group],MATCH(Edges[[#This Row],[Vertex 1]],GroupVertices[Vertex],0)),1,1,"")</f>
        <v>5</v>
      </c>
      <c r="BC203" s="78" t="str">
        <f>REPLACE(INDEX(GroupVertices[Group],MATCH(Edges[[#This Row],[Vertex 2]],GroupVertices[Vertex],0)),1,1,"")</f>
        <v>5</v>
      </c>
      <c r="BD203" s="48">
        <v>0</v>
      </c>
      <c r="BE203" s="49">
        <v>0</v>
      </c>
      <c r="BF203" s="48">
        <v>0</v>
      </c>
      <c r="BG203" s="49">
        <v>0</v>
      </c>
      <c r="BH203" s="48">
        <v>0</v>
      </c>
      <c r="BI203" s="49">
        <v>0</v>
      </c>
      <c r="BJ203" s="48">
        <v>24</v>
      </c>
      <c r="BK203" s="49">
        <v>100</v>
      </c>
      <c r="BL203" s="48">
        <v>24</v>
      </c>
    </row>
    <row r="204" spans="1:64" ht="15">
      <c r="A204" s="64" t="s">
        <v>329</v>
      </c>
      <c r="B204" s="64" t="s">
        <v>329</v>
      </c>
      <c r="C204" s="65" t="s">
        <v>3319</v>
      </c>
      <c r="D204" s="66">
        <v>10</v>
      </c>
      <c r="E204" s="67" t="s">
        <v>136</v>
      </c>
      <c r="F204" s="68">
        <v>29.11111111111111</v>
      </c>
      <c r="G204" s="65"/>
      <c r="H204" s="69"/>
      <c r="I204" s="70"/>
      <c r="J204" s="70"/>
      <c r="K204" s="34" t="s">
        <v>65</v>
      </c>
      <c r="L204" s="77">
        <v>204</v>
      </c>
      <c r="M204" s="77"/>
      <c r="N204" s="72"/>
      <c r="O204" s="79" t="s">
        <v>176</v>
      </c>
      <c r="P204" s="81">
        <v>43490.85633101852</v>
      </c>
      <c r="Q204" s="79" t="s">
        <v>414</v>
      </c>
      <c r="R204" s="79"/>
      <c r="S204" s="79"/>
      <c r="T204" s="79"/>
      <c r="U204" s="79"/>
      <c r="V204" s="84" t="s">
        <v>733</v>
      </c>
      <c r="W204" s="81">
        <v>43490.85633101852</v>
      </c>
      <c r="X204" s="84" t="s">
        <v>874</v>
      </c>
      <c r="Y204" s="79"/>
      <c r="Z204" s="79"/>
      <c r="AA204" s="82" t="s">
        <v>1033</v>
      </c>
      <c r="AB204" s="79"/>
      <c r="AC204" s="79" t="b">
        <v>0</v>
      </c>
      <c r="AD204" s="79">
        <v>0</v>
      </c>
      <c r="AE204" s="82" t="s">
        <v>1071</v>
      </c>
      <c r="AF204" s="79" t="b">
        <v>0</v>
      </c>
      <c r="AG204" s="79" t="s">
        <v>1084</v>
      </c>
      <c r="AH204" s="79"/>
      <c r="AI204" s="82" t="s">
        <v>1071</v>
      </c>
      <c r="AJ204" s="79" t="b">
        <v>0</v>
      </c>
      <c r="AK204" s="79">
        <v>0</v>
      </c>
      <c r="AL204" s="82" t="s">
        <v>1032</v>
      </c>
      <c r="AM204" s="79" t="s">
        <v>1098</v>
      </c>
      <c r="AN204" s="79" t="b">
        <v>0</v>
      </c>
      <c r="AO204" s="82" t="s">
        <v>1032</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5</v>
      </c>
      <c r="BC204" s="78" t="str">
        <f>REPLACE(INDEX(GroupVertices[Group],MATCH(Edges[[#This Row],[Vertex 2]],GroupVertices[Vertex],0)),1,1,"")</f>
        <v>5</v>
      </c>
      <c r="BD204" s="48">
        <v>0</v>
      </c>
      <c r="BE204" s="49">
        <v>0</v>
      </c>
      <c r="BF204" s="48">
        <v>0</v>
      </c>
      <c r="BG204" s="49">
        <v>0</v>
      </c>
      <c r="BH204" s="48">
        <v>0</v>
      </c>
      <c r="BI204" s="49">
        <v>0</v>
      </c>
      <c r="BJ204" s="48">
        <v>27</v>
      </c>
      <c r="BK204" s="49">
        <v>100</v>
      </c>
      <c r="BL204" s="48">
        <v>27</v>
      </c>
    </row>
    <row r="205" spans="1:64" ht="15">
      <c r="A205" s="64" t="s">
        <v>330</v>
      </c>
      <c r="B205" s="64" t="s">
        <v>329</v>
      </c>
      <c r="C205" s="65" t="s">
        <v>3318</v>
      </c>
      <c r="D205" s="66">
        <v>3</v>
      </c>
      <c r="E205" s="67" t="s">
        <v>132</v>
      </c>
      <c r="F205" s="68">
        <v>32</v>
      </c>
      <c r="G205" s="65"/>
      <c r="H205" s="69"/>
      <c r="I205" s="70"/>
      <c r="J205" s="70"/>
      <c r="K205" s="34" t="s">
        <v>65</v>
      </c>
      <c r="L205" s="77">
        <v>205</v>
      </c>
      <c r="M205" s="77"/>
      <c r="N205" s="72"/>
      <c r="O205" s="79" t="s">
        <v>388</v>
      </c>
      <c r="P205" s="81">
        <v>43486.930625</v>
      </c>
      <c r="Q205" s="79" t="s">
        <v>414</v>
      </c>
      <c r="R205" s="79"/>
      <c r="S205" s="79"/>
      <c r="T205" s="79"/>
      <c r="U205" s="79"/>
      <c r="V205" s="84" t="s">
        <v>734</v>
      </c>
      <c r="W205" s="81">
        <v>43486.930625</v>
      </c>
      <c r="X205" s="84" t="s">
        <v>875</v>
      </c>
      <c r="Y205" s="79"/>
      <c r="Z205" s="79"/>
      <c r="AA205" s="82" t="s">
        <v>1034</v>
      </c>
      <c r="AB205" s="79"/>
      <c r="AC205" s="79" t="b">
        <v>0</v>
      </c>
      <c r="AD205" s="79">
        <v>0</v>
      </c>
      <c r="AE205" s="82" t="s">
        <v>1071</v>
      </c>
      <c r="AF205" s="79" t="b">
        <v>0</v>
      </c>
      <c r="AG205" s="79" t="s">
        <v>1084</v>
      </c>
      <c r="AH205" s="79"/>
      <c r="AI205" s="82" t="s">
        <v>1071</v>
      </c>
      <c r="AJ205" s="79" t="b">
        <v>0</v>
      </c>
      <c r="AK205" s="79">
        <v>4</v>
      </c>
      <c r="AL205" s="82" t="s">
        <v>1032</v>
      </c>
      <c r="AM205" s="79" t="s">
        <v>1104</v>
      </c>
      <c r="AN205" s="79" t="b">
        <v>0</v>
      </c>
      <c r="AO205" s="82" t="s">
        <v>1032</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5</v>
      </c>
      <c r="BD205" s="48">
        <v>0</v>
      </c>
      <c r="BE205" s="49">
        <v>0</v>
      </c>
      <c r="BF205" s="48">
        <v>0</v>
      </c>
      <c r="BG205" s="49">
        <v>0</v>
      </c>
      <c r="BH205" s="48">
        <v>0</v>
      </c>
      <c r="BI205" s="49">
        <v>0</v>
      </c>
      <c r="BJ205" s="48">
        <v>27</v>
      </c>
      <c r="BK205" s="49">
        <v>100</v>
      </c>
      <c r="BL205" s="48">
        <v>27</v>
      </c>
    </row>
    <row r="206" spans="1:64" ht="15">
      <c r="A206" s="64" t="s">
        <v>330</v>
      </c>
      <c r="B206" s="64" t="s">
        <v>380</v>
      </c>
      <c r="C206" s="65" t="s">
        <v>3318</v>
      </c>
      <c r="D206" s="66">
        <v>3</v>
      </c>
      <c r="E206" s="67" t="s">
        <v>132</v>
      </c>
      <c r="F206" s="68">
        <v>32</v>
      </c>
      <c r="G206" s="65"/>
      <c r="H206" s="69"/>
      <c r="I206" s="70"/>
      <c r="J206" s="70"/>
      <c r="K206" s="34" t="s">
        <v>65</v>
      </c>
      <c r="L206" s="77">
        <v>206</v>
      </c>
      <c r="M206" s="77"/>
      <c r="N206" s="72"/>
      <c r="O206" s="79" t="s">
        <v>388</v>
      </c>
      <c r="P206" s="81">
        <v>43524.58403935185</v>
      </c>
      <c r="Q206" s="79" t="s">
        <v>492</v>
      </c>
      <c r="R206" s="79"/>
      <c r="S206" s="79"/>
      <c r="T206" s="79"/>
      <c r="U206" s="79"/>
      <c r="V206" s="84" t="s">
        <v>734</v>
      </c>
      <c r="W206" s="81">
        <v>43524.58403935185</v>
      </c>
      <c r="X206" s="84" t="s">
        <v>876</v>
      </c>
      <c r="Y206" s="79"/>
      <c r="Z206" s="79"/>
      <c r="AA206" s="82" t="s">
        <v>1035</v>
      </c>
      <c r="AB206" s="82" t="s">
        <v>1067</v>
      </c>
      <c r="AC206" s="79" t="b">
        <v>0</v>
      </c>
      <c r="AD206" s="79">
        <v>0</v>
      </c>
      <c r="AE206" s="82" t="s">
        <v>1083</v>
      </c>
      <c r="AF206" s="79" t="b">
        <v>0</v>
      </c>
      <c r="AG206" s="79" t="s">
        <v>1084</v>
      </c>
      <c r="AH206" s="79"/>
      <c r="AI206" s="82" t="s">
        <v>1071</v>
      </c>
      <c r="AJ206" s="79" t="b">
        <v>0</v>
      </c>
      <c r="AK206" s="79">
        <v>0</v>
      </c>
      <c r="AL206" s="82" t="s">
        <v>1071</v>
      </c>
      <c r="AM206" s="79" t="s">
        <v>1099</v>
      </c>
      <c r="AN206" s="79" t="b">
        <v>0</v>
      </c>
      <c r="AO206" s="82" t="s">
        <v>1067</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330</v>
      </c>
      <c r="B207" s="64" t="s">
        <v>381</v>
      </c>
      <c r="C207" s="65" t="s">
        <v>3318</v>
      </c>
      <c r="D207" s="66">
        <v>3</v>
      </c>
      <c r="E207" s="67" t="s">
        <v>132</v>
      </c>
      <c r="F207" s="68">
        <v>32</v>
      </c>
      <c r="G207" s="65"/>
      <c r="H207" s="69"/>
      <c r="I207" s="70"/>
      <c r="J207" s="70"/>
      <c r="K207" s="34" t="s">
        <v>65</v>
      </c>
      <c r="L207" s="77">
        <v>207</v>
      </c>
      <c r="M207" s="77"/>
      <c r="N207" s="72"/>
      <c r="O207" s="79" t="s">
        <v>388</v>
      </c>
      <c r="P207" s="81">
        <v>43524.58403935185</v>
      </c>
      <c r="Q207" s="79" t="s">
        <v>492</v>
      </c>
      <c r="R207" s="79"/>
      <c r="S207" s="79"/>
      <c r="T207" s="79"/>
      <c r="U207" s="79"/>
      <c r="V207" s="84" t="s">
        <v>734</v>
      </c>
      <c r="W207" s="81">
        <v>43524.58403935185</v>
      </c>
      <c r="X207" s="84" t="s">
        <v>876</v>
      </c>
      <c r="Y207" s="79"/>
      <c r="Z207" s="79"/>
      <c r="AA207" s="82" t="s">
        <v>1035</v>
      </c>
      <c r="AB207" s="82" t="s">
        <v>1067</v>
      </c>
      <c r="AC207" s="79" t="b">
        <v>0</v>
      </c>
      <c r="AD207" s="79">
        <v>0</v>
      </c>
      <c r="AE207" s="82" t="s">
        <v>1083</v>
      </c>
      <c r="AF207" s="79" t="b">
        <v>0</v>
      </c>
      <c r="AG207" s="79" t="s">
        <v>1084</v>
      </c>
      <c r="AH207" s="79"/>
      <c r="AI207" s="82" t="s">
        <v>1071</v>
      </c>
      <c r="AJ207" s="79" t="b">
        <v>0</v>
      </c>
      <c r="AK207" s="79">
        <v>0</v>
      </c>
      <c r="AL207" s="82" t="s">
        <v>1071</v>
      </c>
      <c r="AM207" s="79" t="s">
        <v>1099</v>
      </c>
      <c r="AN207" s="79" t="b">
        <v>0</v>
      </c>
      <c r="AO207" s="82" t="s">
        <v>1067</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330</v>
      </c>
      <c r="B208" s="64" t="s">
        <v>382</v>
      </c>
      <c r="C208" s="65" t="s">
        <v>3318</v>
      </c>
      <c r="D208" s="66">
        <v>3</v>
      </c>
      <c r="E208" s="67" t="s">
        <v>132</v>
      </c>
      <c r="F208" s="68">
        <v>32</v>
      </c>
      <c r="G208" s="65"/>
      <c r="H208" s="69"/>
      <c r="I208" s="70"/>
      <c r="J208" s="70"/>
      <c r="K208" s="34" t="s">
        <v>65</v>
      </c>
      <c r="L208" s="77">
        <v>208</v>
      </c>
      <c r="M208" s="77"/>
      <c r="N208" s="72"/>
      <c r="O208" s="79" t="s">
        <v>388</v>
      </c>
      <c r="P208" s="81">
        <v>43524.58403935185</v>
      </c>
      <c r="Q208" s="79" t="s">
        <v>492</v>
      </c>
      <c r="R208" s="79"/>
      <c r="S208" s="79"/>
      <c r="T208" s="79"/>
      <c r="U208" s="79"/>
      <c r="V208" s="84" t="s">
        <v>734</v>
      </c>
      <c r="W208" s="81">
        <v>43524.58403935185</v>
      </c>
      <c r="X208" s="84" t="s">
        <v>876</v>
      </c>
      <c r="Y208" s="79"/>
      <c r="Z208" s="79"/>
      <c r="AA208" s="82" t="s">
        <v>1035</v>
      </c>
      <c r="AB208" s="82" t="s">
        <v>1067</v>
      </c>
      <c r="AC208" s="79" t="b">
        <v>0</v>
      </c>
      <c r="AD208" s="79">
        <v>0</v>
      </c>
      <c r="AE208" s="82" t="s">
        <v>1083</v>
      </c>
      <c r="AF208" s="79" t="b">
        <v>0</v>
      </c>
      <c r="AG208" s="79" t="s">
        <v>1084</v>
      </c>
      <c r="AH208" s="79"/>
      <c r="AI208" s="82" t="s">
        <v>1071</v>
      </c>
      <c r="AJ208" s="79" t="b">
        <v>0</v>
      </c>
      <c r="AK208" s="79">
        <v>0</v>
      </c>
      <c r="AL208" s="82" t="s">
        <v>1071</v>
      </c>
      <c r="AM208" s="79" t="s">
        <v>1099</v>
      </c>
      <c r="AN208" s="79" t="b">
        <v>0</v>
      </c>
      <c r="AO208" s="82" t="s">
        <v>1067</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330</v>
      </c>
      <c r="B209" s="64" t="s">
        <v>383</v>
      </c>
      <c r="C209" s="65" t="s">
        <v>3318</v>
      </c>
      <c r="D209" s="66">
        <v>3</v>
      </c>
      <c r="E209" s="67" t="s">
        <v>132</v>
      </c>
      <c r="F209" s="68">
        <v>32</v>
      </c>
      <c r="G209" s="65"/>
      <c r="H209" s="69"/>
      <c r="I209" s="70"/>
      <c r="J209" s="70"/>
      <c r="K209" s="34" t="s">
        <v>65</v>
      </c>
      <c r="L209" s="77">
        <v>209</v>
      </c>
      <c r="M209" s="77"/>
      <c r="N209" s="72"/>
      <c r="O209" s="79" t="s">
        <v>388</v>
      </c>
      <c r="P209" s="81">
        <v>43524.58403935185</v>
      </c>
      <c r="Q209" s="79" t="s">
        <v>492</v>
      </c>
      <c r="R209" s="79"/>
      <c r="S209" s="79"/>
      <c r="T209" s="79"/>
      <c r="U209" s="79"/>
      <c r="V209" s="84" t="s">
        <v>734</v>
      </c>
      <c r="W209" s="81">
        <v>43524.58403935185</v>
      </c>
      <c r="X209" s="84" t="s">
        <v>876</v>
      </c>
      <c r="Y209" s="79"/>
      <c r="Z209" s="79"/>
      <c r="AA209" s="82" t="s">
        <v>1035</v>
      </c>
      <c r="AB209" s="82" t="s">
        <v>1067</v>
      </c>
      <c r="AC209" s="79" t="b">
        <v>0</v>
      </c>
      <c r="AD209" s="79">
        <v>0</v>
      </c>
      <c r="AE209" s="82" t="s">
        <v>1083</v>
      </c>
      <c r="AF209" s="79" t="b">
        <v>0</v>
      </c>
      <c r="AG209" s="79" t="s">
        <v>1084</v>
      </c>
      <c r="AH209" s="79"/>
      <c r="AI209" s="82" t="s">
        <v>1071</v>
      </c>
      <c r="AJ209" s="79" t="b">
        <v>0</v>
      </c>
      <c r="AK209" s="79">
        <v>0</v>
      </c>
      <c r="AL209" s="82" t="s">
        <v>1071</v>
      </c>
      <c r="AM209" s="79" t="s">
        <v>1099</v>
      </c>
      <c r="AN209" s="79" t="b">
        <v>0</v>
      </c>
      <c r="AO209" s="82" t="s">
        <v>1067</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330</v>
      </c>
      <c r="B210" s="64" t="s">
        <v>384</v>
      </c>
      <c r="C210" s="65" t="s">
        <v>3318</v>
      </c>
      <c r="D210" s="66">
        <v>3</v>
      </c>
      <c r="E210" s="67" t="s">
        <v>132</v>
      </c>
      <c r="F210" s="68">
        <v>32</v>
      </c>
      <c r="G210" s="65"/>
      <c r="H210" s="69"/>
      <c r="I210" s="70"/>
      <c r="J210" s="70"/>
      <c r="K210" s="34" t="s">
        <v>65</v>
      </c>
      <c r="L210" s="77">
        <v>210</v>
      </c>
      <c r="M210" s="77"/>
      <c r="N210" s="72"/>
      <c r="O210" s="79" t="s">
        <v>388</v>
      </c>
      <c r="P210" s="81">
        <v>43524.58403935185</v>
      </c>
      <c r="Q210" s="79" t="s">
        <v>492</v>
      </c>
      <c r="R210" s="79"/>
      <c r="S210" s="79"/>
      <c r="T210" s="79"/>
      <c r="U210" s="79"/>
      <c r="V210" s="84" t="s">
        <v>734</v>
      </c>
      <c r="W210" s="81">
        <v>43524.58403935185</v>
      </c>
      <c r="X210" s="84" t="s">
        <v>876</v>
      </c>
      <c r="Y210" s="79"/>
      <c r="Z210" s="79"/>
      <c r="AA210" s="82" t="s">
        <v>1035</v>
      </c>
      <c r="AB210" s="82" t="s">
        <v>1067</v>
      </c>
      <c r="AC210" s="79" t="b">
        <v>0</v>
      </c>
      <c r="AD210" s="79">
        <v>0</v>
      </c>
      <c r="AE210" s="82" t="s">
        <v>1083</v>
      </c>
      <c r="AF210" s="79" t="b">
        <v>0</v>
      </c>
      <c r="AG210" s="79" t="s">
        <v>1084</v>
      </c>
      <c r="AH210" s="79"/>
      <c r="AI210" s="82" t="s">
        <v>1071</v>
      </c>
      <c r="AJ210" s="79" t="b">
        <v>0</v>
      </c>
      <c r="AK210" s="79">
        <v>0</v>
      </c>
      <c r="AL210" s="82" t="s">
        <v>1071</v>
      </c>
      <c r="AM210" s="79" t="s">
        <v>1099</v>
      </c>
      <c r="AN210" s="79" t="b">
        <v>0</v>
      </c>
      <c r="AO210" s="82" t="s">
        <v>1067</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330</v>
      </c>
      <c r="B211" s="64" t="s">
        <v>385</v>
      </c>
      <c r="C211" s="65" t="s">
        <v>3318</v>
      </c>
      <c r="D211" s="66">
        <v>3</v>
      </c>
      <c r="E211" s="67" t="s">
        <v>132</v>
      </c>
      <c r="F211" s="68">
        <v>32</v>
      </c>
      <c r="G211" s="65"/>
      <c r="H211" s="69"/>
      <c r="I211" s="70"/>
      <c r="J211" s="70"/>
      <c r="K211" s="34" t="s">
        <v>65</v>
      </c>
      <c r="L211" s="77">
        <v>211</v>
      </c>
      <c r="M211" s="77"/>
      <c r="N211" s="72"/>
      <c r="O211" s="79" t="s">
        <v>387</v>
      </c>
      <c r="P211" s="81">
        <v>43524.58403935185</v>
      </c>
      <c r="Q211" s="79" t="s">
        <v>492</v>
      </c>
      <c r="R211" s="79"/>
      <c r="S211" s="79"/>
      <c r="T211" s="79"/>
      <c r="U211" s="79"/>
      <c r="V211" s="84" t="s">
        <v>734</v>
      </c>
      <c r="W211" s="81">
        <v>43524.58403935185</v>
      </c>
      <c r="X211" s="84" t="s">
        <v>876</v>
      </c>
      <c r="Y211" s="79"/>
      <c r="Z211" s="79"/>
      <c r="AA211" s="82" t="s">
        <v>1035</v>
      </c>
      <c r="AB211" s="82" t="s">
        <v>1067</v>
      </c>
      <c r="AC211" s="79" t="b">
        <v>0</v>
      </c>
      <c r="AD211" s="79">
        <v>0</v>
      </c>
      <c r="AE211" s="82" t="s">
        <v>1083</v>
      </c>
      <c r="AF211" s="79" t="b">
        <v>0</v>
      </c>
      <c r="AG211" s="79" t="s">
        <v>1084</v>
      </c>
      <c r="AH211" s="79"/>
      <c r="AI211" s="82" t="s">
        <v>1071</v>
      </c>
      <c r="AJ211" s="79" t="b">
        <v>0</v>
      </c>
      <c r="AK211" s="79">
        <v>0</v>
      </c>
      <c r="AL211" s="82" t="s">
        <v>1071</v>
      </c>
      <c r="AM211" s="79" t="s">
        <v>1099</v>
      </c>
      <c r="AN211" s="79" t="b">
        <v>0</v>
      </c>
      <c r="AO211" s="82" t="s">
        <v>1067</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17</v>
      </c>
      <c r="BK211" s="49">
        <v>100</v>
      </c>
      <c r="BL211" s="48">
        <v>17</v>
      </c>
    </row>
    <row r="212" spans="1:64" ht="15">
      <c r="A212" s="64" t="s">
        <v>330</v>
      </c>
      <c r="B212" s="64" t="s">
        <v>336</v>
      </c>
      <c r="C212" s="65" t="s">
        <v>3318</v>
      </c>
      <c r="D212" s="66">
        <v>3</v>
      </c>
      <c r="E212" s="67" t="s">
        <v>132</v>
      </c>
      <c r="F212" s="68">
        <v>32</v>
      </c>
      <c r="G212" s="65"/>
      <c r="H212" s="69"/>
      <c r="I212" s="70"/>
      <c r="J212" s="70"/>
      <c r="K212" s="34" t="s">
        <v>65</v>
      </c>
      <c r="L212" s="77">
        <v>212</v>
      </c>
      <c r="M212" s="77"/>
      <c r="N212" s="72"/>
      <c r="O212" s="79" t="s">
        <v>388</v>
      </c>
      <c r="P212" s="81">
        <v>43522.491064814814</v>
      </c>
      <c r="Q212" s="79" t="s">
        <v>470</v>
      </c>
      <c r="R212" s="79"/>
      <c r="S212" s="79"/>
      <c r="T212" s="79" t="s">
        <v>605</v>
      </c>
      <c r="U212" s="79"/>
      <c r="V212" s="84" t="s">
        <v>734</v>
      </c>
      <c r="W212" s="81">
        <v>43522.491064814814</v>
      </c>
      <c r="X212" s="84" t="s">
        <v>877</v>
      </c>
      <c r="Y212" s="79"/>
      <c r="Z212" s="79"/>
      <c r="AA212" s="82" t="s">
        <v>1036</v>
      </c>
      <c r="AB212" s="79"/>
      <c r="AC212" s="79" t="b">
        <v>0</v>
      </c>
      <c r="AD212" s="79">
        <v>0</v>
      </c>
      <c r="AE212" s="82" t="s">
        <v>1071</v>
      </c>
      <c r="AF212" s="79" t="b">
        <v>0</v>
      </c>
      <c r="AG212" s="79" t="s">
        <v>1084</v>
      </c>
      <c r="AH212" s="79"/>
      <c r="AI212" s="82" t="s">
        <v>1071</v>
      </c>
      <c r="AJ212" s="79" t="b">
        <v>0</v>
      </c>
      <c r="AK212" s="79">
        <v>2</v>
      </c>
      <c r="AL212" s="82" t="s">
        <v>1040</v>
      </c>
      <c r="AM212" s="79" t="s">
        <v>1099</v>
      </c>
      <c r="AN212" s="79" t="b">
        <v>0</v>
      </c>
      <c r="AO212" s="82" t="s">
        <v>1040</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3</v>
      </c>
      <c r="BD212" s="48"/>
      <c r="BE212" s="49"/>
      <c r="BF212" s="48"/>
      <c r="BG212" s="49"/>
      <c r="BH212" s="48"/>
      <c r="BI212" s="49"/>
      <c r="BJ212" s="48"/>
      <c r="BK212" s="49"/>
      <c r="BL212" s="48"/>
    </row>
    <row r="213" spans="1:64" ht="15">
      <c r="A213" s="64" t="s">
        <v>330</v>
      </c>
      <c r="B213" s="64" t="s">
        <v>331</v>
      </c>
      <c r="C213" s="65" t="s">
        <v>3320</v>
      </c>
      <c r="D213" s="66">
        <v>10</v>
      </c>
      <c r="E213" s="67" t="s">
        <v>136</v>
      </c>
      <c r="F213" s="68">
        <v>23.333333333333336</v>
      </c>
      <c r="G213" s="65"/>
      <c r="H213" s="69"/>
      <c r="I213" s="70"/>
      <c r="J213" s="70"/>
      <c r="K213" s="34" t="s">
        <v>65</v>
      </c>
      <c r="L213" s="77">
        <v>213</v>
      </c>
      <c r="M213" s="77"/>
      <c r="N213" s="72"/>
      <c r="O213" s="79" t="s">
        <v>388</v>
      </c>
      <c r="P213" s="81">
        <v>43522.491064814814</v>
      </c>
      <c r="Q213" s="79" t="s">
        <v>470</v>
      </c>
      <c r="R213" s="79"/>
      <c r="S213" s="79"/>
      <c r="T213" s="79" t="s">
        <v>605</v>
      </c>
      <c r="U213" s="79"/>
      <c r="V213" s="84" t="s">
        <v>734</v>
      </c>
      <c r="W213" s="81">
        <v>43522.491064814814</v>
      </c>
      <c r="X213" s="84" t="s">
        <v>877</v>
      </c>
      <c r="Y213" s="79"/>
      <c r="Z213" s="79"/>
      <c r="AA213" s="82" t="s">
        <v>1036</v>
      </c>
      <c r="AB213" s="79"/>
      <c r="AC213" s="79" t="b">
        <v>0</v>
      </c>
      <c r="AD213" s="79">
        <v>0</v>
      </c>
      <c r="AE213" s="82" t="s">
        <v>1071</v>
      </c>
      <c r="AF213" s="79" t="b">
        <v>0</v>
      </c>
      <c r="AG213" s="79" t="s">
        <v>1084</v>
      </c>
      <c r="AH213" s="79"/>
      <c r="AI213" s="82" t="s">
        <v>1071</v>
      </c>
      <c r="AJ213" s="79" t="b">
        <v>0</v>
      </c>
      <c r="AK213" s="79">
        <v>2</v>
      </c>
      <c r="AL213" s="82" t="s">
        <v>1040</v>
      </c>
      <c r="AM213" s="79" t="s">
        <v>1099</v>
      </c>
      <c r="AN213" s="79" t="b">
        <v>0</v>
      </c>
      <c r="AO213" s="82" t="s">
        <v>1040</v>
      </c>
      <c r="AP213" s="79" t="s">
        <v>176</v>
      </c>
      <c r="AQ213" s="79">
        <v>0</v>
      </c>
      <c r="AR213" s="79">
        <v>0</v>
      </c>
      <c r="AS213" s="79"/>
      <c r="AT213" s="79"/>
      <c r="AU213" s="79"/>
      <c r="AV213" s="79"/>
      <c r="AW213" s="79"/>
      <c r="AX213" s="79"/>
      <c r="AY213" s="79"/>
      <c r="AZ213" s="79"/>
      <c r="BA213">
        <v>4</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17</v>
      </c>
      <c r="BK213" s="49">
        <v>100</v>
      </c>
      <c r="BL213" s="48">
        <v>17</v>
      </c>
    </row>
    <row r="214" spans="1:64" ht="15">
      <c r="A214" s="64" t="s">
        <v>330</v>
      </c>
      <c r="B214" s="64" t="s">
        <v>373</v>
      </c>
      <c r="C214" s="65" t="s">
        <v>3318</v>
      </c>
      <c r="D214" s="66">
        <v>3</v>
      </c>
      <c r="E214" s="67" t="s">
        <v>132</v>
      </c>
      <c r="F214" s="68">
        <v>32</v>
      </c>
      <c r="G214" s="65"/>
      <c r="H214" s="69"/>
      <c r="I214" s="70"/>
      <c r="J214" s="70"/>
      <c r="K214" s="34" t="s">
        <v>65</v>
      </c>
      <c r="L214" s="77">
        <v>214</v>
      </c>
      <c r="M214" s="77"/>
      <c r="N214" s="72"/>
      <c r="O214" s="79" t="s">
        <v>388</v>
      </c>
      <c r="P214" s="81">
        <v>43522.705925925926</v>
      </c>
      <c r="Q214" s="79" t="s">
        <v>471</v>
      </c>
      <c r="R214" s="84" t="s">
        <v>541</v>
      </c>
      <c r="S214" s="79" t="s">
        <v>575</v>
      </c>
      <c r="T214" s="79" t="s">
        <v>606</v>
      </c>
      <c r="U214" s="79"/>
      <c r="V214" s="84" t="s">
        <v>734</v>
      </c>
      <c r="W214" s="81">
        <v>43522.705925925926</v>
      </c>
      <c r="X214" s="84" t="s">
        <v>878</v>
      </c>
      <c r="Y214" s="79"/>
      <c r="Z214" s="79"/>
      <c r="AA214" s="82" t="s">
        <v>1037</v>
      </c>
      <c r="AB214" s="79"/>
      <c r="AC214" s="79" t="b">
        <v>0</v>
      </c>
      <c r="AD214" s="79">
        <v>0</v>
      </c>
      <c r="AE214" s="82" t="s">
        <v>1071</v>
      </c>
      <c r="AF214" s="79" t="b">
        <v>0</v>
      </c>
      <c r="AG214" s="79" t="s">
        <v>1084</v>
      </c>
      <c r="AH214" s="79"/>
      <c r="AI214" s="82" t="s">
        <v>1071</v>
      </c>
      <c r="AJ214" s="79" t="b">
        <v>0</v>
      </c>
      <c r="AK214" s="79">
        <v>2</v>
      </c>
      <c r="AL214" s="82" t="s">
        <v>1042</v>
      </c>
      <c r="AM214" s="79" t="s">
        <v>1112</v>
      </c>
      <c r="AN214" s="79" t="b">
        <v>0</v>
      </c>
      <c r="AO214" s="82" t="s">
        <v>1042</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330</v>
      </c>
      <c r="B215" s="64" t="s">
        <v>331</v>
      </c>
      <c r="C215" s="65" t="s">
        <v>3320</v>
      </c>
      <c r="D215" s="66">
        <v>10</v>
      </c>
      <c r="E215" s="67" t="s">
        <v>136</v>
      </c>
      <c r="F215" s="68">
        <v>23.333333333333336</v>
      </c>
      <c r="G215" s="65"/>
      <c r="H215" s="69"/>
      <c r="I215" s="70"/>
      <c r="J215" s="70"/>
      <c r="K215" s="34" t="s">
        <v>65</v>
      </c>
      <c r="L215" s="77">
        <v>215</v>
      </c>
      <c r="M215" s="77"/>
      <c r="N215" s="72"/>
      <c r="O215" s="79" t="s">
        <v>388</v>
      </c>
      <c r="P215" s="81">
        <v>43522.705925925926</v>
      </c>
      <c r="Q215" s="79" t="s">
        <v>471</v>
      </c>
      <c r="R215" s="84" t="s">
        <v>541</v>
      </c>
      <c r="S215" s="79" t="s">
        <v>575</v>
      </c>
      <c r="T215" s="79" t="s">
        <v>606</v>
      </c>
      <c r="U215" s="79"/>
      <c r="V215" s="84" t="s">
        <v>734</v>
      </c>
      <c r="W215" s="81">
        <v>43522.705925925926</v>
      </c>
      <c r="X215" s="84" t="s">
        <v>878</v>
      </c>
      <c r="Y215" s="79"/>
      <c r="Z215" s="79"/>
      <c r="AA215" s="82" t="s">
        <v>1037</v>
      </c>
      <c r="AB215" s="79"/>
      <c r="AC215" s="79" t="b">
        <v>0</v>
      </c>
      <c r="AD215" s="79">
        <v>0</v>
      </c>
      <c r="AE215" s="82" t="s">
        <v>1071</v>
      </c>
      <c r="AF215" s="79" t="b">
        <v>0</v>
      </c>
      <c r="AG215" s="79" t="s">
        <v>1084</v>
      </c>
      <c r="AH215" s="79"/>
      <c r="AI215" s="82" t="s">
        <v>1071</v>
      </c>
      <c r="AJ215" s="79" t="b">
        <v>0</v>
      </c>
      <c r="AK215" s="79">
        <v>2</v>
      </c>
      <c r="AL215" s="82" t="s">
        <v>1042</v>
      </c>
      <c r="AM215" s="79" t="s">
        <v>1112</v>
      </c>
      <c r="AN215" s="79" t="b">
        <v>0</v>
      </c>
      <c r="AO215" s="82" t="s">
        <v>1042</v>
      </c>
      <c r="AP215" s="79" t="s">
        <v>176</v>
      </c>
      <c r="AQ215" s="79">
        <v>0</v>
      </c>
      <c r="AR215" s="79">
        <v>0</v>
      </c>
      <c r="AS215" s="79"/>
      <c r="AT215" s="79"/>
      <c r="AU215" s="79"/>
      <c r="AV215" s="79"/>
      <c r="AW215" s="79"/>
      <c r="AX215" s="79"/>
      <c r="AY215" s="79"/>
      <c r="AZ215" s="79"/>
      <c r="BA215">
        <v>4</v>
      </c>
      <c r="BB215" s="78" t="str">
        <f>REPLACE(INDEX(GroupVertices[Group],MATCH(Edges[[#This Row],[Vertex 1]],GroupVertices[Vertex],0)),1,1,"")</f>
        <v>1</v>
      </c>
      <c r="BC215" s="78" t="str">
        <f>REPLACE(INDEX(GroupVertices[Group],MATCH(Edges[[#This Row],[Vertex 2]],GroupVertices[Vertex],0)),1,1,"")</f>
        <v>1</v>
      </c>
      <c r="BD215" s="48">
        <v>0</v>
      </c>
      <c r="BE215" s="49">
        <v>0</v>
      </c>
      <c r="BF215" s="48">
        <v>0</v>
      </c>
      <c r="BG215" s="49">
        <v>0</v>
      </c>
      <c r="BH215" s="48">
        <v>0</v>
      </c>
      <c r="BI215" s="49">
        <v>0</v>
      </c>
      <c r="BJ215" s="48">
        <v>14</v>
      </c>
      <c r="BK215" s="49">
        <v>100</v>
      </c>
      <c r="BL215" s="48">
        <v>14</v>
      </c>
    </row>
    <row r="216" spans="1:64" ht="15">
      <c r="A216" s="64" t="s">
        <v>330</v>
      </c>
      <c r="B216" s="64" t="s">
        <v>331</v>
      </c>
      <c r="C216" s="65" t="s">
        <v>3320</v>
      </c>
      <c r="D216" s="66">
        <v>10</v>
      </c>
      <c r="E216" s="67" t="s">
        <v>136</v>
      </c>
      <c r="F216" s="68">
        <v>23.333333333333336</v>
      </c>
      <c r="G216" s="65"/>
      <c r="H216" s="69"/>
      <c r="I216" s="70"/>
      <c r="J216" s="70"/>
      <c r="K216" s="34" t="s">
        <v>65</v>
      </c>
      <c r="L216" s="77">
        <v>216</v>
      </c>
      <c r="M216" s="77"/>
      <c r="N216" s="72"/>
      <c r="O216" s="79" t="s">
        <v>388</v>
      </c>
      <c r="P216" s="81">
        <v>43525.14733796296</v>
      </c>
      <c r="Q216" s="79" t="s">
        <v>478</v>
      </c>
      <c r="R216" s="84" t="s">
        <v>546</v>
      </c>
      <c r="S216" s="79" t="s">
        <v>562</v>
      </c>
      <c r="T216" s="79" t="s">
        <v>606</v>
      </c>
      <c r="U216" s="79"/>
      <c r="V216" s="84" t="s">
        <v>734</v>
      </c>
      <c r="W216" s="81">
        <v>43525.14733796296</v>
      </c>
      <c r="X216" s="84" t="s">
        <v>879</v>
      </c>
      <c r="Y216" s="79"/>
      <c r="Z216" s="79"/>
      <c r="AA216" s="82" t="s">
        <v>1038</v>
      </c>
      <c r="AB216" s="79"/>
      <c r="AC216" s="79" t="b">
        <v>0</v>
      </c>
      <c r="AD216" s="79">
        <v>0</v>
      </c>
      <c r="AE216" s="82" t="s">
        <v>1071</v>
      </c>
      <c r="AF216" s="79" t="b">
        <v>1</v>
      </c>
      <c r="AG216" s="79" t="s">
        <v>1084</v>
      </c>
      <c r="AH216" s="79"/>
      <c r="AI216" s="82" t="s">
        <v>1093</v>
      </c>
      <c r="AJ216" s="79" t="b">
        <v>0</v>
      </c>
      <c r="AK216" s="79">
        <v>0</v>
      </c>
      <c r="AL216" s="82" t="s">
        <v>1052</v>
      </c>
      <c r="AM216" s="79" t="s">
        <v>1104</v>
      </c>
      <c r="AN216" s="79" t="b">
        <v>0</v>
      </c>
      <c r="AO216" s="82" t="s">
        <v>1052</v>
      </c>
      <c r="AP216" s="79" t="s">
        <v>176</v>
      </c>
      <c r="AQ216" s="79">
        <v>0</v>
      </c>
      <c r="AR216" s="79">
        <v>0</v>
      </c>
      <c r="AS216" s="79"/>
      <c r="AT216" s="79"/>
      <c r="AU216" s="79"/>
      <c r="AV216" s="79"/>
      <c r="AW216" s="79"/>
      <c r="AX216" s="79"/>
      <c r="AY216" s="79"/>
      <c r="AZ216" s="79"/>
      <c r="BA216">
        <v>4</v>
      </c>
      <c r="BB216" s="78" t="str">
        <f>REPLACE(INDEX(GroupVertices[Group],MATCH(Edges[[#This Row],[Vertex 1]],GroupVertices[Vertex],0)),1,1,"")</f>
        <v>1</v>
      </c>
      <c r="BC216" s="78" t="str">
        <f>REPLACE(INDEX(GroupVertices[Group],MATCH(Edges[[#This Row],[Vertex 2]],GroupVertices[Vertex],0)),1,1,"")</f>
        <v>1</v>
      </c>
      <c r="BD216" s="48">
        <v>0</v>
      </c>
      <c r="BE216" s="49">
        <v>0</v>
      </c>
      <c r="BF216" s="48">
        <v>0</v>
      </c>
      <c r="BG216" s="49">
        <v>0</v>
      </c>
      <c r="BH216" s="48">
        <v>0</v>
      </c>
      <c r="BI216" s="49">
        <v>0</v>
      </c>
      <c r="BJ216" s="48">
        <v>9</v>
      </c>
      <c r="BK216" s="49">
        <v>100</v>
      </c>
      <c r="BL216" s="48">
        <v>9</v>
      </c>
    </row>
    <row r="217" spans="1:64" ht="15">
      <c r="A217" s="64" t="s">
        <v>330</v>
      </c>
      <c r="B217" s="64" t="s">
        <v>331</v>
      </c>
      <c r="C217" s="65" t="s">
        <v>3320</v>
      </c>
      <c r="D217" s="66">
        <v>10</v>
      </c>
      <c r="E217" s="67" t="s">
        <v>136</v>
      </c>
      <c r="F217" s="68">
        <v>23.333333333333336</v>
      </c>
      <c r="G217" s="65"/>
      <c r="H217" s="69"/>
      <c r="I217" s="70"/>
      <c r="J217" s="70"/>
      <c r="K217" s="34" t="s">
        <v>65</v>
      </c>
      <c r="L217" s="77">
        <v>217</v>
      </c>
      <c r="M217" s="77"/>
      <c r="N217" s="72"/>
      <c r="O217" s="79" t="s">
        <v>388</v>
      </c>
      <c r="P217" s="81">
        <v>43528.74193287037</v>
      </c>
      <c r="Q217" s="79" t="s">
        <v>493</v>
      </c>
      <c r="R217" s="84" t="s">
        <v>552</v>
      </c>
      <c r="S217" s="79" t="s">
        <v>562</v>
      </c>
      <c r="T217" s="79" t="s">
        <v>606</v>
      </c>
      <c r="U217" s="79"/>
      <c r="V217" s="84" t="s">
        <v>734</v>
      </c>
      <c r="W217" s="81">
        <v>43528.74193287037</v>
      </c>
      <c r="X217" s="84" t="s">
        <v>880</v>
      </c>
      <c r="Y217" s="79"/>
      <c r="Z217" s="79"/>
      <c r="AA217" s="82" t="s">
        <v>1039</v>
      </c>
      <c r="AB217" s="79"/>
      <c r="AC217" s="79" t="b">
        <v>0</v>
      </c>
      <c r="AD217" s="79">
        <v>0</v>
      </c>
      <c r="AE217" s="82" t="s">
        <v>1071</v>
      </c>
      <c r="AF217" s="79" t="b">
        <v>1</v>
      </c>
      <c r="AG217" s="79" t="s">
        <v>1084</v>
      </c>
      <c r="AH217" s="79"/>
      <c r="AI217" s="82" t="s">
        <v>1094</v>
      </c>
      <c r="AJ217" s="79" t="b">
        <v>0</v>
      </c>
      <c r="AK217" s="79">
        <v>2</v>
      </c>
      <c r="AL217" s="82" t="s">
        <v>1044</v>
      </c>
      <c r="AM217" s="79" t="s">
        <v>1112</v>
      </c>
      <c r="AN217" s="79" t="b">
        <v>0</v>
      </c>
      <c r="AO217" s="82" t="s">
        <v>1044</v>
      </c>
      <c r="AP217" s="79" t="s">
        <v>176</v>
      </c>
      <c r="AQ217" s="79">
        <v>0</v>
      </c>
      <c r="AR217" s="79">
        <v>0</v>
      </c>
      <c r="AS217" s="79"/>
      <c r="AT217" s="79"/>
      <c r="AU217" s="79"/>
      <c r="AV217" s="79"/>
      <c r="AW217" s="79"/>
      <c r="AX217" s="79"/>
      <c r="AY217" s="79"/>
      <c r="AZ217" s="79"/>
      <c r="BA217">
        <v>4</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6</v>
      </c>
      <c r="BK217" s="49">
        <v>100</v>
      </c>
      <c r="BL217" s="48">
        <v>6</v>
      </c>
    </row>
    <row r="218" spans="1:64" ht="15">
      <c r="A218" s="64" t="s">
        <v>331</v>
      </c>
      <c r="B218" s="64" t="s">
        <v>336</v>
      </c>
      <c r="C218" s="65" t="s">
        <v>3319</v>
      </c>
      <c r="D218" s="66">
        <v>10</v>
      </c>
      <c r="E218" s="67" t="s">
        <v>136</v>
      </c>
      <c r="F218" s="68">
        <v>29.11111111111111</v>
      </c>
      <c r="G218" s="65"/>
      <c r="H218" s="69"/>
      <c r="I218" s="70"/>
      <c r="J218" s="70"/>
      <c r="K218" s="34" t="s">
        <v>65</v>
      </c>
      <c r="L218" s="77">
        <v>218</v>
      </c>
      <c r="M218" s="77"/>
      <c r="N218" s="72"/>
      <c r="O218" s="79" t="s">
        <v>387</v>
      </c>
      <c r="P218" s="81">
        <v>43522.25282407407</v>
      </c>
      <c r="Q218" s="79" t="s">
        <v>494</v>
      </c>
      <c r="R218" s="84" t="s">
        <v>553</v>
      </c>
      <c r="S218" s="79" t="s">
        <v>579</v>
      </c>
      <c r="T218" s="79" t="s">
        <v>605</v>
      </c>
      <c r="U218" s="84" t="s">
        <v>631</v>
      </c>
      <c r="V218" s="84" t="s">
        <v>631</v>
      </c>
      <c r="W218" s="81">
        <v>43522.25282407407</v>
      </c>
      <c r="X218" s="84" t="s">
        <v>881</v>
      </c>
      <c r="Y218" s="79"/>
      <c r="Z218" s="79"/>
      <c r="AA218" s="82" t="s">
        <v>1040</v>
      </c>
      <c r="AB218" s="79"/>
      <c r="AC218" s="79" t="b">
        <v>0</v>
      </c>
      <c r="AD218" s="79">
        <v>0</v>
      </c>
      <c r="AE218" s="82" t="s">
        <v>1070</v>
      </c>
      <c r="AF218" s="79" t="b">
        <v>0</v>
      </c>
      <c r="AG218" s="79" t="s">
        <v>1084</v>
      </c>
      <c r="AH218" s="79"/>
      <c r="AI218" s="82" t="s">
        <v>1071</v>
      </c>
      <c r="AJ218" s="79" t="b">
        <v>0</v>
      </c>
      <c r="AK218" s="79">
        <v>0</v>
      </c>
      <c r="AL218" s="82" t="s">
        <v>1071</v>
      </c>
      <c r="AM218" s="79" t="s">
        <v>1117</v>
      </c>
      <c r="AN218" s="79" t="b">
        <v>0</v>
      </c>
      <c r="AO218" s="82" t="s">
        <v>1040</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1</v>
      </c>
      <c r="BC218" s="78" t="str">
        <f>REPLACE(INDEX(GroupVertices[Group],MATCH(Edges[[#This Row],[Vertex 2]],GroupVertices[Vertex],0)),1,1,"")</f>
        <v>3</v>
      </c>
      <c r="BD218" s="48">
        <v>0</v>
      </c>
      <c r="BE218" s="49">
        <v>0</v>
      </c>
      <c r="BF218" s="48">
        <v>0</v>
      </c>
      <c r="BG218" s="49">
        <v>0</v>
      </c>
      <c r="BH218" s="48">
        <v>0</v>
      </c>
      <c r="BI218" s="49">
        <v>0</v>
      </c>
      <c r="BJ218" s="48">
        <v>15</v>
      </c>
      <c r="BK218" s="49">
        <v>100</v>
      </c>
      <c r="BL218" s="48">
        <v>15</v>
      </c>
    </row>
    <row r="219" spans="1:64" ht="15">
      <c r="A219" s="64" t="s">
        <v>331</v>
      </c>
      <c r="B219" s="64" t="s">
        <v>336</v>
      </c>
      <c r="C219" s="65" t="s">
        <v>3319</v>
      </c>
      <c r="D219" s="66">
        <v>10</v>
      </c>
      <c r="E219" s="67" t="s">
        <v>136</v>
      </c>
      <c r="F219" s="68">
        <v>29.11111111111111</v>
      </c>
      <c r="G219" s="65"/>
      <c r="H219" s="69"/>
      <c r="I219" s="70"/>
      <c r="J219" s="70"/>
      <c r="K219" s="34" t="s">
        <v>65</v>
      </c>
      <c r="L219" s="77">
        <v>219</v>
      </c>
      <c r="M219" s="77"/>
      <c r="N219" s="72"/>
      <c r="O219" s="79" t="s">
        <v>387</v>
      </c>
      <c r="P219" s="81">
        <v>43522.65314814815</v>
      </c>
      <c r="Q219" s="79" t="s">
        <v>495</v>
      </c>
      <c r="R219" s="84" t="s">
        <v>554</v>
      </c>
      <c r="S219" s="79" t="s">
        <v>562</v>
      </c>
      <c r="T219" s="79" t="s">
        <v>612</v>
      </c>
      <c r="U219" s="79"/>
      <c r="V219" s="84" t="s">
        <v>735</v>
      </c>
      <c r="W219" s="81">
        <v>43522.65314814815</v>
      </c>
      <c r="X219" s="84" t="s">
        <v>882</v>
      </c>
      <c r="Y219" s="79"/>
      <c r="Z219" s="79"/>
      <c r="AA219" s="82" t="s">
        <v>1041</v>
      </c>
      <c r="AB219" s="79"/>
      <c r="AC219" s="79" t="b">
        <v>0</v>
      </c>
      <c r="AD219" s="79">
        <v>0</v>
      </c>
      <c r="AE219" s="82" t="s">
        <v>1070</v>
      </c>
      <c r="AF219" s="79" t="b">
        <v>0</v>
      </c>
      <c r="AG219" s="79" t="s">
        <v>1084</v>
      </c>
      <c r="AH219" s="79"/>
      <c r="AI219" s="82" t="s">
        <v>1071</v>
      </c>
      <c r="AJ219" s="79" t="b">
        <v>0</v>
      </c>
      <c r="AK219" s="79">
        <v>0</v>
      </c>
      <c r="AL219" s="82" t="s">
        <v>1071</v>
      </c>
      <c r="AM219" s="79" t="s">
        <v>1099</v>
      </c>
      <c r="AN219" s="79" t="b">
        <v>1</v>
      </c>
      <c r="AO219" s="82" t="s">
        <v>1041</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1</v>
      </c>
      <c r="BC219" s="78" t="str">
        <f>REPLACE(INDEX(GroupVertices[Group],MATCH(Edges[[#This Row],[Vertex 2]],GroupVertices[Vertex],0)),1,1,"")</f>
        <v>3</v>
      </c>
      <c r="BD219" s="48">
        <v>0</v>
      </c>
      <c r="BE219" s="49">
        <v>0</v>
      </c>
      <c r="BF219" s="48">
        <v>0</v>
      </c>
      <c r="BG219" s="49">
        <v>0</v>
      </c>
      <c r="BH219" s="48">
        <v>0</v>
      </c>
      <c r="BI219" s="49">
        <v>0</v>
      </c>
      <c r="BJ219" s="48">
        <v>14</v>
      </c>
      <c r="BK219" s="49">
        <v>100</v>
      </c>
      <c r="BL219" s="48">
        <v>14</v>
      </c>
    </row>
    <row r="220" spans="1:64" ht="15">
      <c r="A220" s="64" t="s">
        <v>331</v>
      </c>
      <c r="B220" s="64" t="s">
        <v>373</v>
      </c>
      <c r="C220" s="65" t="s">
        <v>3318</v>
      </c>
      <c r="D220" s="66">
        <v>3</v>
      </c>
      <c r="E220" s="67" t="s">
        <v>132</v>
      </c>
      <c r="F220" s="68">
        <v>32</v>
      </c>
      <c r="G220" s="65"/>
      <c r="H220" s="69"/>
      <c r="I220" s="70"/>
      <c r="J220" s="70"/>
      <c r="K220" s="34" t="s">
        <v>65</v>
      </c>
      <c r="L220" s="77">
        <v>220</v>
      </c>
      <c r="M220" s="77"/>
      <c r="N220" s="72"/>
      <c r="O220" s="79" t="s">
        <v>388</v>
      </c>
      <c r="P220" s="81">
        <v>43522.70575231482</v>
      </c>
      <c r="Q220" s="82" t="s">
        <v>496</v>
      </c>
      <c r="R220" s="84" t="s">
        <v>541</v>
      </c>
      <c r="S220" s="79" t="s">
        <v>575</v>
      </c>
      <c r="T220" s="79" t="s">
        <v>606</v>
      </c>
      <c r="U220" s="79"/>
      <c r="V220" s="84" t="s">
        <v>735</v>
      </c>
      <c r="W220" s="81">
        <v>43522.70575231482</v>
      </c>
      <c r="X220" s="84" t="s">
        <v>883</v>
      </c>
      <c r="Y220" s="79"/>
      <c r="Z220" s="79"/>
      <c r="AA220" s="82" t="s">
        <v>1042</v>
      </c>
      <c r="AB220" s="79"/>
      <c r="AC220" s="79" t="b">
        <v>0</v>
      </c>
      <c r="AD220" s="79">
        <v>3</v>
      </c>
      <c r="AE220" s="82" t="s">
        <v>1071</v>
      </c>
      <c r="AF220" s="79" t="b">
        <v>0</v>
      </c>
      <c r="AG220" s="79" t="s">
        <v>1084</v>
      </c>
      <c r="AH220" s="79"/>
      <c r="AI220" s="82" t="s">
        <v>1071</v>
      </c>
      <c r="AJ220" s="79" t="b">
        <v>0</v>
      </c>
      <c r="AK220" s="79">
        <v>2</v>
      </c>
      <c r="AL220" s="82" t="s">
        <v>1071</v>
      </c>
      <c r="AM220" s="79" t="s">
        <v>1099</v>
      </c>
      <c r="AN220" s="79" t="b">
        <v>0</v>
      </c>
      <c r="AO220" s="82" t="s">
        <v>1042</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12</v>
      </c>
      <c r="BK220" s="49">
        <v>100</v>
      </c>
      <c r="BL220" s="48">
        <v>12</v>
      </c>
    </row>
    <row r="221" spans="1:64" ht="15">
      <c r="A221" s="64" t="s">
        <v>331</v>
      </c>
      <c r="B221" s="64" t="s">
        <v>386</v>
      </c>
      <c r="C221" s="65" t="s">
        <v>3318</v>
      </c>
      <c r="D221" s="66">
        <v>3</v>
      </c>
      <c r="E221" s="67" t="s">
        <v>132</v>
      </c>
      <c r="F221" s="68">
        <v>32</v>
      </c>
      <c r="G221" s="65"/>
      <c r="H221" s="69"/>
      <c r="I221" s="70"/>
      <c r="J221" s="70"/>
      <c r="K221" s="34" t="s">
        <v>65</v>
      </c>
      <c r="L221" s="77">
        <v>221</v>
      </c>
      <c r="M221" s="77"/>
      <c r="N221" s="72"/>
      <c r="O221" s="79" t="s">
        <v>388</v>
      </c>
      <c r="P221" s="81">
        <v>43528.75861111111</v>
      </c>
      <c r="Q221" s="79" t="s">
        <v>497</v>
      </c>
      <c r="R221" s="84" t="s">
        <v>555</v>
      </c>
      <c r="S221" s="79" t="s">
        <v>562</v>
      </c>
      <c r="T221" s="79" t="s">
        <v>606</v>
      </c>
      <c r="U221" s="79"/>
      <c r="V221" s="84" t="s">
        <v>735</v>
      </c>
      <c r="W221" s="81">
        <v>43528.75861111111</v>
      </c>
      <c r="X221" s="84" t="s">
        <v>884</v>
      </c>
      <c r="Y221" s="79"/>
      <c r="Z221" s="79"/>
      <c r="AA221" s="82" t="s">
        <v>1043</v>
      </c>
      <c r="AB221" s="79"/>
      <c r="AC221" s="79" t="b">
        <v>0</v>
      </c>
      <c r="AD221" s="79">
        <v>0</v>
      </c>
      <c r="AE221" s="82" t="s">
        <v>1071</v>
      </c>
      <c r="AF221" s="79" t="b">
        <v>1</v>
      </c>
      <c r="AG221" s="79" t="s">
        <v>1084</v>
      </c>
      <c r="AH221" s="79"/>
      <c r="AI221" s="82" t="s">
        <v>1095</v>
      </c>
      <c r="AJ221" s="79" t="b">
        <v>0</v>
      </c>
      <c r="AK221" s="79">
        <v>0</v>
      </c>
      <c r="AL221" s="82" t="s">
        <v>1071</v>
      </c>
      <c r="AM221" s="79" t="s">
        <v>1099</v>
      </c>
      <c r="AN221" s="79" t="b">
        <v>0</v>
      </c>
      <c r="AO221" s="82" t="s">
        <v>1043</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2</v>
      </c>
      <c r="BE221" s="49">
        <v>4.545454545454546</v>
      </c>
      <c r="BF221" s="48">
        <v>0</v>
      </c>
      <c r="BG221" s="49">
        <v>0</v>
      </c>
      <c r="BH221" s="48">
        <v>0</v>
      </c>
      <c r="BI221" s="49">
        <v>0</v>
      </c>
      <c r="BJ221" s="48">
        <v>42</v>
      </c>
      <c r="BK221" s="49">
        <v>95.45454545454545</v>
      </c>
      <c r="BL221" s="48">
        <v>44</v>
      </c>
    </row>
    <row r="222" spans="1:64" ht="15">
      <c r="A222" s="64" t="s">
        <v>331</v>
      </c>
      <c r="B222" s="64" t="s">
        <v>331</v>
      </c>
      <c r="C222" s="65" t="s">
        <v>3321</v>
      </c>
      <c r="D222" s="66">
        <v>10</v>
      </c>
      <c r="E222" s="67" t="s">
        <v>136</v>
      </c>
      <c r="F222" s="68">
        <v>6</v>
      </c>
      <c r="G222" s="65"/>
      <c r="H222" s="69"/>
      <c r="I222" s="70"/>
      <c r="J222" s="70"/>
      <c r="K222" s="34" t="s">
        <v>65</v>
      </c>
      <c r="L222" s="77">
        <v>222</v>
      </c>
      <c r="M222" s="77"/>
      <c r="N222" s="72"/>
      <c r="O222" s="79" t="s">
        <v>176</v>
      </c>
      <c r="P222" s="81">
        <v>43528.74180555555</v>
      </c>
      <c r="Q222" s="79" t="s">
        <v>498</v>
      </c>
      <c r="R222" s="84" t="s">
        <v>552</v>
      </c>
      <c r="S222" s="79" t="s">
        <v>562</v>
      </c>
      <c r="T222" s="79" t="s">
        <v>606</v>
      </c>
      <c r="U222" s="79"/>
      <c r="V222" s="84" t="s">
        <v>735</v>
      </c>
      <c r="W222" s="81">
        <v>43528.74180555555</v>
      </c>
      <c r="X222" s="84" t="s">
        <v>885</v>
      </c>
      <c r="Y222" s="79"/>
      <c r="Z222" s="79"/>
      <c r="AA222" s="82" t="s">
        <v>1044</v>
      </c>
      <c r="AB222" s="79"/>
      <c r="AC222" s="79" t="b">
        <v>0</v>
      </c>
      <c r="AD222" s="79">
        <v>2</v>
      </c>
      <c r="AE222" s="82" t="s">
        <v>1071</v>
      </c>
      <c r="AF222" s="79" t="b">
        <v>1</v>
      </c>
      <c r="AG222" s="79" t="s">
        <v>1084</v>
      </c>
      <c r="AH222" s="79"/>
      <c r="AI222" s="82" t="s">
        <v>1094</v>
      </c>
      <c r="AJ222" s="79" t="b">
        <v>0</v>
      </c>
      <c r="AK222" s="79">
        <v>2</v>
      </c>
      <c r="AL222" s="82" t="s">
        <v>1071</v>
      </c>
      <c r="AM222" s="79" t="s">
        <v>1099</v>
      </c>
      <c r="AN222" s="79" t="b">
        <v>0</v>
      </c>
      <c r="AO222" s="82" t="s">
        <v>1044</v>
      </c>
      <c r="AP222" s="79" t="s">
        <v>1119</v>
      </c>
      <c r="AQ222" s="79">
        <v>0</v>
      </c>
      <c r="AR222" s="79">
        <v>0</v>
      </c>
      <c r="AS222" s="79"/>
      <c r="AT222" s="79"/>
      <c r="AU222" s="79"/>
      <c r="AV222" s="79"/>
      <c r="AW222" s="79"/>
      <c r="AX222" s="79"/>
      <c r="AY222" s="79"/>
      <c r="AZ222" s="79"/>
      <c r="BA222">
        <v>10</v>
      </c>
      <c r="BB222" s="78" t="str">
        <f>REPLACE(INDEX(GroupVertices[Group],MATCH(Edges[[#This Row],[Vertex 1]],GroupVertices[Vertex],0)),1,1,"")</f>
        <v>1</v>
      </c>
      <c r="BC222" s="78" t="str">
        <f>REPLACE(INDEX(GroupVertices[Group],MATCH(Edges[[#This Row],[Vertex 2]],GroupVertices[Vertex],0)),1,1,"")</f>
        <v>1</v>
      </c>
      <c r="BD222" s="48">
        <v>0</v>
      </c>
      <c r="BE222" s="49">
        <v>0</v>
      </c>
      <c r="BF222" s="48">
        <v>0</v>
      </c>
      <c r="BG222" s="49">
        <v>0</v>
      </c>
      <c r="BH222" s="48">
        <v>0</v>
      </c>
      <c r="BI222" s="49">
        <v>0</v>
      </c>
      <c r="BJ222" s="48">
        <v>4</v>
      </c>
      <c r="BK222" s="49">
        <v>100</v>
      </c>
      <c r="BL222" s="48">
        <v>4</v>
      </c>
    </row>
    <row r="223" spans="1:64" ht="15">
      <c r="A223" s="64" t="s">
        <v>331</v>
      </c>
      <c r="B223" s="64" t="s">
        <v>331</v>
      </c>
      <c r="C223" s="65" t="s">
        <v>3321</v>
      </c>
      <c r="D223" s="66">
        <v>10</v>
      </c>
      <c r="E223" s="67" t="s">
        <v>136</v>
      </c>
      <c r="F223" s="68">
        <v>6</v>
      </c>
      <c r="G223" s="65"/>
      <c r="H223" s="69"/>
      <c r="I223" s="70"/>
      <c r="J223" s="70"/>
      <c r="K223" s="34" t="s">
        <v>65</v>
      </c>
      <c r="L223" s="77">
        <v>223</v>
      </c>
      <c r="M223" s="77"/>
      <c r="N223" s="72"/>
      <c r="O223" s="79" t="s">
        <v>176</v>
      </c>
      <c r="P223" s="81">
        <v>43489.20287037037</v>
      </c>
      <c r="Q223" s="79" t="s">
        <v>499</v>
      </c>
      <c r="R223" s="79"/>
      <c r="S223" s="79"/>
      <c r="T223" s="79" t="s">
        <v>613</v>
      </c>
      <c r="U223" s="79"/>
      <c r="V223" s="84" t="s">
        <v>735</v>
      </c>
      <c r="W223" s="81">
        <v>43489.20287037037</v>
      </c>
      <c r="X223" s="84" t="s">
        <v>886</v>
      </c>
      <c r="Y223" s="79"/>
      <c r="Z223" s="79"/>
      <c r="AA223" s="82" t="s">
        <v>1045</v>
      </c>
      <c r="AB223" s="79"/>
      <c r="AC223" s="79" t="b">
        <v>0</v>
      </c>
      <c r="AD223" s="79">
        <v>0</v>
      </c>
      <c r="AE223" s="82" t="s">
        <v>1071</v>
      </c>
      <c r="AF223" s="79" t="b">
        <v>0</v>
      </c>
      <c r="AG223" s="79" t="s">
        <v>1084</v>
      </c>
      <c r="AH223" s="79"/>
      <c r="AI223" s="82" t="s">
        <v>1071</v>
      </c>
      <c r="AJ223" s="79" t="b">
        <v>0</v>
      </c>
      <c r="AK223" s="79">
        <v>0</v>
      </c>
      <c r="AL223" s="82" t="s">
        <v>1071</v>
      </c>
      <c r="AM223" s="79" t="s">
        <v>1099</v>
      </c>
      <c r="AN223" s="79" t="b">
        <v>0</v>
      </c>
      <c r="AO223" s="82" t="s">
        <v>1045</v>
      </c>
      <c r="AP223" s="79" t="s">
        <v>176</v>
      </c>
      <c r="AQ223" s="79">
        <v>0</v>
      </c>
      <c r="AR223" s="79">
        <v>0</v>
      </c>
      <c r="AS223" s="79"/>
      <c r="AT223" s="79"/>
      <c r="AU223" s="79"/>
      <c r="AV223" s="79"/>
      <c r="AW223" s="79"/>
      <c r="AX223" s="79"/>
      <c r="AY223" s="79"/>
      <c r="AZ223" s="79"/>
      <c r="BA223">
        <v>10</v>
      </c>
      <c r="BB223" s="78" t="str">
        <f>REPLACE(INDEX(GroupVertices[Group],MATCH(Edges[[#This Row],[Vertex 1]],GroupVertices[Vertex],0)),1,1,"")</f>
        <v>1</v>
      </c>
      <c r="BC223" s="78" t="str">
        <f>REPLACE(INDEX(GroupVertices[Group],MATCH(Edges[[#This Row],[Vertex 2]],GroupVertices[Vertex],0)),1,1,"")</f>
        <v>1</v>
      </c>
      <c r="BD223" s="48">
        <v>0</v>
      </c>
      <c r="BE223" s="49">
        <v>0</v>
      </c>
      <c r="BF223" s="48">
        <v>1</v>
      </c>
      <c r="BG223" s="49">
        <v>11.11111111111111</v>
      </c>
      <c r="BH223" s="48">
        <v>0</v>
      </c>
      <c r="BI223" s="49">
        <v>0</v>
      </c>
      <c r="BJ223" s="48">
        <v>8</v>
      </c>
      <c r="BK223" s="49">
        <v>88.88888888888889</v>
      </c>
      <c r="BL223" s="48">
        <v>9</v>
      </c>
    </row>
    <row r="224" spans="1:64" ht="15">
      <c r="A224" s="64" t="s">
        <v>331</v>
      </c>
      <c r="B224" s="64" t="s">
        <v>331</v>
      </c>
      <c r="C224" s="65" t="s">
        <v>3321</v>
      </c>
      <c r="D224" s="66">
        <v>10</v>
      </c>
      <c r="E224" s="67" t="s">
        <v>136</v>
      </c>
      <c r="F224" s="68">
        <v>6</v>
      </c>
      <c r="G224" s="65"/>
      <c r="H224" s="69"/>
      <c r="I224" s="70"/>
      <c r="J224" s="70"/>
      <c r="K224" s="34" t="s">
        <v>65</v>
      </c>
      <c r="L224" s="77">
        <v>224</v>
      </c>
      <c r="M224" s="77"/>
      <c r="N224" s="72"/>
      <c r="O224" s="79" t="s">
        <v>176</v>
      </c>
      <c r="P224" s="81">
        <v>43489.207453703704</v>
      </c>
      <c r="Q224" s="79" t="s">
        <v>500</v>
      </c>
      <c r="R224" s="84" t="s">
        <v>556</v>
      </c>
      <c r="S224" s="79" t="s">
        <v>580</v>
      </c>
      <c r="T224" s="79" t="s">
        <v>614</v>
      </c>
      <c r="U224" s="79"/>
      <c r="V224" s="84" t="s">
        <v>735</v>
      </c>
      <c r="W224" s="81">
        <v>43489.207453703704</v>
      </c>
      <c r="X224" s="84" t="s">
        <v>887</v>
      </c>
      <c r="Y224" s="79">
        <v>30.2677</v>
      </c>
      <c r="Z224" s="79">
        <v>-97.7475</v>
      </c>
      <c r="AA224" s="82" t="s">
        <v>1046</v>
      </c>
      <c r="AB224" s="79"/>
      <c r="AC224" s="79" t="b">
        <v>0</v>
      </c>
      <c r="AD224" s="79">
        <v>0</v>
      </c>
      <c r="AE224" s="82" t="s">
        <v>1071</v>
      </c>
      <c r="AF224" s="79" t="b">
        <v>0</v>
      </c>
      <c r="AG224" s="79" t="s">
        <v>1084</v>
      </c>
      <c r="AH224" s="79"/>
      <c r="AI224" s="82" t="s">
        <v>1071</v>
      </c>
      <c r="AJ224" s="79" t="b">
        <v>0</v>
      </c>
      <c r="AK224" s="79">
        <v>0</v>
      </c>
      <c r="AL224" s="82" t="s">
        <v>1071</v>
      </c>
      <c r="AM224" s="79" t="s">
        <v>1118</v>
      </c>
      <c r="AN224" s="79" t="b">
        <v>0</v>
      </c>
      <c r="AO224" s="82" t="s">
        <v>1046</v>
      </c>
      <c r="AP224" s="79" t="s">
        <v>176</v>
      </c>
      <c r="AQ224" s="79">
        <v>0</v>
      </c>
      <c r="AR224" s="79">
        <v>0</v>
      </c>
      <c r="AS224" s="79" t="s">
        <v>1126</v>
      </c>
      <c r="AT224" s="79" t="s">
        <v>1127</v>
      </c>
      <c r="AU224" s="79" t="s">
        <v>1129</v>
      </c>
      <c r="AV224" s="79" t="s">
        <v>1136</v>
      </c>
      <c r="AW224" s="79" t="s">
        <v>1142</v>
      </c>
      <c r="AX224" s="79" t="s">
        <v>1148</v>
      </c>
      <c r="AY224" s="79" t="s">
        <v>1150</v>
      </c>
      <c r="AZ224" s="84" t="s">
        <v>1156</v>
      </c>
      <c r="BA224">
        <v>10</v>
      </c>
      <c r="BB224" s="78" t="str">
        <f>REPLACE(INDEX(GroupVertices[Group],MATCH(Edges[[#This Row],[Vertex 1]],GroupVertices[Vertex],0)),1,1,"")</f>
        <v>1</v>
      </c>
      <c r="BC224" s="78" t="str">
        <f>REPLACE(INDEX(GroupVertices[Group],MATCH(Edges[[#This Row],[Vertex 2]],GroupVertices[Vertex],0)),1,1,"")</f>
        <v>1</v>
      </c>
      <c r="BD224" s="48">
        <v>1</v>
      </c>
      <c r="BE224" s="49">
        <v>3.7037037037037037</v>
      </c>
      <c r="BF224" s="48">
        <v>0</v>
      </c>
      <c r="BG224" s="49">
        <v>0</v>
      </c>
      <c r="BH224" s="48">
        <v>0</v>
      </c>
      <c r="BI224" s="49">
        <v>0</v>
      </c>
      <c r="BJ224" s="48">
        <v>26</v>
      </c>
      <c r="BK224" s="49">
        <v>96.29629629629629</v>
      </c>
      <c r="BL224" s="48">
        <v>27</v>
      </c>
    </row>
    <row r="225" spans="1:64" ht="15">
      <c r="A225" s="64" t="s">
        <v>331</v>
      </c>
      <c r="B225" s="64" t="s">
        <v>331</v>
      </c>
      <c r="C225" s="65" t="s">
        <v>3321</v>
      </c>
      <c r="D225" s="66">
        <v>10</v>
      </c>
      <c r="E225" s="67" t="s">
        <v>136</v>
      </c>
      <c r="F225" s="68">
        <v>6</v>
      </c>
      <c r="G225" s="65"/>
      <c r="H225" s="69"/>
      <c r="I225" s="70"/>
      <c r="J225" s="70"/>
      <c r="K225" s="34" t="s">
        <v>65</v>
      </c>
      <c r="L225" s="77">
        <v>225</v>
      </c>
      <c r="M225" s="77"/>
      <c r="N225" s="72"/>
      <c r="O225" s="79" t="s">
        <v>176</v>
      </c>
      <c r="P225" s="81">
        <v>43493.85362268519</v>
      </c>
      <c r="Q225" s="79" t="s">
        <v>501</v>
      </c>
      <c r="R225" s="84" t="s">
        <v>557</v>
      </c>
      <c r="S225" s="79" t="s">
        <v>562</v>
      </c>
      <c r="T225" s="79" t="s">
        <v>585</v>
      </c>
      <c r="U225" s="79"/>
      <c r="V225" s="84" t="s">
        <v>735</v>
      </c>
      <c r="W225" s="81">
        <v>43493.85362268519</v>
      </c>
      <c r="X225" s="84" t="s">
        <v>888</v>
      </c>
      <c r="Y225" s="79"/>
      <c r="Z225" s="79"/>
      <c r="AA225" s="82" t="s">
        <v>1047</v>
      </c>
      <c r="AB225" s="79"/>
      <c r="AC225" s="79" t="b">
        <v>0</v>
      </c>
      <c r="AD225" s="79">
        <v>0</v>
      </c>
      <c r="AE225" s="82" t="s">
        <v>1071</v>
      </c>
      <c r="AF225" s="79" t="b">
        <v>0</v>
      </c>
      <c r="AG225" s="79" t="s">
        <v>1084</v>
      </c>
      <c r="AH225" s="79"/>
      <c r="AI225" s="82" t="s">
        <v>1071</v>
      </c>
      <c r="AJ225" s="79" t="b">
        <v>0</v>
      </c>
      <c r="AK225" s="79">
        <v>0</v>
      </c>
      <c r="AL225" s="82" t="s">
        <v>1071</v>
      </c>
      <c r="AM225" s="79" t="s">
        <v>1099</v>
      </c>
      <c r="AN225" s="79" t="b">
        <v>1</v>
      </c>
      <c r="AO225" s="82" t="s">
        <v>1047</v>
      </c>
      <c r="AP225" s="79" t="s">
        <v>176</v>
      </c>
      <c r="AQ225" s="79">
        <v>0</v>
      </c>
      <c r="AR225" s="79">
        <v>0</v>
      </c>
      <c r="AS225" s="79"/>
      <c r="AT225" s="79"/>
      <c r="AU225" s="79"/>
      <c r="AV225" s="79"/>
      <c r="AW225" s="79"/>
      <c r="AX225" s="79"/>
      <c r="AY225" s="79"/>
      <c r="AZ225" s="79"/>
      <c r="BA225">
        <v>10</v>
      </c>
      <c r="BB225" s="78" t="str">
        <f>REPLACE(INDEX(GroupVertices[Group],MATCH(Edges[[#This Row],[Vertex 1]],GroupVertices[Vertex],0)),1,1,"")</f>
        <v>1</v>
      </c>
      <c r="BC225" s="78" t="str">
        <f>REPLACE(INDEX(GroupVertices[Group],MATCH(Edges[[#This Row],[Vertex 2]],GroupVertices[Vertex],0)),1,1,"")</f>
        <v>1</v>
      </c>
      <c r="BD225" s="48">
        <v>0</v>
      </c>
      <c r="BE225" s="49">
        <v>0</v>
      </c>
      <c r="BF225" s="48">
        <v>0</v>
      </c>
      <c r="BG225" s="49">
        <v>0</v>
      </c>
      <c r="BH225" s="48">
        <v>0</v>
      </c>
      <c r="BI225" s="49">
        <v>0</v>
      </c>
      <c r="BJ225" s="48">
        <v>20</v>
      </c>
      <c r="BK225" s="49">
        <v>100</v>
      </c>
      <c r="BL225" s="48">
        <v>20</v>
      </c>
    </row>
    <row r="226" spans="1:64" ht="15">
      <c r="A226" s="64" t="s">
        <v>331</v>
      </c>
      <c r="B226" s="64" t="s">
        <v>331</v>
      </c>
      <c r="C226" s="65" t="s">
        <v>3321</v>
      </c>
      <c r="D226" s="66">
        <v>10</v>
      </c>
      <c r="E226" s="67" t="s">
        <v>136</v>
      </c>
      <c r="F226" s="68">
        <v>6</v>
      </c>
      <c r="G226" s="65"/>
      <c r="H226" s="69"/>
      <c r="I226" s="70"/>
      <c r="J226" s="70"/>
      <c r="K226" s="34" t="s">
        <v>65</v>
      </c>
      <c r="L226" s="77">
        <v>226</v>
      </c>
      <c r="M226" s="77"/>
      <c r="N226" s="72"/>
      <c r="O226" s="79" t="s">
        <v>176</v>
      </c>
      <c r="P226" s="81">
        <v>43514.85288194445</v>
      </c>
      <c r="Q226" s="79" t="s">
        <v>502</v>
      </c>
      <c r="R226" s="84" t="s">
        <v>558</v>
      </c>
      <c r="S226" s="79" t="s">
        <v>562</v>
      </c>
      <c r="T226" s="79" t="s">
        <v>606</v>
      </c>
      <c r="U226" s="79"/>
      <c r="V226" s="84" t="s">
        <v>735</v>
      </c>
      <c r="W226" s="81">
        <v>43514.85288194445</v>
      </c>
      <c r="X226" s="84" t="s">
        <v>889</v>
      </c>
      <c r="Y226" s="79"/>
      <c r="Z226" s="79"/>
      <c r="AA226" s="82" t="s">
        <v>1048</v>
      </c>
      <c r="AB226" s="79"/>
      <c r="AC226" s="79" t="b">
        <v>0</v>
      </c>
      <c r="AD226" s="79">
        <v>0</v>
      </c>
      <c r="AE226" s="82" t="s">
        <v>1071</v>
      </c>
      <c r="AF226" s="79" t="b">
        <v>1</v>
      </c>
      <c r="AG226" s="79" t="s">
        <v>1084</v>
      </c>
      <c r="AH226" s="79"/>
      <c r="AI226" s="82" t="s">
        <v>1096</v>
      </c>
      <c r="AJ226" s="79" t="b">
        <v>0</v>
      </c>
      <c r="AK226" s="79">
        <v>0</v>
      </c>
      <c r="AL226" s="82" t="s">
        <v>1071</v>
      </c>
      <c r="AM226" s="79" t="s">
        <v>1099</v>
      </c>
      <c r="AN226" s="79" t="b">
        <v>0</v>
      </c>
      <c r="AO226" s="82" t="s">
        <v>1048</v>
      </c>
      <c r="AP226" s="79" t="s">
        <v>176</v>
      </c>
      <c r="AQ226" s="79">
        <v>0</v>
      </c>
      <c r="AR226" s="79">
        <v>0</v>
      </c>
      <c r="AS226" s="79"/>
      <c r="AT226" s="79"/>
      <c r="AU226" s="79"/>
      <c r="AV226" s="79"/>
      <c r="AW226" s="79"/>
      <c r="AX226" s="79"/>
      <c r="AY226" s="79"/>
      <c r="AZ226" s="79"/>
      <c r="BA226">
        <v>10</v>
      </c>
      <c r="BB226" s="78" t="str">
        <f>REPLACE(INDEX(GroupVertices[Group],MATCH(Edges[[#This Row],[Vertex 1]],GroupVertices[Vertex],0)),1,1,"")</f>
        <v>1</v>
      </c>
      <c r="BC226" s="78" t="str">
        <f>REPLACE(INDEX(GroupVertices[Group],MATCH(Edges[[#This Row],[Vertex 2]],GroupVertices[Vertex],0)),1,1,"")</f>
        <v>1</v>
      </c>
      <c r="BD226" s="48">
        <v>1</v>
      </c>
      <c r="BE226" s="49">
        <v>10</v>
      </c>
      <c r="BF226" s="48">
        <v>0</v>
      </c>
      <c r="BG226" s="49">
        <v>0</v>
      </c>
      <c r="BH226" s="48">
        <v>0</v>
      </c>
      <c r="BI226" s="49">
        <v>0</v>
      </c>
      <c r="BJ226" s="48">
        <v>9</v>
      </c>
      <c r="BK226" s="49">
        <v>90</v>
      </c>
      <c r="BL226" s="48">
        <v>10</v>
      </c>
    </row>
    <row r="227" spans="1:64" ht="15">
      <c r="A227" s="64" t="s">
        <v>331</v>
      </c>
      <c r="B227" s="64" t="s">
        <v>331</v>
      </c>
      <c r="C227" s="65" t="s">
        <v>3321</v>
      </c>
      <c r="D227" s="66">
        <v>10</v>
      </c>
      <c r="E227" s="67" t="s">
        <v>136</v>
      </c>
      <c r="F227" s="68">
        <v>6</v>
      </c>
      <c r="G227" s="65"/>
      <c r="H227" s="69"/>
      <c r="I227" s="70"/>
      <c r="J227" s="70"/>
      <c r="K227" s="34" t="s">
        <v>65</v>
      </c>
      <c r="L227" s="77">
        <v>227</v>
      </c>
      <c r="M227" s="77"/>
      <c r="N227" s="72"/>
      <c r="O227" s="79" t="s">
        <v>176</v>
      </c>
      <c r="P227" s="81">
        <v>43522.70861111111</v>
      </c>
      <c r="Q227" s="79" t="s">
        <v>503</v>
      </c>
      <c r="R227" s="79"/>
      <c r="S227" s="79"/>
      <c r="T227" s="79" t="s">
        <v>606</v>
      </c>
      <c r="U227" s="79"/>
      <c r="V227" s="84" t="s">
        <v>735</v>
      </c>
      <c r="W227" s="81">
        <v>43522.70861111111</v>
      </c>
      <c r="X227" s="84" t="s">
        <v>890</v>
      </c>
      <c r="Y227" s="79"/>
      <c r="Z227" s="79"/>
      <c r="AA227" s="82" t="s">
        <v>1049</v>
      </c>
      <c r="AB227" s="79"/>
      <c r="AC227" s="79" t="b">
        <v>0</v>
      </c>
      <c r="AD227" s="79">
        <v>1</v>
      </c>
      <c r="AE227" s="82" t="s">
        <v>1071</v>
      </c>
      <c r="AF227" s="79" t="b">
        <v>0</v>
      </c>
      <c r="AG227" s="79" t="s">
        <v>1084</v>
      </c>
      <c r="AH227" s="79"/>
      <c r="AI227" s="82" t="s">
        <v>1071</v>
      </c>
      <c r="AJ227" s="79" t="b">
        <v>0</v>
      </c>
      <c r="AK227" s="79">
        <v>0</v>
      </c>
      <c r="AL227" s="82" t="s">
        <v>1071</v>
      </c>
      <c r="AM227" s="79" t="s">
        <v>1099</v>
      </c>
      <c r="AN227" s="79" t="b">
        <v>0</v>
      </c>
      <c r="AO227" s="82" t="s">
        <v>1049</v>
      </c>
      <c r="AP227" s="79" t="s">
        <v>176</v>
      </c>
      <c r="AQ227" s="79">
        <v>0</v>
      </c>
      <c r="AR227" s="79">
        <v>0</v>
      </c>
      <c r="AS227" s="79"/>
      <c r="AT227" s="79"/>
      <c r="AU227" s="79"/>
      <c r="AV227" s="79"/>
      <c r="AW227" s="79"/>
      <c r="AX227" s="79"/>
      <c r="AY227" s="79"/>
      <c r="AZ227" s="79"/>
      <c r="BA227">
        <v>10</v>
      </c>
      <c r="BB227" s="78" t="str">
        <f>REPLACE(INDEX(GroupVertices[Group],MATCH(Edges[[#This Row],[Vertex 1]],GroupVertices[Vertex],0)),1,1,"")</f>
        <v>1</v>
      </c>
      <c r="BC227" s="78" t="str">
        <f>REPLACE(INDEX(GroupVertices[Group],MATCH(Edges[[#This Row],[Vertex 2]],GroupVertices[Vertex],0)),1,1,"")</f>
        <v>1</v>
      </c>
      <c r="BD227" s="48">
        <v>0</v>
      </c>
      <c r="BE227" s="49">
        <v>0</v>
      </c>
      <c r="BF227" s="48">
        <v>1</v>
      </c>
      <c r="BG227" s="49">
        <v>2.9411764705882355</v>
      </c>
      <c r="BH227" s="48">
        <v>0</v>
      </c>
      <c r="BI227" s="49">
        <v>0</v>
      </c>
      <c r="BJ227" s="48">
        <v>33</v>
      </c>
      <c r="BK227" s="49">
        <v>97.05882352941177</v>
      </c>
      <c r="BL227" s="48">
        <v>34</v>
      </c>
    </row>
    <row r="228" spans="1:64" ht="15">
      <c r="A228" s="64" t="s">
        <v>331</v>
      </c>
      <c r="B228" s="64" t="s">
        <v>331</v>
      </c>
      <c r="C228" s="65" t="s">
        <v>3321</v>
      </c>
      <c r="D228" s="66">
        <v>10</v>
      </c>
      <c r="E228" s="67" t="s">
        <v>136</v>
      </c>
      <c r="F228" s="68">
        <v>6</v>
      </c>
      <c r="G228" s="65"/>
      <c r="H228" s="69"/>
      <c r="I228" s="70"/>
      <c r="J228" s="70"/>
      <c r="K228" s="34" t="s">
        <v>65</v>
      </c>
      <c r="L228" s="77">
        <v>228</v>
      </c>
      <c r="M228" s="77"/>
      <c r="N228" s="72"/>
      <c r="O228" s="79" t="s">
        <v>176</v>
      </c>
      <c r="P228" s="81">
        <v>43522.71518518519</v>
      </c>
      <c r="Q228" s="79" t="s">
        <v>504</v>
      </c>
      <c r="R228" s="84" t="s">
        <v>559</v>
      </c>
      <c r="S228" s="79" t="s">
        <v>581</v>
      </c>
      <c r="T228" s="79" t="s">
        <v>606</v>
      </c>
      <c r="U228" s="79"/>
      <c r="V228" s="84" t="s">
        <v>735</v>
      </c>
      <c r="W228" s="81">
        <v>43522.71518518519</v>
      </c>
      <c r="X228" s="84" t="s">
        <v>891</v>
      </c>
      <c r="Y228" s="79"/>
      <c r="Z228" s="79"/>
      <c r="AA228" s="82" t="s">
        <v>1050</v>
      </c>
      <c r="AB228" s="79"/>
      <c r="AC228" s="79" t="b">
        <v>0</v>
      </c>
      <c r="AD228" s="79">
        <v>0</v>
      </c>
      <c r="AE228" s="82" t="s">
        <v>1071</v>
      </c>
      <c r="AF228" s="79" t="b">
        <v>0</v>
      </c>
      <c r="AG228" s="79" t="s">
        <v>1084</v>
      </c>
      <c r="AH228" s="79"/>
      <c r="AI228" s="82" t="s">
        <v>1071</v>
      </c>
      <c r="AJ228" s="79" t="b">
        <v>0</v>
      </c>
      <c r="AK228" s="79">
        <v>0</v>
      </c>
      <c r="AL228" s="82" t="s">
        <v>1071</v>
      </c>
      <c r="AM228" s="79" t="s">
        <v>1099</v>
      </c>
      <c r="AN228" s="79" t="b">
        <v>0</v>
      </c>
      <c r="AO228" s="82" t="s">
        <v>1050</v>
      </c>
      <c r="AP228" s="79" t="s">
        <v>176</v>
      </c>
      <c r="AQ228" s="79">
        <v>0</v>
      </c>
      <c r="AR228" s="79">
        <v>0</v>
      </c>
      <c r="AS228" s="79"/>
      <c r="AT228" s="79"/>
      <c r="AU228" s="79"/>
      <c r="AV228" s="79"/>
      <c r="AW228" s="79"/>
      <c r="AX228" s="79"/>
      <c r="AY228" s="79"/>
      <c r="AZ228" s="79"/>
      <c r="BA228">
        <v>10</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12</v>
      </c>
      <c r="BK228" s="49">
        <v>100</v>
      </c>
      <c r="BL228" s="48">
        <v>12</v>
      </c>
    </row>
    <row r="229" spans="1:64" ht="15">
      <c r="A229" s="64" t="s">
        <v>331</v>
      </c>
      <c r="B229" s="64" t="s">
        <v>331</v>
      </c>
      <c r="C229" s="65" t="s">
        <v>3321</v>
      </c>
      <c r="D229" s="66">
        <v>10</v>
      </c>
      <c r="E229" s="67" t="s">
        <v>136</v>
      </c>
      <c r="F229" s="68">
        <v>6</v>
      </c>
      <c r="G229" s="65"/>
      <c r="H229" s="69"/>
      <c r="I229" s="70"/>
      <c r="J229" s="70"/>
      <c r="K229" s="34" t="s">
        <v>65</v>
      </c>
      <c r="L229" s="77">
        <v>229</v>
      </c>
      <c r="M229" s="77"/>
      <c r="N229" s="72"/>
      <c r="O229" s="79" t="s">
        <v>176</v>
      </c>
      <c r="P229" s="81">
        <v>43525.076631944445</v>
      </c>
      <c r="Q229" s="79" t="s">
        <v>505</v>
      </c>
      <c r="R229" s="79" t="s">
        <v>560</v>
      </c>
      <c r="S229" s="79" t="s">
        <v>582</v>
      </c>
      <c r="T229" s="79" t="s">
        <v>608</v>
      </c>
      <c r="U229" s="79"/>
      <c r="V229" s="84" t="s">
        <v>735</v>
      </c>
      <c r="W229" s="81">
        <v>43525.076631944445</v>
      </c>
      <c r="X229" s="84" t="s">
        <v>892</v>
      </c>
      <c r="Y229" s="79"/>
      <c r="Z229" s="79"/>
      <c r="AA229" s="82" t="s">
        <v>1051</v>
      </c>
      <c r="AB229" s="79"/>
      <c r="AC229" s="79" t="b">
        <v>0</v>
      </c>
      <c r="AD229" s="79">
        <v>0</v>
      </c>
      <c r="AE229" s="82" t="s">
        <v>1071</v>
      </c>
      <c r="AF229" s="79" t="b">
        <v>0</v>
      </c>
      <c r="AG229" s="79" t="s">
        <v>1084</v>
      </c>
      <c r="AH229" s="79"/>
      <c r="AI229" s="82" t="s">
        <v>1071</v>
      </c>
      <c r="AJ229" s="79" t="b">
        <v>0</v>
      </c>
      <c r="AK229" s="79">
        <v>0</v>
      </c>
      <c r="AL229" s="82" t="s">
        <v>1071</v>
      </c>
      <c r="AM229" s="79" t="s">
        <v>1098</v>
      </c>
      <c r="AN229" s="79" t="b">
        <v>1</v>
      </c>
      <c r="AO229" s="82" t="s">
        <v>1051</v>
      </c>
      <c r="AP229" s="79" t="s">
        <v>176</v>
      </c>
      <c r="AQ229" s="79">
        <v>0</v>
      </c>
      <c r="AR229" s="79">
        <v>0</v>
      </c>
      <c r="AS229" s="79" t="s">
        <v>1125</v>
      </c>
      <c r="AT229" s="79" t="s">
        <v>1127</v>
      </c>
      <c r="AU229" s="79" t="s">
        <v>1129</v>
      </c>
      <c r="AV229" s="79" t="s">
        <v>1136</v>
      </c>
      <c r="AW229" s="79" t="s">
        <v>1142</v>
      </c>
      <c r="AX229" s="79" t="s">
        <v>1148</v>
      </c>
      <c r="AY229" s="79" t="s">
        <v>1150</v>
      </c>
      <c r="AZ229" s="84" t="s">
        <v>1156</v>
      </c>
      <c r="BA229">
        <v>10</v>
      </c>
      <c r="BB229" s="78" t="str">
        <f>REPLACE(INDEX(GroupVertices[Group],MATCH(Edges[[#This Row],[Vertex 1]],GroupVertices[Vertex],0)),1,1,"")</f>
        <v>1</v>
      </c>
      <c r="BC229" s="78" t="str">
        <f>REPLACE(INDEX(GroupVertices[Group],MATCH(Edges[[#This Row],[Vertex 2]],GroupVertices[Vertex],0)),1,1,"")</f>
        <v>1</v>
      </c>
      <c r="BD229" s="48">
        <v>0</v>
      </c>
      <c r="BE229" s="49">
        <v>0</v>
      </c>
      <c r="BF229" s="48">
        <v>0</v>
      </c>
      <c r="BG229" s="49">
        <v>0</v>
      </c>
      <c r="BH229" s="48">
        <v>0</v>
      </c>
      <c r="BI229" s="49">
        <v>0</v>
      </c>
      <c r="BJ229" s="48">
        <v>12</v>
      </c>
      <c r="BK229" s="49">
        <v>100</v>
      </c>
      <c r="BL229" s="48">
        <v>12</v>
      </c>
    </row>
    <row r="230" spans="1:64" ht="15">
      <c r="A230" s="64" t="s">
        <v>331</v>
      </c>
      <c r="B230" s="64" t="s">
        <v>331</v>
      </c>
      <c r="C230" s="65" t="s">
        <v>3321</v>
      </c>
      <c r="D230" s="66">
        <v>10</v>
      </c>
      <c r="E230" s="67" t="s">
        <v>136</v>
      </c>
      <c r="F230" s="68">
        <v>6</v>
      </c>
      <c r="G230" s="65"/>
      <c r="H230" s="69"/>
      <c r="I230" s="70"/>
      <c r="J230" s="70"/>
      <c r="K230" s="34" t="s">
        <v>65</v>
      </c>
      <c r="L230" s="77">
        <v>230</v>
      </c>
      <c r="M230" s="77"/>
      <c r="N230" s="72"/>
      <c r="O230" s="79" t="s">
        <v>176</v>
      </c>
      <c r="P230" s="81">
        <v>43525.13423611111</v>
      </c>
      <c r="Q230" s="79" t="s">
        <v>506</v>
      </c>
      <c r="R230" s="79"/>
      <c r="S230" s="79"/>
      <c r="T230" s="79" t="s">
        <v>606</v>
      </c>
      <c r="U230" s="79"/>
      <c r="V230" s="84" t="s">
        <v>735</v>
      </c>
      <c r="W230" s="81">
        <v>43525.13423611111</v>
      </c>
      <c r="X230" s="84" t="s">
        <v>893</v>
      </c>
      <c r="Y230" s="79"/>
      <c r="Z230" s="79"/>
      <c r="AA230" s="82" t="s">
        <v>1052</v>
      </c>
      <c r="AB230" s="79"/>
      <c r="AC230" s="79" t="b">
        <v>0</v>
      </c>
      <c r="AD230" s="79">
        <v>0</v>
      </c>
      <c r="AE230" s="82" t="s">
        <v>1071</v>
      </c>
      <c r="AF230" s="79" t="b">
        <v>1</v>
      </c>
      <c r="AG230" s="79" t="s">
        <v>1084</v>
      </c>
      <c r="AH230" s="79"/>
      <c r="AI230" s="82" t="s">
        <v>1093</v>
      </c>
      <c r="AJ230" s="79" t="b">
        <v>0</v>
      </c>
      <c r="AK230" s="79">
        <v>0</v>
      </c>
      <c r="AL230" s="82" t="s">
        <v>1071</v>
      </c>
      <c r="AM230" s="79" t="s">
        <v>1098</v>
      </c>
      <c r="AN230" s="79" t="b">
        <v>0</v>
      </c>
      <c r="AO230" s="82" t="s">
        <v>1052</v>
      </c>
      <c r="AP230" s="79" t="s">
        <v>176</v>
      </c>
      <c r="AQ230" s="79">
        <v>0</v>
      </c>
      <c r="AR230" s="79">
        <v>0</v>
      </c>
      <c r="AS230" s="79" t="s">
        <v>1125</v>
      </c>
      <c r="AT230" s="79" t="s">
        <v>1127</v>
      </c>
      <c r="AU230" s="79" t="s">
        <v>1129</v>
      </c>
      <c r="AV230" s="79" t="s">
        <v>1136</v>
      </c>
      <c r="AW230" s="79" t="s">
        <v>1142</v>
      </c>
      <c r="AX230" s="79" t="s">
        <v>1148</v>
      </c>
      <c r="AY230" s="79" t="s">
        <v>1150</v>
      </c>
      <c r="AZ230" s="84" t="s">
        <v>1156</v>
      </c>
      <c r="BA230">
        <v>10</v>
      </c>
      <c r="BB230" s="78" t="str">
        <f>REPLACE(INDEX(GroupVertices[Group],MATCH(Edges[[#This Row],[Vertex 1]],GroupVertices[Vertex],0)),1,1,"")</f>
        <v>1</v>
      </c>
      <c r="BC230" s="78" t="str">
        <f>REPLACE(INDEX(GroupVertices[Group],MATCH(Edges[[#This Row],[Vertex 2]],GroupVertices[Vertex],0)),1,1,"")</f>
        <v>1</v>
      </c>
      <c r="BD230" s="48">
        <v>0</v>
      </c>
      <c r="BE230" s="49">
        <v>0</v>
      </c>
      <c r="BF230" s="48">
        <v>0</v>
      </c>
      <c r="BG230" s="49">
        <v>0</v>
      </c>
      <c r="BH230" s="48">
        <v>0</v>
      </c>
      <c r="BI230" s="49">
        <v>0</v>
      </c>
      <c r="BJ230" s="48">
        <v>7</v>
      </c>
      <c r="BK230" s="49">
        <v>100</v>
      </c>
      <c r="BL230" s="48">
        <v>7</v>
      </c>
    </row>
    <row r="231" spans="1:64" ht="15">
      <c r="A231" s="64" t="s">
        <v>331</v>
      </c>
      <c r="B231" s="64" t="s">
        <v>331</v>
      </c>
      <c r="C231" s="65" t="s">
        <v>3321</v>
      </c>
      <c r="D231" s="66">
        <v>10</v>
      </c>
      <c r="E231" s="67" t="s">
        <v>136</v>
      </c>
      <c r="F231" s="68">
        <v>6</v>
      </c>
      <c r="G231" s="65"/>
      <c r="H231" s="69"/>
      <c r="I231" s="70"/>
      <c r="J231" s="70"/>
      <c r="K231" s="34" t="s">
        <v>65</v>
      </c>
      <c r="L231" s="77">
        <v>231</v>
      </c>
      <c r="M231" s="77"/>
      <c r="N231" s="72"/>
      <c r="O231" s="79" t="s">
        <v>176</v>
      </c>
      <c r="P231" s="81">
        <v>43525.89113425926</v>
      </c>
      <c r="Q231" s="79" t="s">
        <v>507</v>
      </c>
      <c r="R231" s="79"/>
      <c r="S231" s="79"/>
      <c r="T231" s="79" t="s">
        <v>615</v>
      </c>
      <c r="U231" s="79"/>
      <c r="V231" s="84" t="s">
        <v>735</v>
      </c>
      <c r="W231" s="81">
        <v>43525.89113425926</v>
      </c>
      <c r="X231" s="84" t="s">
        <v>894</v>
      </c>
      <c r="Y231" s="79"/>
      <c r="Z231" s="79"/>
      <c r="AA231" s="82" t="s">
        <v>1053</v>
      </c>
      <c r="AB231" s="79"/>
      <c r="AC231" s="79" t="b">
        <v>0</v>
      </c>
      <c r="AD231" s="79">
        <v>0</v>
      </c>
      <c r="AE231" s="82" t="s">
        <v>1071</v>
      </c>
      <c r="AF231" s="79" t="b">
        <v>1</v>
      </c>
      <c r="AG231" s="79" t="s">
        <v>1084</v>
      </c>
      <c r="AH231" s="79"/>
      <c r="AI231" s="82" t="s">
        <v>1097</v>
      </c>
      <c r="AJ231" s="79" t="b">
        <v>0</v>
      </c>
      <c r="AK231" s="79">
        <v>0</v>
      </c>
      <c r="AL231" s="82" t="s">
        <v>1071</v>
      </c>
      <c r="AM231" s="79" t="s">
        <v>1099</v>
      </c>
      <c r="AN231" s="79" t="b">
        <v>0</v>
      </c>
      <c r="AO231" s="82" t="s">
        <v>1053</v>
      </c>
      <c r="AP231" s="79" t="s">
        <v>176</v>
      </c>
      <c r="AQ231" s="79">
        <v>0</v>
      </c>
      <c r="AR231" s="79">
        <v>0</v>
      </c>
      <c r="AS231" s="79"/>
      <c r="AT231" s="79"/>
      <c r="AU231" s="79"/>
      <c r="AV231" s="79"/>
      <c r="AW231" s="79"/>
      <c r="AX231" s="79"/>
      <c r="AY231" s="79"/>
      <c r="AZ231" s="79"/>
      <c r="BA231">
        <v>10</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5</v>
      </c>
      <c r="BK231" s="49">
        <v>100</v>
      </c>
      <c r="BL231" s="48">
        <v>5</v>
      </c>
    </row>
    <row r="232" spans="1:64" ht="15">
      <c r="A232" s="64" t="s">
        <v>332</v>
      </c>
      <c r="B232" s="64" t="s">
        <v>331</v>
      </c>
      <c r="C232" s="65" t="s">
        <v>3318</v>
      </c>
      <c r="D232" s="66">
        <v>3</v>
      </c>
      <c r="E232" s="67" t="s">
        <v>132</v>
      </c>
      <c r="F232" s="68">
        <v>32</v>
      </c>
      <c r="G232" s="65"/>
      <c r="H232" s="69"/>
      <c r="I232" s="70"/>
      <c r="J232" s="70"/>
      <c r="K232" s="34" t="s">
        <v>65</v>
      </c>
      <c r="L232" s="77">
        <v>232</v>
      </c>
      <c r="M232" s="77"/>
      <c r="N232" s="72"/>
      <c r="O232" s="79" t="s">
        <v>388</v>
      </c>
      <c r="P232" s="81">
        <v>43528.774189814816</v>
      </c>
      <c r="Q232" s="79" t="s">
        <v>493</v>
      </c>
      <c r="R232" s="84" t="s">
        <v>552</v>
      </c>
      <c r="S232" s="79" t="s">
        <v>562</v>
      </c>
      <c r="T232" s="79" t="s">
        <v>606</v>
      </c>
      <c r="U232" s="79"/>
      <c r="V232" s="84" t="s">
        <v>736</v>
      </c>
      <c r="W232" s="81">
        <v>43528.774189814816</v>
      </c>
      <c r="X232" s="84" t="s">
        <v>895</v>
      </c>
      <c r="Y232" s="79"/>
      <c r="Z232" s="79"/>
      <c r="AA232" s="82" t="s">
        <v>1054</v>
      </c>
      <c r="AB232" s="79"/>
      <c r="AC232" s="79" t="b">
        <v>0</v>
      </c>
      <c r="AD232" s="79">
        <v>0</v>
      </c>
      <c r="AE232" s="82" t="s">
        <v>1071</v>
      </c>
      <c r="AF232" s="79" t="b">
        <v>1</v>
      </c>
      <c r="AG232" s="79" t="s">
        <v>1084</v>
      </c>
      <c r="AH232" s="79"/>
      <c r="AI232" s="82" t="s">
        <v>1094</v>
      </c>
      <c r="AJ232" s="79" t="b">
        <v>0</v>
      </c>
      <c r="AK232" s="79">
        <v>2</v>
      </c>
      <c r="AL232" s="82" t="s">
        <v>1044</v>
      </c>
      <c r="AM232" s="79" t="s">
        <v>1098</v>
      </c>
      <c r="AN232" s="79" t="b">
        <v>0</v>
      </c>
      <c r="AO232" s="82" t="s">
        <v>1044</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v>0</v>
      </c>
      <c r="BE232" s="49">
        <v>0</v>
      </c>
      <c r="BF232" s="48">
        <v>0</v>
      </c>
      <c r="BG232" s="49">
        <v>0</v>
      </c>
      <c r="BH232" s="48">
        <v>0</v>
      </c>
      <c r="BI232" s="49">
        <v>0</v>
      </c>
      <c r="BJ232" s="48">
        <v>6</v>
      </c>
      <c r="BK232" s="49">
        <v>100</v>
      </c>
      <c r="BL232" s="48">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2"/>
    <dataValidation allowBlank="1" showErrorMessage="1" sqref="N2:N2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2"/>
    <dataValidation allowBlank="1" showInputMessage="1" promptTitle="Edge Color" prompt="To select an optional edge color, right-click and select Select Color on the right-click menu." sqref="C3:C232"/>
    <dataValidation allowBlank="1" showInputMessage="1" promptTitle="Edge Width" prompt="Enter an optional edge width between 1 and 10." errorTitle="Invalid Edge Width" error="The optional edge width must be a whole number between 1 and 10." sqref="D3:D232"/>
    <dataValidation allowBlank="1" showInputMessage="1" promptTitle="Edge Opacity" prompt="Enter an optional edge opacity between 0 (transparent) and 100 (opaque)." errorTitle="Invalid Edge Opacity" error="The optional edge opacity must be a whole number between 0 and 10." sqref="F3:F2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2">
      <formula1>ValidEdgeVisibilities</formula1>
    </dataValidation>
    <dataValidation allowBlank="1" showInputMessage="1" showErrorMessage="1" promptTitle="Vertex 1 Name" prompt="Enter the name of the edge's first vertex." sqref="A3:A232"/>
    <dataValidation allowBlank="1" showInputMessage="1" showErrorMessage="1" promptTitle="Vertex 2 Name" prompt="Enter the name of the edge's second vertex." sqref="B3:B232"/>
    <dataValidation allowBlank="1" showInputMessage="1" showErrorMessage="1" promptTitle="Edge Label" prompt="Enter an optional edge label." errorTitle="Invalid Edge Visibility" error="You have entered an unrecognized edge visibility.  Try selecting from the drop-down list instead." sqref="H3:H2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2"/>
  </dataValidations>
  <hyperlinks>
    <hyperlink ref="R3" r:id="rId1" display="https://www.wired.com/2012/03/the-damning-backstory-behind-homeless-hotspots-at-sxswi/"/>
    <hyperlink ref="R4" r:id="rId2" display="https://twitter.com/i/web/status/1070762018645401601"/>
    <hyperlink ref="R5" r:id="rId3" display="https://twitter.com/i/web/status/1070762018645401601"/>
    <hyperlink ref="R8" r:id="rId4" display="https://apps.statesman.com/austin360/eats/lists/80/classic-austin-restaurants/"/>
    <hyperlink ref="R9" r:id="rId5" display="https://apps.statesman.com/austin360/eats/lists/80/classic-austin-restaurants/"/>
    <hyperlink ref="R10" r:id="rId6" display="https://apps.statesman.com/austin360/eats/lists/80/classic-austin-restaurants/"/>
    <hyperlink ref="R11" r:id="rId7" display="https://apps.statesman.com/austin360/eats/lists/80/classic-austin-restaurants/"/>
    <hyperlink ref="R15" r:id="rId8" display="https://medium.com/m/global-identity?redirectUrl=https://code.likeagirl.io/sxswi-amazon-panel-women-at-the-forefront-of-tech-3f5602fbec41%3Futm_content%3Dbuffer19479%26utm_medium%3Dsocial%26utm_source%3Dtwitter.com%26utm_campaign%3Dbuffer"/>
    <hyperlink ref="R16" r:id="rId9" display="https://medium.com/m/global-identity?redirectUrl=https://code.likeagirl.io/sxswi-amazon-panel-women-at-the-forefront-of-tech-3f5602fbec41%3Futm_content%3Dbuffer19479%26utm_medium%3Dsocial%26utm_source%3Dtwitter.com%26utm_campaign%3Dbuffer"/>
    <hyperlink ref="R17" r:id="rId10" display="https://apps.statesman.com/austin360/eats/lists/80/classic-austin-restaurants/"/>
    <hyperlink ref="R18" r:id="rId11" display="https://apps.statesman.com/austin360/eats/lists/80/classic-austin-restaurants/"/>
    <hyperlink ref="R19" r:id="rId12" display="https://apps.statesman.com/austin360/eats/lists/80/classic-austin-restaurants/"/>
    <hyperlink ref="R20" r:id="rId13" display="https://apps.statesman.com/austin360/eats/lists/80/classic-austin-restaurants/"/>
    <hyperlink ref="R21" r:id="rId14" display="https://medium.com/m/global-identity?redirectUrl=https://code.likeagirl.io/sxswi-amazon-panel-women-at-the-forefront-of-tech-3f5602fbec41%3Futm_content%3Dbuffer19479%26utm_medium%3Dsocial%26utm_source%3Dtwitter.com%26utm_campaign%3Dbuffer"/>
    <hyperlink ref="R22" r:id="rId15" display="https://medium.com/m/global-identity?redirectUrl=https://code.likeagirl.io/sxswi-amazon-panel-women-at-the-forefront-of-tech-3f5602fbec41%3Futm_content%3Dbuffer19479%26utm_medium%3Dsocial%26utm_source%3Dtwitter.com%26utm_campaign%3Dbuffer"/>
    <hyperlink ref="R28" r:id="rId16" display="https://twitter.com/i/web/status/1079076464551780352"/>
    <hyperlink ref="R31" r:id="rId17" display="https://twitter.com/i/web/status/1080502388308541441"/>
    <hyperlink ref="R33" r:id="rId18" display="https://twitter.com/thecultureofme/status/1084279246170845186"/>
    <hyperlink ref="R39" r:id="rId19" display="https://scontent.cdninstagram.com/vp/e62fe996e6d08b42abd1c8208a59f0bc/5C45B9B6/t50.2886-16/50558709_311927839529235_3485704879769046847_n.mp4?_nc_ht=scontent.cdninstagram.com"/>
    <hyperlink ref="R58" r:id="rId20" display="https://twitter.com/i/web/status/1091086435300470784"/>
    <hyperlink ref="R64" r:id="rId21" display="https://twitter.com/i/web/status/1091346723962871808"/>
    <hyperlink ref="R67" r:id="rId22" display="https://www.ted.com/talks/jp_rangaswami_information_is_food?utm_source=twitter.com&amp;utm_medium=social&amp;utm_campaign=tedspread"/>
    <hyperlink ref="R69" r:id="rId23" display="https://michaelmarshalldesign.com/mmd_at_sxsw/"/>
    <hyperlink ref="R70" r:id="rId24" display="https://michaelmarshalldesign.com/mmd_at_sxsw/"/>
    <hyperlink ref="R71" r:id="rId25" display="https://michaelmarshalldesign.com/mmd_at_sxsw/"/>
    <hyperlink ref="R74" r:id="rId26" display="https://apps.statesman.com/austin360/eats/lists/80/classic-austin-restaurants/"/>
    <hyperlink ref="R75" r:id="rId27" display="https://apps.statesman.com/austin360/eats/lists/80/classic-austin-restaurants/"/>
    <hyperlink ref="R76" r:id="rId28" display="https://www.swarmapp.com/c/a2I2LSDPwgD"/>
    <hyperlink ref="R77" r:id="rId29" display="https://apps.statesman.com/austin360/eats/lists/80/classic-austin-restaurants/"/>
    <hyperlink ref="R78" r:id="rId30" display="https://www.swarmapp.com/c/a2I2LSDPwgD"/>
    <hyperlink ref="R81" r:id="rId31" display="https://twitter.com/i/web/status/1093989194618134528"/>
    <hyperlink ref="R83" r:id="rId32" display="http://blbrd.co/1ke5VLm"/>
    <hyperlink ref="R85" r:id="rId33" display="http://blbrd.co/1ke5VLm"/>
    <hyperlink ref="R88" r:id="rId34" display="https://www.billboard.com/biz/articles/news/digital-and-mobile/5930402/privacy-takes-center-stage-at-sxswi-analysis"/>
    <hyperlink ref="R89" r:id="rId35" display="https://www.billboard.com/biz/articles/news/digital-and-mobile/5930402/privacy-takes-center-stage-at-sxswi-analysis"/>
    <hyperlink ref="R94" r:id="rId36" display="https://twitter.com/i/web/status/1095397199725379588"/>
    <hyperlink ref="R100" r:id="rId37" display="https://twitter.com/i/web/status/1095984085246361600"/>
    <hyperlink ref="R101" r:id="rId38" display="https://twitter.com/i/web/status/1095984085246361600"/>
    <hyperlink ref="R105" r:id="rId39" display="https://twitter.com/i/web/status/1095434986503565312"/>
    <hyperlink ref="R107" r:id="rId40" display="https://twitter.com/i/web/status/1097897188917686272"/>
    <hyperlink ref="R108" r:id="rId41" display="https://twitter.com/i/web/status/1097897188917686272"/>
    <hyperlink ref="R109" r:id="rId42" display="https://twitter.com/i/web/status/1097897188917686272"/>
    <hyperlink ref="R110" r:id="rId43" display="https://schedule.sxsw.com/2019/events/PP102116"/>
    <hyperlink ref="R111" r:id="rId44" display="https://twitter.com/i/web/status/1097969465361399809"/>
    <hyperlink ref="R112" r:id="rId45" display="https://twitter.com/i/web/status/1098359332243210240"/>
    <hyperlink ref="R113" r:id="rId46" display="https://twitter.com/i/web/status/1098359332243210240"/>
    <hyperlink ref="R115" r:id="rId47" display="https://twitter.com/i/web/status/1098651710749208576"/>
    <hyperlink ref="R116" r:id="rId48" display="https://schedule.sxsw.com/2019/events/PP83234"/>
    <hyperlink ref="R117" r:id="rId49" display="https://schedule.sxsw.com/2019/events/PP83234"/>
    <hyperlink ref="R118" r:id="rId50" display="https://twitter.com/i/web/status/1098785631646302209"/>
    <hyperlink ref="R119" r:id="rId51" display="https://twitter.com/i/web/status/1098651710749208576"/>
    <hyperlink ref="R120" r:id="rId52" display="https://schedule.sxsw.com/2019/events/PP83234"/>
    <hyperlink ref="R121" r:id="rId53" display="https://schedule.sxsw.com/2019/events/PP83234"/>
    <hyperlink ref="R122" r:id="rId54" display="https://twitter.com/i/web/status/1098785631646302209"/>
    <hyperlink ref="R123" r:id="rId55" display="https://twitter.com/i/web/status/1098651710749208576"/>
    <hyperlink ref="R124" r:id="rId56" display="https://twitter.com/i/web/status/1098785631646302209"/>
    <hyperlink ref="R125" r:id="rId57" display="https://twitter.com/i/web/status/1098651710749208576"/>
    <hyperlink ref="R126" r:id="rId58" display="https://twitter.com/i/web/status/1098785631646302209"/>
    <hyperlink ref="R127" r:id="rId59" display="https://twitter.com/i/web/status/1098651710749208576"/>
    <hyperlink ref="R128" r:id="rId60" display="https://twitter.com/i/web/status/1098785631646302209"/>
    <hyperlink ref="R129" r:id="rId61" display="https://twitter.com/i/web/status/1098651710749208576"/>
    <hyperlink ref="R130" r:id="rId62" display="https://schedule.sxsw.com/2019/events/PP83234"/>
    <hyperlink ref="R131" r:id="rId63" display="https://schedule.sxsw.com/2019/events/PP83234"/>
    <hyperlink ref="R132" r:id="rId64" display="https://twitter.com/i/web/status/1098785631646302209"/>
    <hyperlink ref="R133" r:id="rId65" display="https://schedule.sxsw.com/2019/events/PP83234"/>
    <hyperlink ref="R134" r:id="rId66" display="https://schedule.sxsw.com/2019/events/PP83234"/>
    <hyperlink ref="R135" r:id="rId67" display="https://twitter.com/i/web/status/1098651710749208576"/>
    <hyperlink ref="R136" r:id="rId68" display="https://twitter.com/i/web/status/1098651710749208576"/>
    <hyperlink ref="R137" r:id="rId69" display="https://twitter.com/i/web/status/1098785631646302209"/>
    <hyperlink ref="R138" r:id="rId70" display="https://schedule.sxsw.com/2019/events/PP83234"/>
    <hyperlink ref="R139" r:id="rId71" display="https://schedule.sxsw.com/2019/events/PP83234"/>
    <hyperlink ref="R140" r:id="rId72" display="https://twitter.com/i/web/status/1098785631646302209"/>
    <hyperlink ref="R145" r:id="rId73" display="https://twitter.com/i/web/status/1099231064738983936"/>
    <hyperlink ref="R146" r:id="rId74" display="https://twitter.com/i/web/status/1099231064738983936"/>
    <hyperlink ref="R147" r:id="rId75" display="https://twitter.com/i/web/status/1099086601185943552"/>
    <hyperlink ref="R149" r:id="rId76" display="https://www.facebook.com/lesbutante.andtheboss/posts/2252929564945564"/>
    <hyperlink ref="R154" r:id="rId77" display="https://schedule.sxsw.com/2019/events/MS46027"/>
    <hyperlink ref="R155" r:id="rId78" display="https://schedule.sxsw.com/2019/events/MS46027"/>
    <hyperlink ref="R156" r:id="rId79" display="https://twitter.com/i/web/status/1100421876046794752"/>
    <hyperlink ref="R165" r:id="rId80" display="http://www.the-highwaymen.com/"/>
    <hyperlink ref="R166" r:id="rId81" display="http://www.the-highwaymen.com/"/>
    <hyperlink ref="R167" r:id="rId82" display="https://schedule.sxsw.com/2019/events/MS46027"/>
    <hyperlink ref="R168" r:id="rId83" display="https://schedule.sxsw.com/2019/events/MS46027"/>
    <hyperlink ref="R169" r:id="rId84" display="https://schedule.sxsw.com/2019/events/MS46027"/>
    <hyperlink ref="R170" r:id="rId85" display="https://schedule.sxsw.com/2019/events/MS46027"/>
    <hyperlink ref="R171" r:id="rId86" display="https://schedule.sxsw.com/2019/events/MS46027"/>
    <hyperlink ref="R174" r:id="rId87" display="https://twitter.com/dell/status/1098240865410129920"/>
    <hyperlink ref="R176" r:id="rId88" display="https://twitter.com/i/web/status/1101103151350976512"/>
    <hyperlink ref="R177" r:id="rId89" display="http://web-extract.constantcontact.com/v1/social_annotation?permalink_uri=2ElnMAE&amp;image_url=https%3A%2F%2Ffiles.constantcontact.com%2Fa81901c6101%2F04f4c1c4-4d46-42e9-b138-bdcee89ee72b.png"/>
    <hyperlink ref="R178" r:id="rId90" display="https://holasxsw.splashthat.com/"/>
    <hyperlink ref="R179" r:id="rId91" display="https://holasxsw.splashthat.com/"/>
    <hyperlink ref="R180" r:id="rId92" display="https://twitter.com/latinas_tech/status/1101312485884219392"/>
    <hyperlink ref="R183" r:id="rId93" display="https://twitter.com/i/web/status/1096940756776902656"/>
    <hyperlink ref="R184" r:id="rId94" display="https://twitter.com/latinas_tech/status/1101312485884219392"/>
    <hyperlink ref="R185" r:id="rId95" display="https://schedule.sxsw.com/2019/events/PP88883"/>
    <hyperlink ref="R186" r:id="rId96" display="https://twitter.com/latinas_tech/status/1101312485884219392"/>
    <hyperlink ref="R187" r:id="rId97" display="https://twitter.com/i/web/status/1101670342106308608"/>
    <hyperlink ref="R188" r:id="rId98" display="https://twitter.com/i/web/status/1101670342106308608"/>
    <hyperlink ref="R189" r:id="rId99" display="https://twitter.com/i/web/status/1101670342106308608"/>
    <hyperlink ref="R190" r:id="rId100" display="https://twitter.com/i/web/status/1101670342106308608"/>
    <hyperlink ref="R191" r:id="rId101" display="https://twitter.com/latinas_tech/status/1101312485884219392"/>
    <hyperlink ref="R192" r:id="rId102" display="https://twitter.com/latinas_tech/status/1101312485884219392"/>
    <hyperlink ref="R195" r:id="rId103" display="http://tweetedtimes.com/#!/milesj/cfo"/>
    <hyperlink ref="R196" r:id="rId104" display="http://tweetedtimes.com/#!/milesj/cfo"/>
    <hyperlink ref="R197" r:id="rId105" display="http://tweetedtimes.com/#!/milesj/cfo"/>
    <hyperlink ref="R203" r:id="rId106" display="https://twitter.com/i/web/status/1087460250742079490"/>
    <hyperlink ref="R214" r:id="rId107" display="http://www.the-highwaymen.com/"/>
    <hyperlink ref="R215" r:id="rId108" display="http://www.the-highwaymen.com/"/>
    <hyperlink ref="R216" r:id="rId109" display="https://twitter.com/latinas_tech/status/1101312485884219392"/>
    <hyperlink ref="R217" r:id="rId110" display="https://twitter.com/SXSWMF/status/1102624978032308224"/>
    <hyperlink ref="R218" r:id="rId111" display="http://www.thenuevalatina.com/sxsw-guide-1/"/>
    <hyperlink ref="R219" r:id="rId112" display="https://twitter.com/i/web/status/1100420358388310016"/>
    <hyperlink ref="R220" r:id="rId113" display="http://www.the-highwaymen.com/"/>
    <hyperlink ref="R221" r:id="rId114" display="https://twitter.com/101x/status/1102631701388447744"/>
    <hyperlink ref="R222" r:id="rId115" display="https://twitter.com/SXSWMF/status/1102624978032308224"/>
    <hyperlink ref="R224" r:id="rId116" display="https://www.instagram.com/p/BtATaG_l0uL/?utm_source=ig_twitter_share&amp;igshid=c74zk6h32mhh"/>
    <hyperlink ref="R225" r:id="rId117" display="https://twitter.com/i/web/status/1089983758776844290"/>
    <hyperlink ref="R226" r:id="rId118" display="https://twitter.com/rsvpster/status/1097593361035345930"/>
    <hyperlink ref="R228" r:id="rId119" display="http://mashable.com/MashBash/?share=true"/>
    <hyperlink ref="R232" r:id="rId120" display="https://twitter.com/SXSWMF/status/1102624978032308224"/>
    <hyperlink ref="U13" r:id="rId121" display="https://pbs.twimg.com/media/BE2qxUSCQAAMkqv.jpg"/>
    <hyperlink ref="U14" r:id="rId122" display="https://pbs.twimg.com/media/BE2qxUSCQAAMkqv.jpg"/>
    <hyperlink ref="U23" r:id="rId123" display="https://pbs.twimg.com/media/CdX0N_JUsAAEShB.jpg"/>
    <hyperlink ref="U42" r:id="rId124" display="https://pbs.twimg.com/media/DxcufHxU0AAXNz8.jpg"/>
    <hyperlink ref="U47" r:id="rId125" display="https://pbs.twimg.com/tweet_video_thumb/Dxrq9HCX4AAsx9l.jpg"/>
    <hyperlink ref="U48" r:id="rId126" display="https://pbs.twimg.com/tweet_video_thumb/Dxrq9HCX4AAsx9l.jpg"/>
    <hyperlink ref="U49" r:id="rId127" display="https://pbs.twimg.com/media/DxrvMg2VAAA979f.jpg"/>
    <hyperlink ref="U51" r:id="rId128" display="https://pbs.twimg.com/media/DxrvMg2VAAA979f.jpg"/>
    <hyperlink ref="U53" r:id="rId129" display="https://pbs.twimg.com/media/DxrvMg2VAAA979f.jpg"/>
    <hyperlink ref="U76" r:id="rId130" display="https://pbs.twimg.com/media/Dyw96XgX4AEgISG.jpg"/>
    <hyperlink ref="U78" r:id="rId131" display="https://pbs.twimg.com/media/Dyw96XgX4AEgISG.jpg"/>
    <hyperlink ref="U110" r:id="rId132" display="https://pbs.twimg.com/media/DzyiJQlW0AE4pT7.jpg"/>
    <hyperlink ref="U114" r:id="rId133" display="https://pbs.twimg.com/media/Dz5pnWeW0AEJL75.jpg"/>
    <hyperlink ref="U138" r:id="rId134" display="https://pbs.twimg.com/media/Dz8uhe1WsAEnTlt.jpg"/>
    <hyperlink ref="U157" r:id="rId135" display="https://pbs.twimg.com/media/CdrwNWWUEAAejGB.jpg"/>
    <hyperlink ref="U158" r:id="rId136" display="https://pbs.twimg.com/media/CdrwNWWUEAAejGB.jpg"/>
    <hyperlink ref="U159" r:id="rId137" display="https://pbs.twimg.com/media/B_1ZHB7UgAAYS8z.jpg"/>
    <hyperlink ref="U160" r:id="rId138" display="https://pbs.twimg.com/media/C6v9NR2VwAAPacb.jpg"/>
    <hyperlink ref="U193" r:id="rId139" display="https://pbs.twimg.com/media/D0rc3azXQAE1y6z.jpg"/>
    <hyperlink ref="U194" r:id="rId140" display="https://pbs.twimg.com/media/D0sbQU5W0AESzuv.jpg"/>
    <hyperlink ref="U195" r:id="rId141" display="https://pbs.twimg.com/media/D0s_LT0WwAUDfIq.jpg"/>
    <hyperlink ref="U196" r:id="rId142" display="https://pbs.twimg.com/media/D0s_LT0WwAUDfIq.jpg"/>
    <hyperlink ref="U197" r:id="rId143" display="https://pbs.twimg.com/media/D0s_LT0WwAUDfIq.jpg"/>
    <hyperlink ref="U201" r:id="rId144" display="https://pbs.twimg.com/media/D0s_LT0WwAUDfIq.jpg"/>
    <hyperlink ref="U218" r:id="rId145" display="https://pbs.twimg.com/media/D0T2igFWkAAXQvb.jpg"/>
    <hyperlink ref="V3" r:id="rId146" display="http://pbs.twimg.com/profile_images/1895064496/265829_10150208891611239_12206836238_7256837_8157312_o_1__normal.JPG"/>
    <hyperlink ref="V4" r:id="rId147" display="http://pbs.twimg.com/profile_images/874099684872249344/5rX5-ycm_normal.jpg"/>
    <hyperlink ref="V5" r:id="rId148" display="http://pbs.twimg.com/profile_images/874099684872249344/5rX5-ycm_normal.jpg"/>
    <hyperlink ref="V6" r:id="rId149" display="http://pbs.twimg.com/profile_images/897911108702412800/maRDdtIB_normal.jpg"/>
    <hyperlink ref="V7" r:id="rId150" display="http://pbs.twimg.com/profile_images/681158977573511168/TtSbCvLn_normal.jpg"/>
    <hyperlink ref="V8" r:id="rId151" display="http://pbs.twimg.com/profile_images/378800000571106311/323feaf0990fef70e7e60e7d7b0e00cf_normal.jpeg"/>
    <hyperlink ref="V9" r:id="rId152" display="http://pbs.twimg.com/profile_images/378800000571106311/323feaf0990fef70e7e60e7d7b0e00cf_normal.jpeg"/>
    <hyperlink ref="V10" r:id="rId153" display="http://pbs.twimg.com/profile_images/378800000571106311/323feaf0990fef70e7e60e7d7b0e00cf_normal.jpeg"/>
    <hyperlink ref="V11" r:id="rId154" display="http://pbs.twimg.com/profile_images/378800000571106311/323feaf0990fef70e7e60e7d7b0e00cf_normal.jpeg"/>
    <hyperlink ref="V12" r:id="rId155" display="http://pbs.twimg.com/profile_images/555486095295512576/V4DEnYO8_normal.jpeg"/>
    <hyperlink ref="V13" r:id="rId156" display="https://pbs.twimg.com/media/BE2qxUSCQAAMkqv.jpg"/>
    <hyperlink ref="V14" r:id="rId157" display="https://pbs.twimg.com/media/BE2qxUSCQAAMkqv.jpg"/>
    <hyperlink ref="V15" r:id="rId158" display="http://pbs.twimg.com/profile_images/561620985485344768/Pc8lfPYJ_normal.jpeg"/>
    <hyperlink ref="V16" r:id="rId159" display="http://pbs.twimg.com/profile_images/1047117340343767040/xwYRBtgI_normal.jpg"/>
    <hyperlink ref="V17" r:id="rId160" display="http://pbs.twimg.com/profile_images/378800000582118041/9a243b8938ffb5b8da3e773b935198dd_normal.jpeg"/>
    <hyperlink ref="V18" r:id="rId161" display="http://pbs.twimg.com/profile_images/378800000582118041/9a243b8938ffb5b8da3e773b935198dd_normal.jpeg"/>
    <hyperlink ref="V19" r:id="rId162" display="http://pbs.twimg.com/profile_images/378800000582118041/9a243b8938ffb5b8da3e773b935198dd_normal.jpeg"/>
    <hyperlink ref="V20" r:id="rId163" display="http://pbs.twimg.com/profile_images/378800000582118041/9a243b8938ffb5b8da3e773b935198dd_normal.jpeg"/>
    <hyperlink ref="V21" r:id="rId164" display="http://pbs.twimg.com/profile_images/888912687765241856/qoFGxWDP_normal.jpg"/>
    <hyperlink ref="V22" r:id="rId165" display="http://pbs.twimg.com/profile_images/876827090003406848/zBOJk1BS_normal.jpg"/>
    <hyperlink ref="V23" r:id="rId166" display="https://pbs.twimg.com/media/CdX0N_JUsAAEShB.jpg"/>
    <hyperlink ref="V24" r:id="rId167" display="http://pbs.twimg.com/profile_images/961483559885131778/xYTlco1y_normal.jpg"/>
    <hyperlink ref="V25" r:id="rId168" display="http://pbs.twimg.com/profile_images/961483559885131778/xYTlco1y_normal.jpg"/>
    <hyperlink ref="V26" r:id="rId169" display="http://pbs.twimg.com/profile_images/961483559885131778/xYTlco1y_normal.jpg"/>
    <hyperlink ref="V27" r:id="rId170" display="http://pbs.twimg.com/profile_images/961483559885131778/xYTlco1y_normal.jpg"/>
    <hyperlink ref="V28" r:id="rId171" display="http://pbs.twimg.com/profile_images/951172556601503746/azEPpJHT_normal.jpg"/>
    <hyperlink ref="V29" r:id="rId172" display="http://pbs.twimg.com/profile_images/961820613730910208/ZHmNU1Lw_normal.jpg"/>
    <hyperlink ref="V30" r:id="rId173" display="http://pbs.twimg.com/profile_images/1003652892153167874/q3fjiiHb_normal.jpg"/>
    <hyperlink ref="V31" r:id="rId174" display="http://pbs.twimg.com/profile_images/1092896866843459584/54pabQ_t_normal.jpg"/>
    <hyperlink ref="V32" r:id="rId175" display="http://pbs.twimg.com/profile_images/569257561497407488/nAPMt06b_normal.png"/>
    <hyperlink ref="V33" r:id="rId176" display="http://pbs.twimg.com/profile_images/1078805143594852352/oPZWD0-I_normal.jpg"/>
    <hyperlink ref="V34" r:id="rId177" display="http://pbs.twimg.com/profile_images/993473682998743046/5pVcLq0k_normal.jpg"/>
    <hyperlink ref="V35" r:id="rId178" display="http://abs.twimg.com/sticky/default_profile_images/default_profile_normal.png"/>
    <hyperlink ref="V36" r:id="rId179" display="http://pbs.twimg.com/profile_images/1047317536071720960/AfVnYtIb_normal.jpg"/>
    <hyperlink ref="V37" r:id="rId180" display="http://pbs.twimg.com/profile_images/821725961657913344/kMkCepSf_normal.jpg"/>
    <hyperlink ref="V38" r:id="rId181" display="http://pbs.twimg.com/profile_images/1064380565573427200/2fvFfYwl_normal.jpg"/>
    <hyperlink ref="V39" r:id="rId182" display="http://pbs.twimg.com/profile_images/749460339893362689/x9-B5eCc_normal.jpg"/>
    <hyperlink ref="V40" r:id="rId183" display="http://pbs.twimg.com/profile_images/1086574276008804352/-hfyvUeQ_normal.jpg"/>
    <hyperlink ref="V41" r:id="rId184" display="http://pbs.twimg.com/profile_images/1086574276008804352/-hfyvUeQ_normal.jpg"/>
    <hyperlink ref="V42" r:id="rId185" display="https://pbs.twimg.com/media/DxcufHxU0AAXNz8.jpg"/>
    <hyperlink ref="V43" r:id="rId186" display="http://pbs.twimg.com/profile_images/951643936283549697/al7IZ95x_normal.jpg"/>
    <hyperlink ref="V44" r:id="rId187" display="http://pbs.twimg.com/profile_images/123080801/7809_normal.jpg"/>
    <hyperlink ref="V45" r:id="rId188" display="http://pbs.twimg.com/profile_images/885658544246214656/9LPv-5nI_normal.jpg"/>
    <hyperlink ref="V46" r:id="rId189" display="http://pbs.twimg.com/profile_images/1100078144361517059/DBtQyr-B_normal.jpg"/>
    <hyperlink ref="V47" r:id="rId190" display="https://pbs.twimg.com/tweet_video_thumb/Dxrq9HCX4AAsx9l.jpg"/>
    <hyperlink ref="V48" r:id="rId191" display="https://pbs.twimg.com/tweet_video_thumb/Dxrq9HCX4AAsx9l.jpg"/>
    <hyperlink ref="V49" r:id="rId192" display="https://pbs.twimg.com/media/DxrvMg2VAAA979f.jpg"/>
    <hyperlink ref="V50" r:id="rId193" display="http://pbs.twimg.com/profile_images/897773391632977920/Ck3D8NqM_normal.jpg"/>
    <hyperlink ref="V51" r:id="rId194" display="https://pbs.twimg.com/media/DxrvMg2VAAA979f.jpg"/>
    <hyperlink ref="V52" r:id="rId195" display="http://pbs.twimg.com/profile_images/897773391632977920/Ck3D8NqM_normal.jpg"/>
    <hyperlink ref="V53" r:id="rId196" display="https://pbs.twimg.com/media/DxrvMg2VAAA979f.jpg"/>
    <hyperlink ref="V54" r:id="rId197" display="http://pbs.twimg.com/profile_images/897773391632977920/Ck3D8NqM_normal.jpg"/>
    <hyperlink ref="V55" r:id="rId198" display="http://pbs.twimg.com/profile_images/897773391632977920/Ck3D8NqM_normal.jpg"/>
    <hyperlink ref="V56" r:id="rId199" display="http://pbs.twimg.com/profile_images/992566696136278017/HTh2fF_8_normal.jpg"/>
    <hyperlink ref="V57" r:id="rId200" display="http://pbs.twimg.com/profile_images/1086460187697864705/tC3FoNd__normal.jpg"/>
    <hyperlink ref="V58" r:id="rId201" display="http://pbs.twimg.com/profile_images/1016686205382025222/CuH0Gzf8_normal.jpg"/>
    <hyperlink ref="V59" r:id="rId202" display="http://pbs.twimg.com/profile_images/1062955157795758081/YqgdL1Ve_normal.jpg"/>
    <hyperlink ref="V60" r:id="rId203" display="http://pbs.twimg.com/profile_images/1246271094/globedieimage_normal"/>
    <hyperlink ref="V61" r:id="rId204" display="http://pbs.twimg.com/profile_images/1246271094/globedieimage_normal"/>
    <hyperlink ref="V62" r:id="rId205" display="http://pbs.twimg.com/profile_images/1091521876940095488/CKIp5BLM_normal.jpg"/>
    <hyperlink ref="V63" r:id="rId206" display="http://pbs.twimg.com/profile_images/1091521876940095488/CKIp5BLM_normal.jpg"/>
    <hyperlink ref="V64" r:id="rId207" display="http://pbs.twimg.com/profile_images/1072161954414936066/Z0aBaWyp_normal.jpg"/>
    <hyperlink ref="V65" r:id="rId208" display="http://pbs.twimg.com/profile_images/1226217754/images1_normal.jpg"/>
    <hyperlink ref="V66" r:id="rId209" display="http://pbs.twimg.com/profile_images/1226217754/images1_normal.jpg"/>
    <hyperlink ref="V67" r:id="rId210" display="http://pbs.twimg.com/profile_images/458274724074647552/HUjaBXwy_normal.jpeg"/>
    <hyperlink ref="V68" r:id="rId211" display="http://pbs.twimg.com/profile_images/1091394280021577728/LD4u3aO2_normal.jpg"/>
    <hyperlink ref="V69" r:id="rId212" display="http://pbs.twimg.com/profile_images/963791806453485569/ytzsV7nW_normal.jpg"/>
    <hyperlink ref="V70" r:id="rId213" display="http://pbs.twimg.com/profile_images/963791806453485569/ytzsV7nW_normal.jpg"/>
    <hyperlink ref="V71" r:id="rId214" display="http://pbs.twimg.com/profile_images/963791806453485569/ytzsV7nW_normal.jpg"/>
    <hyperlink ref="V72" r:id="rId215" display="http://pbs.twimg.com/profile_images/867704865778266112/IpPTPJ9q_normal.jpg"/>
    <hyperlink ref="V73" r:id="rId216" display="http://pbs.twimg.com/profile_images/867704865778266112/IpPTPJ9q_normal.jpg"/>
    <hyperlink ref="V74" r:id="rId217" display="http://pbs.twimg.com/profile_images/1062710888766029825/v7dsG1PJ_normal.jpg"/>
    <hyperlink ref="V75" r:id="rId218" display="http://pbs.twimg.com/profile_images/1062710888766029825/v7dsG1PJ_normal.jpg"/>
    <hyperlink ref="V76" r:id="rId219" display="https://pbs.twimg.com/media/Dyw96XgX4AEgISG.jpg"/>
    <hyperlink ref="V77" r:id="rId220" display="http://pbs.twimg.com/profile_images/1062710888766029825/v7dsG1PJ_normal.jpg"/>
    <hyperlink ref="V78" r:id="rId221" display="https://pbs.twimg.com/media/Dyw96XgX4AEgISG.jpg"/>
    <hyperlink ref="V79" r:id="rId222" display="http://pbs.twimg.com/profile_images/876247663548694528/_qTX0KAo_normal.jpg"/>
    <hyperlink ref="V80" r:id="rId223" display="http://pbs.twimg.com/profile_images/876247663548694528/_qTX0KAo_normal.jpg"/>
    <hyperlink ref="V81" r:id="rId224" display="http://pbs.twimg.com/profile_images/1096450734046900224/D1Q5pg3G_normal.png"/>
    <hyperlink ref="V82" r:id="rId225" display="http://pbs.twimg.com/profile_images/1778260267/image1327422881_normal.png"/>
    <hyperlink ref="V83" r:id="rId226" display="http://pbs.twimg.com/profile_images/591267196950679552/bncIh2Lj_normal.jpg"/>
    <hyperlink ref="V84" r:id="rId227" display="http://abs.twimg.com/sticky/default_profile_images/default_profile_normal.png"/>
    <hyperlink ref="V85" r:id="rId228" display="http://pbs.twimg.com/profile_images/591267196950679552/bncIh2Lj_normal.jpg"/>
    <hyperlink ref="V86" r:id="rId229" display="http://abs.twimg.com/sticky/default_profile_images/default_profile_normal.png"/>
    <hyperlink ref="V87" r:id="rId230" display="http://abs.twimg.com/sticky/default_profile_images/default_profile_normal.png"/>
    <hyperlink ref="V88" r:id="rId231" display="http://pbs.twimg.com/profile_images/757626090953117696/_h6VYJP1_normal.jpg"/>
    <hyperlink ref="V89" r:id="rId232" display="http://pbs.twimg.com/profile_images/757626090953117696/_h6VYJP1_normal.jpg"/>
    <hyperlink ref="V90" r:id="rId233" display="http://pbs.twimg.com/profile_images/1076306605946400768/GWL-HF53_normal.jpg"/>
    <hyperlink ref="V91" r:id="rId234" display="http://pbs.twimg.com/profile_images/1076306605946400768/GWL-HF53_normal.jpg"/>
    <hyperlink ref="V92" r:id="rId235" display="http://pbs.twimg.com/profile_images/1076306605946400768/GWL-HF53_normal.jpg"/>
    <hyperlink ref="V93" r:id="rId236" display="http://pbs.twimg.com/profile_images/1085718047183327232/ls87VZt6_normal.jpg"/>
    <hyperlink ref="V94" r:id="rId237" display="http://pbs.twimg.com/profile_images/1041438510559846400/Wne0QQ3s_normal.jpg"/>
    <hyperlink ref="V95" r:id="rId238" display="http://pbs.twimg.com/profile_images/817590293264551938/hWQxh1IC_normal.jpg"/>
    <hyperlink ref="V96" r:id="rId239" display="http://pbs.twimg.com/profile_images/1027712886431522816/DNcquI5y_normal.jpg"/>
    <hyperlink ref="V97" r:id="rId240" display="http://pbs.twimg.com/profile_images/1002353175846719489/0smmIJu5_normal.jpg"/>
    <hyperlink ref="V98" r:id="rId241" display="http://pbs.twimg.com/profile_images/717173678572707840/Mrd9Bcs3_normal.jpg"/>
    <hyperlink ref="V99" r:id="rId242" display="http://pbs.twimg.com/profile_images/1058918985209602049/JzIOmBkm_normal.jpg"/>
    <hyperlink ref="V100" r:id="rId243" display="http://pbs.twimg.com/profile_images/702869458486951937/ALKYOd1m_normal.jpg"/>
    <hyperlink ref="V101" r:id="rId244" display="http://pbs.twimg.com/profile_images/702869458486951937/ALKYOd1m_normal.jpg"/>
    <hyperlink ref="V102" r:id="rId245" display="http://pbs.twimg.com/profile_images/886430888837304321/jjrwMMGB_normal.jpg"/>
    <hyperlink ref="V103" r:id="rId246" display="http://pbs.twimg.com/profile_images/886430888837304321/jjrwMMGB_normal.jpg"/>
    <hyperlink ref="V104" r:id="rId247" display="http://pbs.twimg.com/profile_images/886430888837304321/jjrwMMGB_normal.jpg"/>
    <hyperlink ref="V105" r:id="rId248" display="http://pbs.twimg.com/profile_images/1099522845703495680/oh2vkm8p_normal.png"/>
    <hyperlink ref="V106" r:id="rId249" display="http://pbs.twimg.com/profile_images/1087783241061416961/2bnJ03pY_normal.jpg"/>
    <hyperlink ref="V107" r:id="rId250" display="http://pbs.twimg.com/profile_images/478313401823682560/IIVWz0cP_normal.jpeg"/>
    <hyperlink ref="V108" r:id="rId251" display="http://pbs.twimg.com/profile_images/478313401823682560/IIVWz0cP_normal.jpeg"/>
    <hyperlink ref="V109" r:id="rId252" display="http://pbs.twimg.com/profile_images/478313401823682560/IIVWz0cP_normal.jpeg"/>
    <hyperlink ref="V110" r:id="rId253" display="https://pbs.twimg.com/media/DzyiJQlW0AE4pT7.jpg"/>
    <hyperlink ref="V111" r:id="rId254" display="http://pbs.twimg.com/profile_images/995851018859524096/YLJtFvW6_normal.jpg"/>
    <hyperlink ref="V112" r:id="rId255" display="http://pbs.twimg.com/profile_images/467395345979150336/8KtiT57M_normal.jpeg"/>
    <hyperlink ref="V113" r:id="rId256" display="http://pbs.twimg.com/profile_images/467395345979150336/8KtiT57M_normal.jpeg"/>
    <hyperlink ref="V114" r:id="rId257" display="https://pbs.twimg.com/media/Dz5pnWeW0AEJL75.jpg"/>
    <hyperlink ref="V115" r:id="rId258" display="http://pbs.twimg.com/profile_images/752590397268856832/euyiMLY8_normal.jpg"/>
    <hyperlink ref="V116" r:id="rId259" display="http://pbs.twimg.com/profile_images/3106906476/6b9bf91df77278e92437adfd239554c3_normal.jpeg"/>
    <hyperlink ref="V117" r:id="rId260" display="http://pbs.twimg.com/profile_images/3106906476/6b9bf91df77278e92437adfd239554c3_normal.jpeg"/>
    <hyperlink ref="V118" r:id="rId261" display="http://pbs.twimg.com/profile_images/1025892244807507968/lAIYSsbT_normal.jpg"/>
    <hyperlink ref="V119" r:id="rId262" display="http://pbs.twimg.com/profile_images/752590397268856832/euyiMLY8_normal.jpg"/>
    <hyperlink ref="V120" r:id="rId263" display="http://pbs.twimg.com/profile_images/458805438826287105/Cl85QgxW_normal.png"/>
    <hyperlink ref="V121" r:id="rId264" display="http://pbs.twimg.com/profile_images/458805438826287105/Cl85QgxW_normal.png"/>
    <hyperlink ref="V122" r:id="rId265" display="http://pbs.twimg.com/profile_images/1025892244807507968/lAIYSsbT_normal.jpg"/>
    <hyperlink ref="V123" r:id="rId266" display="http://pbs.twimg.com/profile_images/752590397268856832/euyiMLY8_normal.jpg"/>
    <hyperlink ref="V124" r:id="rId267" display="http://pbs.twimg.com/profile_images/1025892244807507968/lAIYSsbT_normal.jpg"/>
    <hyperlink ref="V125" r:id="rId268" display="http://pbs.twimg.com/profile_images/752590397268856832/euyiMLY8_normal.jpg"/>
    <hyperlink ref="V126" r:id="rId269" display="http://pbs.twimg.com/profile_images/1025892244807507968/lAIYSsbT_normal.jpg"/>
    <hyperlink ref="V127" r:id="rId270" display="http://pbs.twimg.com/profile_images/752590397268856832/euyiMLY8_normal.jpg"/>
    <hyperlink ref="V128" r:id="rId271" display="http://pbs.twimg.com/profile_images/1025892244807507968/lAIYSsbT_normal.jpg"/>
    <hyperlink ref="V129" r:id="rId272" display="http://pbs.twimg.com/profile_images/752590397268856832/euyiMLY8_normal.jpg"/>
    <hyperlink ref="V130" r:id="rId273" display="http://pbs.twimg.com/profile_images/926274798644183040/lYW5RzxH_normal.jpg"/>
    <hyperlink ref="V131" r:id="rId274" display="http://pbs.twimg.com/profile_images/926274798644183040/lYW5RzxH_normal.jpg"/>
    <hyperlink ref="V132" r:id="rId275" display="http://pbs.twimg.com/profile_images/1025892244807507968/lAIYSsbT_normal.jpg"/>
    <hyperlink ref="V133" r:id="rId276" display="http://pbs.twimg.com/profile_images/752590397268856832/euyiMLY8_normal.jpg"/>
    <hyperlink ref="V134" r:id="rId277" display="http://pbs.twimg.com/profile_images/752590397268856832/euyiMLY8_normal.jpg"/>
    <hyperlink ref="V135" r:id="rId278" display="http://pbs.twimg.com/profile_images/752590397268856832/euyiMLY8_normal.jpg"/>
    <hyperlink ref="V136" r:id="rId279" display="http://pbs.twimg.com/profile_images/752590397268856832/euyiMLY8_normal.jpg"/>
    <hyperlink ref="V137" r:id="rId280" display="http://pbs.twimg.com/profile_images/1025892244807507968/lAIYSsbT_normal.jpg"/>
    <hyperlink ref="V138" r:id="rId281" display="https://pbs.twimg.com/media/Dz8uhe1WsAEnTlt.jpg"/>
    <hyperlink ref="V139" r:id="rId282" display="http://pbs.twimg.com/profile_images/1025892244807507968/lAIYSsbT_normal.jpg"/>
    <hyperlink ref="V140" r:id="rId283" display="http://pbs.twimg.com/profile_images/1025892244807507968/lAIYSsbT_normal.jpg"/>
    <hyperlink ref="V141" r:id="rId284" display="http://pbs.twimg.com/profile_images/1066062913931304960/ohhapcJ__normal.jpg"/>
    <hyperlink ref="V142" r:id="rId285" display="http://pbs.twimg.com/profile_images/712379480489238532/lZXwKeRO_normal.jpg"/>
    <hyperlink ref="V143" r:id="rId286" display="http://pbs.twimg.com/profile_images/938529933982236672/ej4jMsX__normal.jpg"/>
    <hyperlink ref="V144" r:id="rId287" display="http://pbs.twimg.com/profile_images/1090760025189089280/EGI_jhrs_normal.jpg"/>
    <hyperlink ref="V145" r:id="rId288" display="http://pbs.twimg.com/profile_images/1099231774079627265/ZAcKTtAP_normal.jpg"/>
    <hyperlink ref="V146" r:id="rId289" display="http://pbs.twimg.com/profile_images/1099231774079627265/ZAcKTtAP_normal.jpg"/>
    <hyperlink ref="V147" r:id="rId290" display="http://pbs.twimg.com/profile_images/1025892244807507968/lAIYSsbT_normal.jpg"/>
    <hyperlink ref="V148" r:id="rId291" display="http://pbs.twimg.com/profile_images/854572905/Lisa_photo_normal.jpg"/>
    <hyperlink ref="V149" r:id="rId292" display="http://pbs.twimg.com/profile_images/1018059198125535237/6OQSyvXm_normal.jpg"/>
    <hyperlink ref="V150" r:id="rId293" display="http://pbs.twimg.com/profile_images/1058794597189586944/nxIof_3c_normal.jpg"/>
    <hyperlink ref="V151" r:id="rId294" display="http://pbs.twimg.com/profile_images/1058794597189586944/nxIof_3c_normal.jpg"/>
    <hyperlink ref="V152" r:id="rId295" display="http://pbs.twimg.com/profile_images/688884153656434688/zqFK1zjR_normal.jpg"/>
    <hyperlink ref="V153" r:id="rId296" display="http://pbs.twimg.com/profile_images/688884153656434688/zqFK1zjR_normal.jpg"/>
    <hyperlink ref="V154" r:id="rId297" display="http://pbs.twimg.com/profile_images/1097617640313499653/1SZxdJvW_normal.png"/>
    <hyperlink ref="V155" r:id="rId298" display="http://pbs.twimg.com/profile_images/1097617640313499653/1SZxdJvW_normal.png"/>
    <hyperlink ref="V156" r:id="rId299" display="http://pbs.twimg.com/profile_images/1009187098727997440/iHR_mkXc_normal.jpg"/>
    <hyperlink ref="V157" r:id="rId300" display="https://pbs.twimg.com/media/CdrwNWWUEAAejGB.jpg"/>
    <hyperlink ref="V158" r:id="rId301" display="https://pbs.twimg.com/media/CdrwNWWUEAAejGB.jpg"/>
    <hyperlink ref="V159" r:id="rId302" display="https://pbs.twimg.com/media/B_1ZHB7UgAAYS8z.jpg"/>
    <hyperlink ref="V160" r:id="rId303" display="https://pbs.twimg.com/media/C6v9NR2VwAAPacb.jpg"/>
    <hyperlink ref="V161" r:id="rId304" display="http://pbs.twimg.com/profile_images/1029836097881178113/MvwH4De4_normal.jpg"/>
    <hyperlink ref="V162" r:id="rId305" display="http://pbs.twimg.com/profile_images/1029836097881178113/MvwH4De4_normal.jpg"/>
    <hyperlink ref="V163" r:id="rId306" display="http://pbs.twimg.com/profile_images/952670362755477504/DKr1S7W8_normal.jpg"/>
    <hyperlink ref="V164" r:id="rId307" display="http://pbs.twimg.com/profile_images/952670362755477504/DKr1S7W8_normal.jpg"/>
    <hyperlink ref="V165" r:id="rId308" display="http://pbs.twimg.com/profile_images/840650402777464832/kCoXECYF_normal.jpg"/>
    <hyperlink ref="V166" r:id="rId309" display="http://pbs.twimg.com/profile_images/840650402777464832/kCoXECYF_normal.jpg"/>
    <hyperlink ref="V167" r:id="rId310" display="http://pbs.twimg.com/profile_images/896404062358261760/LmTq48zE_normal.jpg"/>
    <hyperlink ref="V168" r:id="rId311" display="http://pbs.twimg.com/profile_images/896404062358261760/LmTq48zE_normal.jpg"/>
    <hyperlink ref="V169" r:id="rId312" display="http://pbs.twimg.com/profile_images/1101642801564012544/dibozj5W_normal.png"/>
    <hyperlink ref="V170" r:id="rId313" display="http://pbs.twimg.com/profile_images/1091375434216833024/hXQBofJK_normal.jpg"/>
    <hyperlink ref="V171" r:id="rId314" display="http://pbs.twimg.com/profile_images/1091375434216833024/hXQBofJK_normal.jpg"/>
    <hyperlink ref="V172" r:id="rId315" display="http://pbs.twimg.com/profile_images/969406096136863744/H1h4gEEa_normal.jpg"/>
    <hyperlink ref="V173" r:id="rId316" display="http://pbs.twimg.com/profile_images/969406096136863744/H1h4gEEa_normal.jpg"/>
    <hyperlink ref="V174" r:id="rId317" display="http://pbs.twimg.com/profile_images/852565647120846848/QZBQ3kDN_normal.jpg"/>
    <hyperlink ref="V175" r:id="rId318" display="http://pbs.twimg.com/profile_images/852565647120846848/QZBQ3kDN_normal.jpg"/>
    <hyperlink ref="V176" r:id="rId319" display="http://pbs.twimg.com/profile_images/1014574029661986816/Ifzdrxcm_normal.jpg"/>
    <hyperlink ref="V177" r:id="rId320" display="http://pbs.twimg.com/profile_images/1073629771660173315/3u5gY6-__normal.jpg"/>
    <hyperlink ref="V178" r:id="rId321" display="http://pbs.twimg.com/profile_images/977159110792761345/YALJuGCU_normal.jpg"/>
    <hyperlink ref="V179" r:id="rId322" display="http://pbs.twimg.com/profile_images/1059266047155539969/d13lkCDl_normal.jpg"/>
    <hyperlink ref="V180" r:id="rId323" display="http://pbs.twimg.com/profile_images/745012991/22468_1182243397905_1282804837_30443648_4137110_n_normal.jpg"/>
    <hyperlink ref="V181" r:id="rId324" display="http://pbs.twimg.com/profile_images/894777783464804352/cO6P8zKW_normal.jpg"/>
    <hyperlink ref="V182" r:id="rId325" display="http://pbs.twimg.com/profile_images/894777783464804352/cO6P8zKW_normal.jpg"/>
    <hyperlink ref="V183" r:id="rId326" display="http://pbs.twimg.com/profile_images/894777783464804352/cO6P8zKW_normal.jpg"/>
    <hyperlink ref="V184" r:id="rId327" display="http://pbs.twimg.com/profile_images/1100646613373124615/PfqCJw2b_normal.jpg"/>
    <hyperlink ref="V185" r:id="rId328" display="http://pbs.twimg.com/profile_images/853334710176456705/G3v0LbtH_normal.jpg"/>
    <hyperlink ref="V186" r:id="rId329" display="http://pbs.twimg.com/profile_images/911987217056243712/DULQFFd1_normal.jpg"/>
    <hyperlink ref="V187" r:id="rId330" display="http://pbs.twimg.com/profile_images/1078143924882026497/Z5pYN2GL_normal.jpg"/>
    <hyperlink ref="V188" r:id="rId331" display="http://pbs.twimg.com/profile_images/1078143924882026497/Z5pYN2GL_normal.jpg"/>
    <hyperlink ref="V189" r:id="rId332" display="http://pbs.twimg.com/profile_images/1078143924882026497/Z5pYN2GL_normal.jpg"/>
    <hyperlink ref="V190" r:id="rId333" display="http://pbs.twimg.com/profile_images/1078143924882026497/Z5pYN2GL_normal.jpg"/>
    <hyperlink ref="V191" r:id="rId334" display="http://pbs.twimg.com/profile_images/710655526250545152/2k6xyEDa_normal.jpg"/>
    <hyperlink ref="V192" r:id="rId335" display="http://pbs.twimg.com/profile_images/846435075281633284/-H52sSyK_normal.jpg"/>
    <hyperlink ref="V193" r:id="rId336" display="https://pbs.twimg.com/media/D0rc3azXQAE1y6z.jpg"/>
    <hyperlink ref="V194" r:id="rId337" display="https://pbs.twimg.com/media/D0sbQU5W0AESzuv.jpg"/>
    <hyperlink ref="V195" r:id="rId338" display="https://pbs.twimg.com/media/D0s_LT0WwAUDfIq.jpg"/>
    <hyperlink ref="V196" r:id="rId339" display="https://pbs.twimg.com/media/D0s_LT0WwAUDfIq.jpg"/>
    <hyperlink ref="V197" r:id="rId340" display="https://pbs.twimg.com/media/D0s_LT0WwAUDfIq.jpg"/>
    <hyperlink ref="V198" r:id="rId341" display="http://pbs.twimg.com/profile_images/1035251014528643072/h-EWivoT_normal.jpg"/>
    <hyperlink ref="V199" r:id="rId342" display="http://pbs.twimg.com/profile_images/1035251014528643072/h-EWivoT_normal.jpg"/>
    <hyperlink ref="V200" r:id="rId343" display="http://pbs.twimg.com/profile_images/1035251014528643072/h-EWivoT_normal.jpg"/>
    <hyperlink ref="V201" r:id="rId344" display="https://pbs.twimg.com/media/D0s_LT0WwAUDfIq.jpg"/>
    <hyperlink ref="V202" r:id="rId345" display="http://pbs.twimg.com/profile_images/1086010652383035392/nmzWN3-M_normal.jpg"/>
    <hyperlink ref="V203" r:id="rId346" display="http://pbs.twimg.com/profile_images/1080163366553841664/Xv-CoS4v_normal.jpg"/>
    <hyperlink ref="V204" r:id="rId347" display="http://pbs.twimg.com/profile_images/1080163366553841664/Xv-CoS4v_normal.jpg"/>
    <hyperlink ref="V205" r:id="rId348" display="http://pbs.twimg.com/profile_images/983741156184899584/tPtuunlQ_normal.jpg"/>
    <hyperlink ref="V206" r:id="rId349" display="http://pbs.twimg.com/profile_images/983741156184899584/tPtuunlQ_normal.jpg"/>
    <hyperlink ref="V207" r:id="rId350" display="http://pbs.twimg.com/profile_images/983741156184899584/tPtuunlQ_normal.jpg"/>
    <hyperlink ref="V208" r:id="rId351" display="http://pbs.twimg.com/profile_images/983741156184899584/tPtuunlQ_normal.jpg"/>
    <hyperlink ref="V209" r:id="rId352" display="http://pbs.twimg.com/profile_images/983741156184899584/tPtuunlQ_normal.jpg"/>
    <hyperlink ref="V210" r:id="rId353" display="http://pbs.twimg.com/profile_images/983741156184899584/tPtuunlQ_normal.jpg"/>
    <hyperlink ref="V211" r:id="rId354" display="http://pbs.twimg.com/profile_images/983741156184899584/tPtuunlQ_normal.jpg"/>
    <hyperlink ref="V212" r:id="rId355" display="http://pbs.twimg.com/profile_images/983741156184899584/tPtuunlQ_normal.jpg"/>
    <hyperlink ref="V213" r:id="rId356" display="http://pbs.twimg.com/profile_images/983741156184899584/tPtuunlQ_normal.jpg"/>
    <hyperlink ref="V214" r:id="rId357" display="http://pbs.twimg.com/profile_images/983741156184899584/tPtuunlQ_normal.jpg"/>
    <hyperlink ref="V215" r:id="rId358" display="http://pbs.twimg.com/profile_images/983741156184899584/tPtuunlQ_normal.jpg"/>
    <hyperlink ref="V216" r:id="rId359" display="http://pbs.twimg.com/profile_images/983741156184899584/tPtuunlQ_normal.jpg"/>
    <hyperlink ref="V217" r:id="rId360" display="http://pbs.twimg.com/profile_images/983741156184899584/tPtuunlQ_normal.jpg"/>
    <hyperlink ref="V218" r:id="rId361" display="https://pbs.twimg.com/media/D0T2igFWkAAXQvb.jpg"/>
    <hyperlink ref="V219" r:id="rId362" display="http://pbs.twimg.com/profile_images/1088298834101321728/GP2eCz-8_normal.jpg"/>
    <hyperlink ref="V220" r:id="rId363" display="http://pbs.twimg.com/profile_images/1088298834101321728/GP2eCz-8_normal.jpg"/>
    <hyperlink ref="V221" r:id="rId364" display="http://pbs.twimg.com/profile_images/1088298834101321728/GP2eCz-8_normal.jpg"/>
    <hyperlink ref="V222" r:id="rId365" display="http://pbs.twimg.com/profile_images/1088298834101321728/GP2eCz-8_normal.jpg"/>
    <hyperlink ref="V223" r:id="rId366" display="http://pbs.twimg.com/profile_images/1088298834101321728/GP2eCz-8_normal.jpg"/>
    <hyperlink ref="V224" r:id="rId367" display="http://pbs.twimg.com/profile_images/1088298834101321728/GP2eCz-8_normal.jpg"/>
    <hyperlink ref="V225" r:id="rId368" display="http://pbs.twimg.com/profile_images/1088298834101321728/GP2eCz-8_normal.jpg"/>
    <hyperlink ref="V226" r:id="rId369" display="http://pbs.twimg.com/profile_images/1088298834101321728/GP2eCz-8_normal.jpg"/>
    <hyperlink ref="V227" r:id="rId370" display="http://pbs.twimg.com/profile_images/1088298834101321728/GP2eCz-8_normal.jpg"/>
    <hyperlink ref="V228" r:id="rId371" display="http://pbs.twimg.com/profile_images/1088298834101321728/GP2eCz-8_normal.jpg"/>
    <hyperlink ref="V229" r:id="rId372" display="http://pbs.twimg.com/profile_images/1088298834101321728/GP2eCz-8_normal.jpg"/>
    <hyperlink ref="V230" r:id="rId373" display="http://pbs.twimg.com/profile_images/1088298834101321728/GP2eCz-8_normal.jpg"/>
    <hyperlink ref="V231" r:id="rId374" display="http://pbs.twimg.com/profile_images/1088298834101321728/GP2eCz-8_normal.jpg"/>
    <hyperlink ref="V232" r:id="rId375" display="http://pbs.twimg.com/profile_images/1073372467027210240/y_dXzOdw_normal.jpg"/>
    <hyperlink ref="X3" r:id="rId376" display="https://twitter.com/#!/duffyericka/status/1069519787041202177"/>
    <hyperlink ref="X4" r:id="rId377" display="https://twitter.com/#!/thebossatx/status/1070762018645401601"/>
    <hyperlink ref="X5" r:id="rId378" display="https://twitter.com/#!/thebossatx/status/1070762018645401601"/>
    <hyperlink ref="X6" r:id="rId379" display="https://twitter.com/#!/jdblundell/status/1070890333788102656"/>
    <hyperlink ref="X7" r:id="rId380" display="https://twitter.com/#!/montrealgia/status/1072652663278460928"/>
    <hyperlink ref="X8" r:id="rId381" display="https://twitter.com/#!/perceptivetrav/status/1073299606858027008"/>
    <hyperlink ref="X9" r:id="rId382" display="https://twitter.com/#!/perceptivetrav/status/1073299606858027008"/>
    <hyperlink ref="X10" r:id="rId383" display="https://twitter.com/#!/perceptivetrav/status/1073299606858027008"/>
    <hyperlink ref="X11" r:id="rId384" display="https://twitter.com/#!/perceptivetrav/status/1073299606858027008"/>
    <hyperlink ref="X12" r:id="rId385" display="https://twitter.com/#!/justlikeharmony/status/1073814963452608512"/>
    <hyperlink ref="X13" r:id="rId386" display="https://twitter.com/#!/afridayin/status/310091713588903936"/>
    <hyperlink ref="X14" r:id="rId387" display="https://twitter.com/#!/eriquimus_prime/status/1074078340120805381"/>
    <hyperlink ref="X15" r:id="rId388" display="https://twitter.com/#!/lois_patton_/status/1074081778992861186"/>
    <hyperlink ref="X16" r:id="rId389" display="https://twitter.com/#!/id_dwayne/status/1074324044768571392"/>
    <hyperlink ref="X17" r:id="rId390" display="https://twitter.com/#!/startupmad/status/1074697632616980481"/>
    <hyperlink ref="X18" r:id="rId391" display="https://twitter.com/#!/startupmad/status/1074697632616980481"/>
    <hyperlink ref="X19" r:id="rId392" display="https://twitter.com/#!/startupmad/status/1074697632616980481"/>
    <hyperlink ref="X20" r:id="rId393" display="https://twitter.com/#!/startupmad/status/1074697632616980481"/>
    <hyperlink ref="X21" r:id="rId394" display="https://twitter.com/#!/code_likeagirl/status/1074077924406497280"/>
    <hyperlink ref="X22" r:id="rId395" display="https://twitter.com/#!/griffissinst/status/1074711615088529408"/>
    <hyperlink ref="X23" r:id="rId396" display="https://twitter.com/#!/thisisginap/status/708741047212331008"/>
    <hyperlink ref="X24" r:id="rId397" display="https://twitter.com/#!/imthebanjoboy/status/1078071139614769152"/>
    <hyperlink ref="X25" r:id="rId398" display="https://twitter.com/#!/imthebanjoboy/status/1078071212239134720"/>
    <hyperlink ref="X26" r:id="rId399" display="https://twitter.com/#!/imthebanjoboy/status/1078071139614769152"/>
    <hyperlink ref="X27" r:id="rId400" display="https://twitter.com/#!/imthebanjoboy/status/1078071212239134720"/>
    <hyperlink ref="X28" r:id="rId401" display="https://twitter.com/#!/trianoncoffee/status/1079076464551780352"/>
    <hyperlink ref="X29" r:id="rId402" display="https://twitter.com/#!/dakiddpg/status/1080502734493757440"/>
    <hyperlink ref="X30" r:id="rId403" display="https://twitter.com/#!/solelo/status/1080511140570918913"/>
    <hyperlink ref="X31" r:id="rId404" display="https://twitter.com/#!/scknows/status/1080502388308541441"/>
    <hyperlink ref="X32" r:id="rId405" display="https://twitter.com/#!/akdfnh/status/1080563640187658243"/>
    <hyperlink ref="X33" r:id="rId406" display="https://twitter.com/#!/sarajbenincasa/status/1084279444682862592"/>
    <hyperlink ref="X34" r:id="rId407" display="https://twitter.com/#!/allenac009/status/1085925529923043329"/>
    <hyperlink ref="X35" r:id="rId408" display="https://twitter.com/#!/dipeshs43959595/status/1085970235621081089"/>
    <hyperlink ref="X36" r:id="rId409" display="https://twitter.com/#!/aimeewoodall/status/1085924159652282368"/>
    <hyperlink ref="X37" r:id="rId410" display="https://twitter.com/#!/jbierman87/status/1086023106261643265"/>
    <hyperlink ref="X38" r:id="rId411" display="https://twitter.com/#!/ashleyesqueda/status/1086701053804929024"/>
    <hyperlink ref="X39" r:id="rId412" display="https://twitter.com/#!/akasup/status/1086706615552757760"/>
    <hyperlink ref="X40" r:id="rId413" display="https://twitter.com/#!/theholophonic/status/1086992605596905473"/>
    <hyperlink ref="X41" r:id="rId414" display="https://twitter.com/#!/theholophonic/status/1086992615629701122"/>
    <hyperlink ref="X42" r:id="rId415" display="https://twitter.com/#!/hookservicesatx/status/1087389354471944193"/>
    <hyperlink ref="X43" r:id="rId416" display="https://twitter.com/#!/yourbroj/status/1087391881833656321"/>
    <hyperlink ref="X44" r:id="rId417" display="https://twitter.com/#!/jenleduc/status/1087461012310241281"/>
    <hyperlink ref="X45" r:id="rId418" display="https://twitter.com/#!/atxconcert/status/1087472054331428864"/>
    <hyperlink ref="X46" r:id="rId419" display="https://twitter.com/#!/eyesxed/status/1087600689306632192"/>
    <hyperlink ref="X47" r:id="rId420" display="https://twitter.com/#!/katadhin/status/1088440638767620096"/>
    <hyperlink ref="X48" r:id="rId421" display="https://twitter.com/#!/katadhin/status/1088440638767620096"/>
    <hyperlink ref="X49" r:id="rId422" display="https://twitter.com/#!/mckra1g/status/1088445265223340032"/>
    <hyperlink ref="X50" r:id="rId423" display="https://twitter.com/#!/1_jackson_12/status/1088807207469223937"/>
    <hyperlink ref="X51" r:id="rId424" display="https://twitter.com/#!/mckra1g/status/1088445265223340032"/>
    <hyperlink ref="X52" r:id="rId425" display="https://twitter.com/#!/1_jackson_12/status/1088807207469223937"/>
    <hyperlink ref="X53" r:id="rId426" display="https://twitter.com/#!/mckra1g/status/1088445265223340032"/>
    <hyperlink ref="X54" r:id="rId427" display="https://twitter.com/#!/1_jackson_12/status/1088807207469223937"/>
    <hyperlink ref="X55" r:id="rId428" display="https://twitter.com/#!/1_jackson_12/status/1088807207469223937"/>
    <hyperlink ref="X56" r:id="rId429" display="https://twitter.com/#!/acsol2/status/1088899912480313345"/>
    <hyperlink ref="X57" r:id="rId430" display="https://twitter.com/#!/fffffanclub/status/1088943429281828864"/>
    <hyperlink ref="X58" r:id="rId431" display="https://twitter.com/#!/shivsingh/status/1091086435300470784"/>
    <hyperlink ref="X59" r:id="rId432" display="https://twitter.com/#!/clagunas/status/1091410068694659072"/>
    <hyperlink ref="X60" r:id="rId433" display="https://twitter.com/#!/connexion_game/status/47405673310470145"/>
    <hyperlink ref="X61" r:id="rId434" display="https://twitter.com/#!/connexion_game/status/47397755701825536"/>
    <hyperlink ref="X62" r:id="rId435" display="https://twitter.com/#!/brandon06067816/status/1091546677050134528"/>
    <hyperlink ref="X63" r:id="rId436" display="https://twitter.com/#!/brandon06067816/status/1091546711288209409"/>
    <hyperlink ref="X64" r:id="rId437" display="https://twitter.com/#!/the_ipa/status/1091346723962871808"/>
    <hyperlink ref="X65" r:id="rId438" display="https://twitter.com/#!/chicagobulls_us/status/1091641110592659458"/>
    <hyperlink ref="X66" r:id="rId439" display="https://twitter.com/#!/chicagobulls_us/status/1091641110592659458"/>
    <hyperlink ref="X67" r:id="rId440" display="https://twitter.com/#!/letfre/status/1092071236061093888"/>
    <hyperlink ref="X68" r:id="rId441" display="https://twitter.com/#!/thechaviva/status/1092459583770001409"/>
    <hyperlink ref="X69" r:id="rId442" display="https://twitter.com/#!/mmarshall_d/status/1092461435374977024"/>
    <hyperlink ref="X70" r:id="rId443" display="https://twitter.com/#!/mmarshall_d/status/1092461435374977024"/>
    <hyperlink ref="X71" r:id="rId444" display="https://twitter.com/#!/mmarshall_d/status/1092461435374977024"/>
    <hyperlink ref="X72" r:id="rId445" display="https://twitter.com/#!/csbily/status/1092462539802374145"/>
    <hyperlink ref="X73" r:id="rId446" display="https://twitter.com/#!/csbily/status/1092462539802374145"/>
    <hyperlink ref="X74" r:id="rId447" display="https://twitter.com/#!/sheilas/status/1072910880596205571"/>
    <hyperlink ref="X75" r:id="rId448" display="https://twitter.com/#!/sheilas/status/1072910880596205571"/>
    <hyperlink ref="X76" r:id="rId449" display="https://twitter.com/#!/sheilas/status/1093316883821006849"/>
    <hyperlink ref="X77" r:id="rId450" display="https://twitter.com/#!/sheilas/status/1072910880596205571"/>
    <hyperlink ref="X78" r:id="rId451" display="https://twitter.com/#!/sheilas/status/1093316883821006849"/>
    <hyperlink ref="X79" r:id="rId452" display="https://twitter.com/#!/scimirrorbot/status/1093645588296417280"/>
    <hyperlink ref="X80" r:id="rId453" display="https://twitter.com/#!/scimirrorbot/status/1093645588296417280"/>
    <hyperlink ref="X81" r:id="rId454" display="https://twitter.com/#!/get10block/status/1093989194618134528"/>
    <hyperlink ref="X82" r:id="rId455" display="https://twitter.com/#!/burcsahinoglu/status/1094125470084358145"/>
    <hyperlink ref="X83" r:id="rId456" display="https://twitter.com/#!/billboardbiz/status/443374558058651648"/>
    <hyperlink ref="X84" r:id="rId457" display="https://twitter.com/#!/itsmastercheri/status/1094620308655562752"/>
    <hyperlink ref="X85" r:id="rId458" display="https://twitter.com/#!/billboardbiz/status/443374558058651648"/>
    <hyperlink ref="X86" r:id="rId459" display="https://twitter.com/#!/itsmastercheri/status/1094620308655562752"/>
    <hyperlink ref="X87" r:id="rId460" display="https://twitter.com/#!/itsmastercheri/status/1094620308655562752"/>
    <hyperlink ref="X88" r:id="rId461" display="https://twitter.com/#!/ko123owens/status/1093611312050065408"/>
    <hyperlink ref="X89" r:id="rId462" display="https://twitter.com/#!/ko123owens/status/1094740615827460096"/>
    <hyperlink ref="X90" r:id="rId463" display="https://twitter.com/#!/digiphile/status/1095025395324338176"/>
    <hyperlink ref="X91" r:id="rId464" display="https://twitter.com/#!/digiphile/status/1095025395324338176"/>
    <hyperlink ref="X92" r:id="rId465" display="https://twitter.com/#!/digiphile/status/1095025395324338176"/>
    <hyperlink ref="X93" r:id="rId466" display="https://twitter.com/#!/cubanalaf/status/1095131593151270913"/>
    <hyperlink ref="X94" r:id="rId467" display="https://twitter.com/#!/travistubbs/status/1095397199725379588"/>
    <hyperlink ref="X95" r:id="rId468" display="https://twitter.com/#!/wallerspace/status/1095411915860443136"/>
    <hyperlink ref="X96" r:id="rId469" display="https://twitter.com/#!/alexjamesfitz/status/1095435101901594625"/>
    <hyperlink ref="X97" r:id="rId470" display="https://twitter.com/#!/corriedavidson/status/1095435118364319745"/>
    <hyperlink ref="X98" r:id="rId471" display="https://twitter.com/#!/demahanna/status/1095435541494054912"/>
    <hyperlink ref="X99" r:id="rId472" display="https://twitter.com/#!/staceyfurt/status/1095435648897552385"/>
    <hyperlink ref="X100" r:id="rId473" display="https://twitter.com/#!/gavinj75/status/1095984085246361600"/>
    <hyperlink ref="X101" r:id="rId474" display="https://twitter.com/#!/gavinj75/status/1095984085246361600"/>
    <hyperlink ref="X102" r:id="rId475" display="https://twitter.com/#!/wilranney/status/1096061961022910465"/>
    <hyperlink ref="X103" r:id="rId476" display="https://twitter.com/#!/wilranney/status/1096061961022910465"/>
    <hyperlink ref="X104" r:id="rId477" display="https://twitter.com/#!/wilranney/status/1096061961022910465"/>
    <hyperlink ref="X105" r:id="rId478" display="https://twitter.com/#!/anthonyquintano/status/1095434986503565312"/>
    <hyperlink ref="X106" r:id="rId479" display="https://twitter.com/#!/tporter2/status/1096109493455409154"/>
    <hyperlink ref="X107" r:id="rId480" display="https://twitter.com/#!/bethshanna/status/1097897188917686272"/>
    <hyperlink ref="X108" r:id="rId481" display="https://twitter.com/#!/bethshanna/status/1097897188917686272"/>
    <hyperlink ref="X109" r:id="rId482" display="https://twitter.com/#!/bethshanna/status/1097897188917686272"/>
    <hyperlink ref="X110" r:id="rId483" display="https://twitter.com/#!/kieley_taylor/status/1097930705357729792"/>
    <hyperlink ref="X111" r:id="rId484" display="https://twitter.com/#!/ezyjules/status/1097969465361399809"/>
    <hyperlink ref="X112" r:id="rId485" display="https://twitter.com/#!/zaneology/status/1098359332243210240"/>
    <hyperlink ref="X113" r:id="rId486" display="https://twitter.com/#!/zaneology/status/1098359332243210240"/>
    <hyperlink ref="X114" r:id="rId487" display="https://twitter.com/#!/eugene_lee/status/1098431493985259520"/>
    <hyperlink ref="X115" r:id="rId488" display="https://twitter.com/#!/nickisnpdx/status/1098651710749208576"/>
    <hyperlink ref="X116" r:id="rId489" display="https://twitter.com/#!/catchthebaby/status/1098653359160999937"/>
    <hyperlink ref="X117" r:id="rId490" display="https://twitter.com/#!/catchthebaby/status/1098653359160999937"/>
    <hyperlink ref="X118" r:id="rId491" display="https://twitter.com/#!/thelizarmy/status/1098785631646302209"/>
    <hyperlink ref="X119" r:id="rId492" display="https://twitter.com/#!/nickisnpdx/status/1098651710749208576"/>
    <hyperlink ref="X120" r:id="rId493" display="https://twitter.com/#!/joebabaian/status/1098657451560321030"/>
    <hyperlink ref="X121" r:id="rId494" display="https://twitter.com/#!/joebabaian/status/1098657451560321030"/>
    <hyperlink ref="X122" r:id="rId495" display="https://twitter.com/#!/thelizarmy/status/1098785631646302209"/>
    <hyperlink ref="X123" r:id="rId496" display="https://twitter.com/#!/nickisnpdx/status/1098651710749208576"/>
    <hyperlink ref="X124" r:id="rId497" display="https://twitter.com/#!/thelizarmy/status/1098785631646302209"/>
    <hyperlink ref="X125" r:id="rId498" display="https://twitter.com/#!/nickisnpdx/status/1098651710749208576"/>
    <hyperlink ref="X126" r:id="rId499" display="https://twitter.com/#!/thelizarmy/status/1098785631646302209"/>
    <hyperlink ref="X127" r:id="rId500" display="https://twitter.com/#!/nickisnpdx/status/1098651710749208576"/>
    <hyperlink ref="X128" r:id="rId501" display="https://twitter.com/#!/thelizarmy/status/1098785631646302209"/>
    <hyperlink ref="X129" r:id="rId502" display="https://twitter.com/#!/nickisnpdx/status/1098651710749208576"/>
    <hyperlink ref="X130" r:id="rId503" display="https://twitter.com/#!/markmilligandpt/status/1098653059952140290"/>
    <hyperlink ref="X131" r:id="rId504" display="https://twitter.com/#!/markmilligandpt/status/1098653059952140290"/>
    <hyperlink ref="X132" r:id="rId505" display="https://twitter.com/#!/thelizarmy/status/1098785631646302209"/>
    <hyperlink ref="X133" r:id="rId506" display="https://twitter.com/#!/nickisnpdx/status/1098651561981427712"/>
    <hyperlink ref="X134" r:id="rId507" display="https://twitter.com/#!/nickisnpdx/status/1098651561981427712"/>
    <hyperlink ref="X135" r:id="rId508" display="https://twitter.com/#!/nickisnpdx/status/1098651710749208576"/>
    <hyperlink ref="X136" r:id="rId509" display="https://twitter.com/#!/nickisnpdx/status/1098651710749208576"/>
    <hyperlink ref="X137" r:id="rId510" display="https://twitter.com/#!/thelizarmy/status/1098785631646302209"/>
    <hyperlink ref="X138" r:id="rId511" display="https://twitter.com/#!/richardbagdonas/status/1098648255477571589"/>
    <hyperlink ref="X139" r:id="rId512" display="https://twitter.com/#!/thelizarmy/status/1098649925246607360"/>
    <hyperlink ref="X140" r:id="rId513" display="https://twitter.com/#!/thelizarmy/status/1098785631646302209"/>
    <hyperlink ref="X141" r:id="rId514" display="https://twitter.com/#!/rasushrestha/status/1099092107405508608"/>
    <hyperlink ref="X142" r:id="rId515" display="https://twitter.com/#!/drferdowsi/status/1099094242570522625"/>
    <hyperlink ref="X143" r:id="rId516" display="https://twitter.com/#!/anthonychu_do/status/1099096297032671234"/>
    <hyperlink ref="X144" r:id="rId517" display="https://twitter.com/#!/chrisaswartz/status/1099119446973648896"/>
    <hyperlink ref="X145" r:id="rId518" display="https://twitter.com/#!/mandah512/status/1099231064738983936"/>
    <hyperlink ref="X146" r:id="rId519" display="https://twitter.com/#!/mandah512/status/1099231064738983936"/>
    <hyperlink ref="X147" r:id="rId520" display="https://twitter.com/#!/thelizarmy/status/1099086601185943552"/>
    <hyperlink ref="X148" r:id="rId521" display="https://twitter.com/#!/lisadani/status/1099421663777697794"/>
    <hyperlink ref="X149" r:id="rId522" display="https://twitter.com/#!/lesbutantenboss/status/1099752470622785536"/>
    <hyperlink ref="X150" r:id="rId523" display="https://twitter.com/#!/androidgenius/status/1098286633110126593"/>
    <hyperlink ref="X151" r:id="rId524" display="https://twitter.com/#!/androidgenius/status/1100164466048675840"/>
    <hyperlink ref="X152" r:id="rId525" display="https://twitter.com/#!/janieco1/status/1100182620418256896"/>
    <hyperlink ref="X153" r:id="rId526" display="https://twitter.com/#!/janieco1/status/1100182680661123073"/>
    <hyperlink ref="X154" r:id="rId527" display="https://twitter.com/#!/psyopsurvivor/status/1100339578249056257"/>
    <hyperlink ref="X155" r:id="rId528" display="https://twitter.com/#!/psyopsurvivor/status/1100339578249056257"/>
    <hyperlink ref="X156" r:id="rId529" display="https://twitter.com/#!/adrianho/status/1100421876046794752"/>
    <hyperlink ref="X157" r:id="rId530" display="https://twitter.com/#!/craigsmithtv/status/710144008647913472"/>
    <hyperlink ref="X158" r:id="rId531" display="https://twitter.com/#!/khattiy74899201/status/1100424776294649857"/>
    <hyperlink ref="X159" r:id="rId532" display="https://twitter.com/#!/janieho16/status/575714306161053696"/>
    <hyperlink ref="X160" r:id="rId533" display="https://twitter.com/#!/janieho16/status/841045877351411712"/>
    <hyperlink ref="X161" r:id="rId534" display="https://twitter.com/#!/janieho16/status/1100188780655509506"/>
    <hyperlink ref="X162" r:id="rId535" display="https://twitter.com/#!/janieho16/status/1100433919877488641"/>
    <hyperlink ref="X163" r:id="rId536" display="https://twitter.com/#!/festxperts/status/1100440248251629568"/>
    <hyperlink ref="X164" r:id="rId537" display="https://twitter.com/#!/festxperts/status/1100440248251629568"/>
    <hyperlink ref="X165" r:id="rId538" display="https://twitter.com/#!/sxbrit/status/1100440728763801607"/>
    <hyperlink ref="X166" r:id="rId539" display="https://twitter.com/#!/sxbrit/status/1100440728763801607"/>
    <hyperlink ref="X167" r:id="rId540" display="https://twitter.com/#!/dude_fm/status/1100546507571372032"/>
    <hyperlink ref="X168" r:id="rId541" display="https://twitter.com/#!/dude_fm/status/1100546507571372032"/>
    <hyperlink ref="X169" r:id="rId542" display="https://twitter.com/#!/koshadillz/status/1100337066347380736"/>
    <hyperlink ref="X170" r:id="rId543" display="https://twitter.com/#!/alwagordon/status/1100556435635621888"/>
    <hyperlink ref="X171" r:id="rId544" display="https://twitter.com/#!/alwagordon/status/1100556435635621888"/>
    <hyperlink ref="X172" r:id="rId545" display="https://twitter.com/#!/candypo/status/1100622100979744768"/>
    <hyperlink ref="X173" r:id="rId546" display="https://twitter.com/#!/candypo/status/1100622100979744768"/>
    <hyperlink ref="X174" r:id="rId547" display="https://twitter.com/#!/rcmercado/status/1098283499637878784"/>
    <hyperlink ref="X175" r:id="rId548" display="https://twitter.com/#!/rcmercado/status/1100918572170260480"/>
    <hyperlink ref="X176" r:id="rId549" display="https://twitter.com/#!/robzie_/status/1101103151350976512"/>
    <hyperlink ref="X177" r:id="rId550" display="https://twitter.com/#!/thesocialbeing/status/1101104871128866816"/>
    <hyperlink ref="X178" r:id="rId551" display="https://twitter.com/#!/gingermeglam/status/1101317272071798784"/>
    <hyperlink ref="X179" r:id="rId552" display="https://twitter.com/#!/sraelopez/status/1101323407340253184"/>
    <hyperlink ref="X180" r:id="rId553" display="https://twitter.com/#!/biogirl09/status/1101324274369990656"/>
    <hyperlink ref="X181" r:id="rId554" display="https://twitter.com/#!/rickbakas/status/1101365211494211585"/>
    <hyperlink ref="X182" r:id="rId555" display="https://twitter.com/#!/rickbakas/status/1101365211494211585"/>
    <hyperlink ref="X183" r:id="rId556" display="https://twitter.com/#!/rickbakas/status/1096940756776902656"/>
    <hyperlink ref="X184" r:id="rId557" display="https://twitter.com/#!/blackcardken/status/1101376294527401984"/>
    <hyperlink ref="X185" r:id="rId558" display="https://twitter.com/#!/wearejl/status/1101575548214657030"/>
    <hyperlink ref="X186" r:id="rId559" display="https://twitter.com/#!/latinas_tech/status/1101616595724570624"/>
    <hyperlink ref="X187" r:id="rId560" display="https://twitter.com/#!/saianel/status/1101670342106308608"/>
    <hyperlink ref="X188" r:id="rId561" display="https://twitter.com/#!/saianel/status/1101670342106308608"/>
    <hyperlink ref="X189" r:id="rId562" display="https://twitter.com/#!/saianel/status/1101670342106308608"/>
    <hyperlink ref="X190" r:id="rId563" display="https://twitter.com/#!/saianel/status/1101670342106308608"/>
    <hyperlink ref="X191" r:id="rId564" display="https://twitter.com/#!/yeahartj55/status/1101671314069377025"/>
    <hyperlink ref="X192" r:id="rId565" display="https://twitter.com/#!/mackdanite/status/1101671402795499521"/>
    <hyperlink ref="X193" r:id="rId566" display="https://twitter.com/#!/austintanuki/status/1101936330437771264"/>
    <hyperlink ref="X194" r:id="rId567" display="https://twitter.com/#!/austintanuki/status/1102004508006203393"/>
    <hyperlink ref="X195" r:id="rId568" display="https://twitter.com/#!/justlistedbc/status/1102097299558273026"/>
    <hyperlink ref="X196" r:id="rId569" display="https://twitter.com/#!/vivie_k/status/1102097301986836480"/>
    <hyperlink ref="X197" r:id="rId570" display="https://twitter.com/#!/carsfornocredit/status/1102097303039561728"/>
    <hyperlink ref="X198" r:id="rId571" display="https://twitter.com/#!/fundpire/status/1102098890302472193"/>
    <hyperlink ref="X199" r:id="rId572" display="https://twitter.com/#!/fundpire/status/1102094061597388805"/>
    <hyperlink ref="X200" r:id="rId573" display="https://twitter.com/#!/fundpire/status/1102098890302472193"/>
    <hyperlink ref="X201" r:id="rId574" display="https://twitter.com/#!/thomsinger/status/1102044000511582208"/>
    <hyperlink ref="X202" r:id="rId575" display="https://twitter.com/#!/thomsinger/status/1102339405728108545"/>
    <hyperlink ref="X203" r:id="rId576" display="https://twitter.com/#!/barracudaaustin/status/1087460250742079490"/>
    <hyperlink ref="X204" r:id="rId577" display="https://twitter.com/#!/barracudaaustin/status/1088897575242076160"/>
    <hyperlink ref="X205" r:id="rId578" display="https://twitter.com/#!/sxswmf/status/1087474949521113090"/>
    <hyperlink ref="X206" r:id="rId579" display="https://twitter.com/#!/sxswmf/status/1101120087686295552"/>
    <hyperlink ref="X207" r:id="rId580" display="https://twitter.com/#!/sxswmf/status/1101120087686295552"/>
    <hyperlink ref="X208" r:id="rId581" display="https://twitter.com/#!/sxswmf/status/1101120087686295552"/>
    <hyperlink ref="X209" r:id="rId582" display="https://twitter.com/#!/sxswmf/status/1101120087686295552"/>
    <hyperlink ref="X210" r:id="rId583" display="https://twitter.com/#!/sxswmf/status/1101120087686295552"/>
    <hyperlink ref="X211" r:id="rId584" display="https://twitter.com/#!/sxswmf/status/1101120087686295552"/>
    <hyperlink ref="X212" r:id="rId585" display="https://twitter.com/#!/sxswmf/status/1100361618708418560"/>
    <hyperlink ref="X213" r:id="rId586" display="https://twitter.com/#!/sxswmf/status/1100361618708418560"/>
    <hyperlink ref="X214" r:id="rId587" display="https://twitter.com/#!/sxswmf/status/1100439482694844418"/>
    <hyperlink ref="X215" r:id="rId588" display="https://twitter.com/#!/sxswmf/status/1100439482694844418"/>
    <hyperlink ref="X216" r:id="rId589" display="https://twitter.com/#!/sxswmf/status/1101324219537854464"/>
    <hyperlink ref="X217" r:id="rId590" display="https://twitter.com/#!/sxswmf/status/1102626857567047680"/>
    <hyperlink ref="X218" r:id="rId591" display="https://twitter.com/#!/thenuevalatina/status/1100275283314335746"/>
    <hyperlink ref="X219" r:id="rId592" display="https://twitter.com/#!/thenuevalatina/status/1100420358388310016"/>
    <hyperlink ref="X220" r:id="rId593" display="https://twitter.com/#!/thenuevalatina/status/1100439421739036673"/>
    <hyperlink ref="X221" r:id="rId594" display="https://twitter.com/#!/thenuevalatina/status/1102632900682489857"/>
    <hyperlink ref="X222" r:id="rId595" display="https://twitter.com/#!/thenuevalatina/status/1102626813602381829"/>
    <hyperlink ref="X223" r:id="rId596" display="https://twitter.com/#!/thenuevalatina/status/1088298382345543680"/>
    <hyperlink ref="X224" r:id="rId597" display="https://twitter.com/#!/thenuevalatina/status/1088300043516424192"/>
    <hyperlink ref="X225" r:id="rId598" display="https://twitter.com/#!/thenuevalatina/status/1089983758776844290"/>
    <hyperlink ref="X226" r:id="rId599" display="https://twitter.com/#!/thenuevalatina/status/1097593633371553795"/>
    <hyperlink ref="X227" r:id="rId600" display="https://twitter.com/#!/thenuevalatina/status/1100440454364127232"/>
    <hyperlink ref="X228" r:id="rId601" display="https://twitter.com/#!/thenuevalatina/status/1100442838947561473"/>
    <hyperlink ref="X229" r:id="rId602" display="https://twitter.com/#!/thenuevalatina/status/1101298599005245440"/>
    <hyperlink ref="X230" r:id="rId603" display="https://twitter.com/#!/thenuevalatina/status/1101319471778746368"/>
    <hyperlink ref="X231" r:id="rId604" display="https://twitter.com/#!/thenuevalatina/status/1101593764991324160"/>
    <hyperlink ref="X232" r:id="rId605" display="https://twitter.com/#!/rickdiculous420/status/1102638548329607169"/>
    <hyperlink ref="AZ4" r:id="rId606" display="https://api.twitter.com/1.1/geo/id/e0060cda70f5f341.json"/>
    <hyperlink ref="AZ5" r:id="rId607" display="https://api.twitter.com/1.1/geo/id/e0060cda70f5f341.json"/>
    <hyperlink ref="AZ7" r:id="rId608" display="https://api.twitter.com/1.1/geo/id/38d5974e82ed1a6c.json"/>
    <hyperlink ref="AZ28" r:id="rId609" display="https://api.twitter.com/1.1/geo/id/e0060cda70f5f341.json"/>
    <hyperlink ref="AZ47" r:id="rId610" display="https://api.twitter.com/1.1/geo/id/161d2f18e3a0445a.json"/>
    <hyperlink ref="AZ48" r:id="rId611" display="https://api.twitter.com/1.1/geo/id/161d2f18e3a0445a.json"/>
    <hyperlink ref="AZ112" r:id="rId612" display="https://api.twitter.com/1.1/geo/id/18810aa5b43e76c7.json"/>
    <hyperlink ref="AZ113" r:id="rId613" display="https://api.twitter.com/1.1/geo/id/18810aa5b43e76c7.json"/>
    <hyperlink ref="AZ174" r:id="rId614" display="https://api.twitter.com/1.1/geo/id/00c44eeb126d2fcd.json"/>
    <hyperlink ref="AZ203" r:id="rId615" display="https://api.twitter.com/1.1/geo/id/c3f37afa9efcf94b.json"/>
    <hyperlink ref="AZ224" r:id="rId616" display="https://api.twitter.com/1.1/geo/id/c3f37afa9efcf94b.json"/>
    <hyperlink ref="AZ229" r:id="rId617" display="https://api.twitter.com/1.1/geo/id/c3f37afa9efcf94b.json"/>
    <hyperlink ref="AZ230" r:id="rId618" display="https://api.twitter.com/1.1/geo/id/c3f37afa9efcf94b.json"/>
  </hyperlinks>
  <printOptions/>
  <pageMargins left="0.7" right="0.7" top="0.75" bottom="0.75" header="0.3" footer="0.3"/>
  <pageSetup horizontalDpi="600" verticalDpi="600" orientation="portrait" r:id="rId622"/>
  <legacyDrawing r:id="rId620"/>
  <tableParts>
    <tablePart r:id="rId62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3063</v>
      </c>
      <c r="B1" s="13" t="s">
        <v>3290</v>
      </c>
      <c r="C1" s="13" t="s">
        <v>3291</v>
      </c>
      <c r="D1" s="13" t="s">
        <v>144</v>
      </c>
      <c r="E1" s="13" t="s">
        <v>3293</v>
      </c>
      <c r="F1" s="13" t="s">
        <v>3294</v>
      </c>
      <c r="G1" s="13" t="s">
        <v>3295</v>
      </c>
    </row>
    <row r="2" spans="1:7" ht="15">
      <c r="A2" s="78" t="s">
        <v>2536</v>
      </c>
      <c r="B2" s="78">
        <v>106</v>
      </c>
      <c r="C2" s="122">
        <v>0.034811165845648605</v>
      </c>
      <c r="D2" s="78" t="s">
        <v>3292</v>
      </c>
      <c r="E2" s="78"/>
      <c r="F2" s="78"/>
      <c r="G2" s="78"/>
    </row>
    <row r="3" spans="1:7" ht="15">
      <c r="A3" s="78" t="s">
        <v>2537</v>
      </c>
      <c r="B3" s="78">
        <v>15</v>
      </c>
      <c r="C3" s="122">
        <v>0.0049261083743842365</v>
      </c>
      <c r="D3" s="78" t="s">
        <v>3292</v>
      </c>
      <c r="E3" s="78"/>
      <c r="F3" s="78"/>
      <c r="G3" s="78"/>
    </row>
    <row r="4" spans="1:7" ht="15">
      <c r="A4" s="78" t="s">
        <v>2538</v>
      </c>
      <c r="B4" s="78">
        <v>0</v>
      </c>
      <c r="C4" s="122">
        <v>0</v>
      </c>
      <c r="D4" s="78" t="s">
        <v>3292</v>
      </c>
      <c r="E4" s="78"/>
      <c r="F4" s="78"/>
      <c r="G4" s="78"/>
    </row>
    <row r="5" spans="1:7" ht="15">
      <c r="A5" s="78" t="s">
        <v>2539</v>
      </c>
      <c r="B5" s="78">
        <v>2924</v>
      </c>
      <c r="C5" s="122">
        <v>0.9602627257799672</v>
      </c>
      <c r="D5" s="78" t="s">
        <v>3292</v>
      </c>
      <c r="E5" s="78"/>
      <c r="F5" s="78"/>
      <c r="G5" s="78"/>
    </row>
    <row r="6" spans="1:7" ht="15">
      <c r="A6" s="78" t="s">
        <v>2540</v>
      </c>
      <c r="B6" s="78">
        <v>3045</v>
      </c>
      <c r="C6" s="122">
        <v>1</v>
      </c>
      <c r="D6" s="78" t="s">
        <v>3292</v>
      </c>
      <c r="E6" s="78"/>
      <c r="F6" s="78"/>
      <c r="G6" s="78"/>
    </row>
    <row r="7" spans="1:7" ht="15">
      <c r="A7" s="85" t="s">
        <v>336</v>
      </c>
      <c r="B7" s="85">
        <v>131</v>
      </c>
      <c r="C7" s="123">
        <v>0.013041534001966953</v>
      </c>
      <c r="D7" s="85" t="s">
        <v>3292</v>
      </c>
      <c r="E7" s="85" t="b">
        <v>0</v>
      </c>
      <c r="F7" s="85" t="b">
        <v>0</v>
      </c>
      <c r="G7" s="85" t="b">
        <v>0</v>
      </c>
    </row>
    <row r="8" spans="1:7" ht="15">
      <c r="A8" s="85" t="s">
        <v>584</v>
      </c>
      <c r="B8" s="85">
        <v>131</v>
      </c>
      <c r="C8" s="123">
        <v>0.006991983455129189</v>
      </c>
      <c r="D8" s="85" t="s">
        <v>3292</v>
      </c>
      <c r="E8" s="85" t="b">
        <v>0</v>
      </c>
      <c r="F8" s="85" t="b">
        <v>0</v>
      </c>
      <c r="G8" s="85" t="b">
        <v>0</v>
      </c>
    </row>
    <row r="9" spans="1:7" ht="15">
      <c r="A9" s="85" t="s">
        <v>2499</v>
      </c>
      <c r="B9" s="85">
        <v>33</v>
      </c>
      <c r="C9" s="123">
        <v>0.011139468653783792</v>
      </c>
      <c r="D9" s="85" t="s">
        <v>3292</v>
      </c>
      <c r="E9" s="85" t="b">
        <v>0</v>
      </c>
      <c r="F9" s="85" t="b">
        <v>0</v>
      </c>
      <c r="G9" s="85" t="b">
        <v>0</v>
      </c>
    </row>
    <row r="10" spans="1:7" ht="15">
      <c r="A10" s="85" t="s">
        <v>2541</v>
      </c>
      <c r="B10" s="85">
        <v>21</v>
      </c>
      <c r="C10" s="123">
        <v>0.009346371577748825</v>
      </c>
      <c r="D10" s="85" t="s">
        <v>3292</v>
      </c>
      <c r="E10" s="85" t="b">
        <v>0</v>
      </c>
      <c r="F10" s="85" t="b">
        <v>0</v>
      </c>
      <c r="G10" s="85" t="b">
        <v>0</v>
      </c>
    </row>
    <row r="11" spans="1:7" ht="15">
      <c r="A11" s="85" t="s">
        <v>2542</v>
      </c>
      <c r="B11" s="85">
        <v>20</v>
      </c>
      <c r="C11" s="123">
        <v>0.008901306264522693</v>
      </c>
      <c r="D11" s="85" t="s">
        <v>3292</v>
      </c>
      <c r="E11" s="85" t="b">
        <v>0</v>
      </c>
      <c r="F11" s="85" t="b">
        <v>0</v>
      </c>
      <c r="G11" s="85" t="b">
        <v>0</v>
      </c>
    </row>
    <row r="12" spans="1:7" ht="15">
      <c r="A12" s="85" t="s">
        <v>2566</v>
      </c>
      <c r="B12" s="85">
        <v>18</v>
      </c>
      <c r="C12" s="123">
        <v>0.012663581676155482</v>
      </c>
      <c r="D12" s="85" t="s">
        <v>3292</v>
      </c>
      <c r="E12" s="85" t="b">
        <v>0</v>
      </c>
      <c r="F12" s="85" t="b">
        <v>0</v>
      </c>
      <c r="G12" s="85" t="b">
        <v>0</v>
      </c>
    </row>
    <row r="13" spans="1:7" ht="15">
      <c r="A13" s="85" t="s">
        <v>2584</v>
      </c>
      <c r="B13" s="85">
        <v>16</v>
      </c>
      <c r="C13" s="123">
        <v>0.007887510759581032</v>
      </c>
      <c r="D13" s="85" t="s">
        <v>3292</v>
      </c>
      <c r="E13" s="85" t="b">
        <v>0</v>
      </c>
      <c r="F13" s="85" t="b">
        <v>0</v>
      </c>
      <c r="G13" s="85" t="b">
        <v>0</v>
      </c>
    </row>
    <row r="14" spans="1:7" ht="15">
      <c r="A14" s="85" t="s">
        <v>331</v>
      </c>
      <c r="B14" s="85">
        <v>15</v>
      </c>
      <c r="C14" s="123">
        <v>0.007602366771612235</v>
      </c>
      <c r="D14" s="85" t="s">
        <v>3292</v>
      </c>
      <c r="E14" s="85" t="b">
        <v>0</v>
      </c>
      <c r="F14" s="85" t="b">
        <v>0</v>
      </c>
      <c r="G14" s="85" t="b">
        <v>0</v>
      </c>
    </row>
    <row r="15" spans="1:7" ht="15">
      <c r="A15" s="85" t="s">
        <v>2599</v>
      </c>
      <c r="B15" s="85">
        <v>15</v>
      </c>
      <c r="C15" s="123">
        <v>0.008601120409013048</v>
      </c>
      <c r="D15" s="85" t="s">
        <v>3292</v>
      </c>
      <c r="E15" s="85" t="b">
        <v>0</v>
      </c>
      <c r="F15" s="85" t="b">
        <v>0</v>
      </c>
      <c r="G15" s="85" t="b">
        <v>0</v>
      </c>
    </row>
    <row r="16" spans="1:7" ht="15">
      <c r="A16" s="85" t="s">
        <v>3064</v>
      </c>
      <c r="B16" s="85">
        <v>14</v>
      </c>
      <c r="C16" s="123">
        <v>0.0073029002674201635</v>
      </c>
      <c r="D16" s="85" t="s">
        <v>3292</v>
      </c>
      <c r="E16" s="85" t="b">
        <v>0</v>
      </c>
      <c r="F16" s="85" t="b">
        <v>0</v>
      </c>
      <c r="G16" s="85" t="b">
        <v>0</v>
      </c>
    </row>
    <row r="17" spans="1:7" ht="15">
      <c r="A17" s="85" t="s">
        <v>2579</v>
      </c>
      <c r="B17" s="85">
        <v>13</v>
      </c>
      <c r="C17" s="123">
        <v>0.007211471288950443</v>
      </c>
      <c r="D17" s="85" t="s">
        <v>3292</v>
      </c>
      <c r="E17" s="85" t="b">
        <v>0</v>
      </c>
      <c r="F17" s="85" t="b">
        <v>0</v>
      </c>
      <c r="G17" s="85" t="b">
        <v>0</v>
      </c>
    </row>
    <row r="18" spans="1:7" ht="15">
      <c r="A18" s="85" t="s">
        <v>2546</v>
      </c>
      <c r="B18" s="85">
        <v>12</v>
      </c>
      <c r="C18" s="123">
        <v>0.0066567427282619475</v>
      </c>
      <c r="D18" s="85" t="s">
        <v>3292</v>
      </c>
      <c r="E18" s="85" t="b">
        <v>0</v>
      </c>
      <c r="F18" s="85" t="b">
        <v>0</v>
      </c>
      <c r="G18" s="85" t="b">
        <v>0</v>
      </c>
    </row>
    <row r="19" spans="1:7" ht="15">
      <c r="A19" s="85" t="s">
        <v>2544</v>
      </c>
      <c r="B19" s="85">
        <v>12</v>
      </c>
      <c r="C19" s="123">
        <v>0.007397852386838121</v>
      </c>
      <c r="D19" s="85" t="s">
        <v>3292</v>
      </c>
      <c r="E19" s="85" t="b">
        <v>0</v>
      </c>
      <c r="F19" s="85" t="b">
        <v>0</v>
      </c>
      <c r="G19" s="85" t="b">
        <v>0</v>
      </c>
    </row>
    <row r="20" spans="1:7" ht="15">
      <c r="A20" s="85" t="s">
        <v>2576</v>
      </c>
      <c r="B20" s="85">
        <v>12</v>
      </c>
      <c r="C20" s="123">
        <v>0.0066567427282619475</v>
      </c>
      <c r="D20" s="85" t="s">
        <v>3292</v>
      </c>
      <c r="E20" s="85" t="b">
        <v>0</v>
      </c>
      <c r="F20" s="85" t="b">
        <v>0</v>
      </c>
      <c r="G20" s="85" t="b">
        <v>0</v>
      </c>
    </row>
    <row r="21" spans="1:7" ht="15">
      <c r="A21" s="85" t="s">
        <v>2553</v>
      </c>
      <c r="B21" s="85">
        <v>12</v>
      </c>
      <c r="C21" s="123">
        <v>0.007126428814555323</v>
      </c>
      <c r="D21" s="85" t="s">
        <v>3292</v>
      </c>
      <c r="E21" s="85" t="b">
        <v>0</v>
      </c>
      <c r="F21" s="85" t="b">
        <v>0</v>
      </c>
      <c r="G21" s="85" t="b">
        <v>0</v>
      </c>
    </row>
    <row r="22" spans="1:7" ht="15">
      <c r="A22" s="85" t="s">
        <v>2559</v>
      </c>
      <c r="B22" s="85">
        <v>12</v>
      </c>
      <c r="C22" s="123">
        <v>0.0066567427282619475</v>
      </c>
      <c r="D22" s="85" t="s">
        <v>3292</v>
      </c>
      <c r="E22" s="85" t="b">
        <v>0</v>
      </c>
      <c r="F22" s="85" t="b">
        <v>0</v>
      </c>
      <c r="G22" s="85" t="b">
        <v>0</v>
      </c>
    </row>
    <row r="23" spans="1:7" ht="15">
      <c r="A23" s="85" t="s">
        <v>286</v>
      </c>
      <c r="B23" s="85">
        <v>12</v>
      </c>
      <c r="C23" s="123">
        <v>0.0066567427282619475</v>
      </c>
      <c r="D23" s="85" t="s">
        <v>3292</v>
      </c>
      <c r="E23" s="85" t="b">
        <v>0</v>
      </c>
      <c r="F23" s="85" t="b">
        <v>0</v>
      </c>
      <c r="G23" s="85" t="b">
        <v>0</v>
      </c>
    </row>
    <row r="24" spans="1:7" ht="15">
      <c r="A24" s="85" t="s">
        <v>3065</v>
      </c>
      <c r="B24" s="85">
        <v>12</v>
      </c>
      <c r="C24" s="123">
        <v>0.009486923181369188</v>
      </c>
      <c r="D24" s="85" t="s">
        <v>3292</v>
      </c>
      <c r="E24" s="85" t="b">
        <v>0</v>
      </c>
      <c r="F24" s="85" t="b">
        <v>0</v>
      </c>
      <c r="G24" s="85" t="b">
        <v>0</v>
      </c>
    </row>
    <row r="25" spans="1:7" ht="15">
      <c r="A25" s="85" t="s">
        <v>2551</v>
      </c>
      <c r="B25" s="85">
        <v>11</v>
      </c>
      <c r="C25" s="123">
        <v>0.006532559746675713</v>
      </c>
      <c r="D25" s="85" t="s">
        <v>3292</v>
      </c>
      <c r="E25" s="85" t="b">
        <v>0</v>
      </c>
      <c r="F25" s="85" t="b">
        <v>0</v>
      </c>
      <c r="G25" s="85" t="b">
        <v>0</v>
      </c>
    </row>
    <row r="26" spans="1:7" ht="15">
      <c r="A26" s="85" t="s">
        <v>3066</v>
      </c>
      <c r="B26" s="85">
        <v>11</v>
      </c>
      <c r="C26" s="123">
        <v>0.006532559746675713</v>
      </c>
      <c r="D26" s="85" t="s">
        <v>3292</v>
      </c>
      <c r="E26" s="85" t="b">
        <v>1</v>
      </c>
      <c r="F26" s="85" t="b">
        <v>0</v>
      </c>
      <c r="G26" s="85" t="b">
        <v>0</v>
      </c>
    </row>
    <row r="27" spans="1:7" ht="15">
      <c r="A27" s="85" t="s">
        <v>2545</v>
      </c>
      <c r="B27" s="85">
        <v>10</v>
      </c>
      <c r="C27" s="123">
        <v>0.005938690678796103</v>
      </c>
      <c r="D27" s="85" t="s">
        <v>3292</v>
      </c>
      <c r="E27" s="85" t="b">
        <v>0</v>
      </c>
      <c r="F27" s="85" t="b">
        <v>0</v>
      </c>
      <c r="G27" s="85" t="b">
        <v>0</v>
      </c>
    </row>
    <row r="28" spans="1:7" ht="15">
      <c r="A28" s="85" t="s">
        <v>2552</v>
      </c>
      <c r="B28" s="85">
        <v>10</v>
      </c>
      <c r="C28" s="123">
        <v>0.0067043948804063015</v>
      </c>
      <c r="D28" s="85" t="s">
        <v>3292</v>
      </c>
      <c r="E28" s="85" t="b">
        <v>0</v>
      </c>
      <c r="F28" s="85" t="b">
        <v>0</v>
      </c>
      <c r="G28" s="85" t="b">
        <v>0</v>
      </c>
    </row>
    <row r="29" spans="1:7" ht="15">
      <c r="A29" s="85" t="s">
        <v>2554</v>
      </c>
      <c r="B29" s="85">
        <v>10</v>
      </c>
      <c r="C29" s="123">
        <v>0.005938690678796103</v>
      </c>
      <c r="D29" s="85" t="s">
        <v>3292</v>
      </c>
      <c r="E29" s="85" t="b">
        <v>0</v>
      </c>
      <c r="F29" s="85" t="b">
        <v>0</v>
      </c>
      <c r="G29" s="85" t="b">
        <v>0</v>
      </c>
    </row>
    <row r="30" spans="1:7" ht="15">
      <c r="A30" s="85" t="s">
        <v>2570</v>
      </c>
      <c r="B30" s="85">
        <v>10</v>
      </c>
      <c r="C30" s="123">
        <v>0.005938690678796103</v>
      </c>
      <c r="D30" s="85" t="s">
        <v>3292</v>
      </c>
      <c r="E30" s="85" t="b">
        <v>0</v>
      </c>
      <c r="F30" s="85" t="b">
        <v>0</v>
      </c>
      <c r="G30" s="85" t="b">
        <v>0</v>
      </c>
    </row>
    <row r="31" spans="1:7" ht="15">
      <c r="A31" s="85" t="s">
        <v>2577</v>
      </c>
      <c r="B31" s="85">
        <v>9</v>
      </c>
      <c r="C31" s="123">
        <v>0.00554838929012859</v>
      </c>
      <c r="D31" s="85" t="s">
        <v>3292</v>
      </c>
      <c r="E31" s="85" t="b">
        <v>0</v>
      </c>
      <c r="F31" s="85" t="b">
        <v>0</v>
      </c>
      <c r="G31" s="85" t="b">
        <v>0</v>
      </c>
    </row>
    <row r="32" spans="1:7" ht="15">
      <c r="A32" s="85" t="s">
        <v>3067</v>
      </c>
      <c r="B32" s="85">
        <v>9</v>
      </c>
      <c r="C32" s="123">
        <v>0.00554838929012859</v>
      </c>
      <c r="D32" s="85" t="s">
        <v>3292</v>
      </c>
      <c r="E32" s="85" t="b">
        <v>1</v>
      </c>
      <c r="F32" s="85" t="b">
        <v>0</v>
      </c>
      <c r="G32" s="85" t="b">
        <v>0</v>
      </c>
    </row>
    <row r="33" spans="1:7" ht="15">
      <c r="A33" s="85" t="s">
        <v>2596</v>
      </c>
      <c r="B33" s="85">
        <v>9</v>
      </c>
      <c r="C33" s="123">
        <v>0.00554838929012859</v>
      </c>
      <c r="D33" s="85" t="s">
        <v>3292</v>
      </c>
      <c r="E33" s="85" t="b">
        <v>0</v>
      </c>
      <c r="F33" s="85" t="b">
        <v>0</v>
      </c>
      <c r="G33" s="85" t="b">
        <v>0</v>
      </c>
    </row>
    <row r="34" spans="1:7" ht="15">
      <c r="A34" s="85" t="s">
        <v>2601</v>
      </c>
      <c r="B34" s="85">
        <v>9</v>
      </c>
      <c r="C34" s="123">
        <v>0.00554838929012859</v>
      </c>
      <c r="D34" s="85" t="s">
        <v>3292</v>
      </c>
      <c r="E34" s="85" t="b">
        <v>0</v>
      </c>
      <c r="F34" s="85" t="b">
        <v>0</v>
      </c>
      <c r="G34" s="85" t="b">
        <v>0</v>
      </c>
    </row>
    <row r="35" spans="1:7" ht="15">
      <c r="A35" s="85" t="s">
        <v>2573</v>
      </c>
      <c r="B35" s="85">
        <v>8</v>
      </c>
      <c r="C35" s="123">
        <v>0.005134185417018321</v>
      </c>
      <c r="D35" s="85" t="s">
        <v>3292</v>
      </c>
      <c r="E35" s="85" t="b">
        <v>0</v>
      </c>
      <c r="F35" s="85" t="b">
        <v>0</v>
      </c>
      <c r="G35" s="85" t="b">
        <v>0</v>
      </c>
    </row>
    <row r="36" spans="1:7" ht="15">
      <c r="A36" s="85" t="s">
        <v>2574</v>
      </c>
      <c r="B36" s="85">
        <v>8</v>
      </c>
      <c r="C36" s="123">
        <v>0.005134185417018321</v>
      </c>
      <c r="D36" s="85" t="s">
        <v>3292</v>
      </c>
      <c r="E36" s="85" t="b">
        <v>0</v>
      </c>
      <c r="F36" s="85" t="b">
        <v>0</v>
      </c>
      <c r="G36" s="85" t="b">
        <v>0</v>
      </c>
    </row>
    <row r="37" spans="1:7" ht="15">
      <c r="A37" s="85" t="s">
        <v>2575</v>
      </c>
      <c r="B37" s="85">
        <v>8</v>
      </c>
      <c r="C37" s="123">
        <v>0.005134185417018321</v>
      </c>
      <c r="D37" s="85" t="s">
        <v>3292</v>
      </c>
      <c r="E37" s="85" t="b">
        <v>0</v>
      </c>
      <c r="F37" s="85" t="b">
        <v>0</v>
      </c>
      <c r="G37" s="85" t="b">
        <v>0</v>
      </c>
    </row>
    <row r="38" spans="1:7" ht="15">
      <c r="A38" s="85" t="s">
        <v>2578</v>
      </c>
      <c r="B38" s="85">
        <v>8</v>
      </c>
      <c r="C38" s="123">
        <v>0.005134185417018321</v>
      </c>
      <c r="D38" s="85" t="s">
        <v>3292</v>
      </c>
      <c r="E38" s="85" t="b">
        <v>0</v>
      </c>
      <c r="F38" s="85" t="b">
        <v>0</v>
      </c>
      <c r="G38" s="85" t="b">
        <v>0</v>
      </c>
    </row>
    <row r="39" spans="1:7" ht="15">
      <c r="A39" s="85" t="s">
        <v>3068</v>
      </c>
      <c r="B39" s="85">
        <v>8</v>
      </c>
      <c r="C39" s="123">
        <v>0.005134185417018321</v>
      </c>
      <c r="D39" s="85" t="s">
        <v>3292</v>
      </c>
      <c r="E39" s="85" t="b">
        <v>0</v>
      </c>
      <c r="F39" s="85" t="b">
        <v>0</v>
      </c>
      <c r="G39" s="85" t="b">
        <v>0</v>
      </c>
    </row>
    <row r="40" spans="1:7" ht="15">
      <c r="A40" s="85" t="s">
        <v>3069</v>
      </c>
      <c r="B40" s="85">
        <v>8</v>
      </c>
      <c r="C40" s="123">
        <v>0.005134185417018321</v>
      </c>
      <c r="D40" s="85" t="s">
        <v>3292</v>
      </c>
      <c r="E40" s="85" t="b">
        <v>0</v>
      </c>
      <c r="F40" s="85" t="b">
        <v>0</v>
      </c>
      <c r="G40" s="85" t="b">
        <v>0</v>
      </c>
    </row>
    <row r="41" spans="1:7" ht="15">
      <c r="A41" s="85" t="s">
        <v>2597</v>
      </c>
      <c r="B41" s="85">
        <v>8</v>
      </c>
      <c r="C41" s="123">
        <v>0.005134185417018321</v>
      </c>
      <c r="D41" s="85" t="s">
        <v>3292</v>
      </c>
      <c r="E41" s="85" t="b">
        <v>0</v>
      </c>
      <c r="F41" s="85" t="b">
        <v>0</v>
      </c>
      <c r="G41" s="85" t="b">
        <v>0</v>
      </c>
    </row>
    <row r="42" spans="1:7" ht="15">
      <c r="A42" s="85" t="s">
        <v>3070</v>
      </c>
      <c r="B42" s="85">
        <v>8</v>
      </c>
      <c r="C42" s="123">
        <v>0.005134185417018321</v>
      </c>
      <c r="D42" s="85" t="s">
        <v>3292</v>
      </c>
      <c r="E42" s="85" t="b">
        <v>0</v>
      </c>
      <c r="F42" s="85" t="b">
        <v>0</v>
      </c>
      <c r="G42" s="85" t="b">
        <v>0</v>
      </c>
    </row>
    <row r="43" spans="1:7" ht="15">
      <c r="A43" s="85" t="s">
        <v>3071</v>
      </c>
      <c r="B43" s="85">
        <v>8</v>
      </c>
      <c r="C43" s="123">
        <v>0.00536351590432504</v>
      </c>
      <c r="D43" s="85" t="s">
        <v>3292</v>
      </c>
      <c r="E43" s="85" t="b">
        <v>0</v>
      </c>
      <c r="F43" s="85" t="b">
        <v>0</v>
      </c>
      <c r="G43" s="85" t="b">
        <v>0</v>
      </c>
    </row>
    <row r="44" spans="1:7" ht="15">
      <c r="A44" s="85" t="s">
        <v>2585</v>
      </c>
      <c r="B44" s="85">
        <v>8</v>
      </c>
      <c r="C44" s="123">
        <v>0.005134185417018321</v>
      </c>
      <c r="D44" s="85" t="s">
        <v>3292</v>
      </c>
      <c r="E44" s="85" t="b">
        <v>1</v>
      </c>
      <c r="F44" s="85" t="b">
        <v>0</v>
      </c>
      <c r="G44" s="85" t="b">
        <v>0</v>
      </c>
    </row>
    <row r="45" spans="1:7" ht="15">
      <c r="A45" s="85" t="s">
        <v>3072</v>
      </c>
      <c r="B45" s="85">
        <v>8</v>
      </c>
      <c r="C45" s="123">
        <v>0.006324615454246125</v>
      </c>
      <c r="D45" s="85" t="s">
        <v>3292</v>
      </c>
      <c r="E45" s="85" t="b">
        <v>0</v>
      </c>
      <c r="F45" s="85" t="b">
        <v>0</v>
      </c>
      <c r="G45" s="85" t="b">
        <v>0</v>
      </c>
    </row>
    <row r="46" spans="1:7" ht="15">
      <c r="A46" s="85" t="s">
        <v>3073</v>
      </c>
      <c r="B46" s="85">
        <v>8</v>
      </c>
      <c r="C46" s="123">
        <v>0.006324615454246125</v>
      </c>
      <c r="D46" s="85" t="s">
        <v>3292</v>
      </c>
      <c r="E46" s="85" t="b">
        <v>0</v>
      </c>
      <c r="F46" s="85" t="b">
        <v>0</v>
      </c>
      <c r="G46" s="85" t="b">
        <v>0</v>
      </c>
    </row>
    <row r="47" spans="1:7" ht="15">
      <c r="A47" s="85" t="s">
        <v>3074</v>
      </c>
      <c r="B47" s="85">
        <v>7</v>
      </c>
      <c r="C47" s="123">
        <v>0.004693076416284411</v>
      </c>
      <c r="D47" s="85" t="s">
        <v>3292</v>
      </c>
      <c r="E47" s="85" t="b">
        <v>0</v>
      </c>
      <c r="F47" s="85" t="b">
        <v>0</v>
      </c>
      <c r="G47" s="85" t="b">
        <v>0</v>
      </c>
    </row>
    <row r="48" spans="1:7" ht="15">
      <c r="A48" s="85" t="s">
        <v>2547</v>
      </c>
      <c r="B48" s="85">
        <v>7</v>
      </c>
      <c r="C48" s="123">
        <v>0.004693076416284411</v>
      </c>
      <c r="D48" s="85" t="s">
        <v>3292</v>
      </c>
      <c r="E48" s="85" t="b">
        <v>0</v>
      </c>
      <c r="F48" s="85" t="b">
        <v>0</v>
      </c>
      <c r="G48" s="85" t="b">
        <v>0</v>
      </c>
    </row>
    <row r="49" spans="1:7" ht="15">
      <c r="A49" s="85" t="s">
        <v>2548</v>
      </c>
      <c r="B49" s="85">
        <v>7</v>
      </c>
      <c r="C49" s="123">
        <v>0.004693076416284411</v>
      </c>
      <c r="D49" s="85" t="s">
        <v>3292</v>
      </c>
      <c r="E49" s="85" t="b">
        <v>0</v>
      </c>
      <c r="F49" s="85" t="b">
        <v>0</v>
      </c>
      <c r="G49" s="85" t="b">
        <v>0</v>
      </c>
    </row>
    <row r="50" spans="1:7" ht="15">
      <c r="A50" s="85" t="s">
        <v>329</v>
      </c>
      <c r="B50" s="85">
        <v>7</v>
      </c>
      <c r="C50" s="123">
        <v>0.004693076416284411</v>
      </c>
      <c r="D50" s="85" t="s">
        <v>3292</v>
      </c>
      <c r="E50" s="85" t="b">
        <v>0</v>
      </c>
      <c r="F50" s="85" t="b">
        <v>0</v>
      </c>
      <c r="G50" s="85" t="b">
        <v>0</v>
      </c>
    </row>
    <row r="51" spans="1:7" ht="15">
      <c r="A51" s="85" t="s">
        <v>3075</v>
      </c>
      <c r="B51" s="85">
        <v>7</v>
      </c>
      <c r="C51" s="123">
        <v>0.004693076416284411</v>
      </c>
      <c r="D51" s="85" t="s">
        <v>3292</v>
      </c>
      <c r="E51" s="85" t="b">
        <v>0</v>
      </c>
      <c r="F51" s="85" t="b">
        <v>0</v>
      </c>
      <c r="G51" s="85" t="b">
        <v>0</v>
      </c>
    </row>
    <row r="52" spans="1:7" ht="15">
      <c r="A52" s="85" t="s">
        <v>2598</v>
      </c>
      <c r="B52" s="85">
        <v>7</v>
      </c>
      <c r="C52" s="123">
        <v>0.004693076416284411</v>
      </c>
      <c r="D52" s="85" t="s">
        <v>3292</v>
      </c>
      <c r="E52" s="85" t="b">
        <v>0</v>
      </c>
      <c r="F52" s="85" t="b">
        <v>0</v>
      </c>
      <c r="G52" s="85" t="b">
        <v>0</v>
      </c>
    </row>
    <row r="53" spans="1:7" ht="15">
      <c r="A53" s="85" t="s">
        <v>2600</v>
      </c>
      <c r="B53" s="85">
        <v>7</v>
      </c>
      <c r="C53" s="123">
        <v>0.004693076416284411</v>
      </c>
      <c r="D53" s="85" t="s">
        <v>3292</v>
      </c>
      <c r="E53" s="85" t="b">
        <v>0</v>
      </c>
      <c r="F53" s="85" t="b">
        <v>0</v>
      </c>
      <c r="G53" s="85" t="b">
        <v>0</v>
      </c>
    </row>
    <row r="54" spans="1:7" ht="15">
      <c r="A54" s="85" t="s">
        <v>2602</v>
      </c>
      <c r="B54" s="85">
        <v>7</v>
      </c>
      <c r="C54" s="123">
        <v>0.004693076416284411</v>
      </c>
      <c r="D54" s="85" t="s">
        <v>3292</v>
      </c>
      <c r="E54" s="85" t="b">
        <v>0</v>
      </c>
      <c r="F54" s="85" t="b">
        <v>0</v>
      </c>
      <c r="G54" s="85" t="b">
        <v>0</v>
      </c>
    </row>
    <row r="55" spans="1:7" ht="15">
      <c r="A55" s="85" t="s">
        <v>3076</v>
      </c>
      <c r="B55" s="85">
        <v>7</v>
      </c>
      <c r="C55" s="123">
        <v>0.004693076416284411</v>
      </c>
      <c r="D55" s="85" t="s">
        <v>3292</v>
      </c>
      <c r="E55" s="85" t="b">
        <v>0</v>
      </c>
      <c r="F55" s="85" t="b">
        <v>0</v>
      </c>
      <c r="G55" s="85" t="b">
        <v>0</v>
      </c>
    </row>
    <row r="56" spans="1:7" ht="15">
      <c r="A56" s="85" t="s">
        <v>3077</v>
      </c>
      <c r="B56" s="85">
        <v>7</v>
      </c>
      <c r="C56" s="123">
        <v>0.004693076416284411</v>
      </c>
      <c r="D56" s="85" t="s">
        <v>3292</v>
      </c>
      <c r="E56" s="85" t="b">
        <v>0</v>
      </c>
      <c r="F56" s="85" t="b">
        <v>0</v>
      </c>
      <c r="G56" s="85" t="b">
        <v>0</v>
      </c>
    </row>
    <row r="57" spans="1:7" ht="15">
      <c r="A57" s="85" t="s">
        <v>2556</v>
      </c>
      <c r="B57" s="85">
        <v>7</v>
      </c>
      <c r="C57" s="123">
        <v>0.004924726207393799</v>
      </c>
      <c r="D57" s="85" t="s">
        <v>3292</v>
      </c>
      <c r="E57" s="85" t="b">
        <v>0</v>
      </c>
      <c r="F57" s="85" t="b">
        <v>0</v>
      </c>
      <c r="G57" s="85" t="b">
        <v>0</v>
      </c>
    </row>
    <row r="58" spans="1:7" ht="15">
      <c r="A58" s="85" t="s">
        <v>3078</v>
      </c>
      <c r="B58" s="85">
        <v>7</v>
      </c>
      <c r="C58" s="123">
        <v>0.004693076416284411</v>
      </c>
      <c r="D58" s="85" t="s">
        <v>3292</v>
      </c>
      <c r="E58" s="85" t="b">
        <v>0</v>
      </c>
      <c r="F58" s="85" t="b">
        <v>0</v>
      </c>
      <c r="G58" s="85" t="b">
        <v>0</v>
      </c>
    </row>
    <row r="59" spans="1:7" ht="15">
      <c r="A59" s="85" t="s">
        <v>3079</v>
      </c>
      <c r="B59" s="85">
        <v>7</v>
      </c>
      <c r="C59" s="123">
        <v>0.004693076416284411</v>
      </c>
      <c r="D59" s="85" t="s">
        <v>3292</v>
      </c>
      <c r="E59" s="85" t="b">
        <v>0</v>
      </c>
      <c r="F59" s="85" t="b">
        <v>0</v>
      </c>
      <c r="G59" s="85" t="b">
        <v>0</v>
      </c>
    </row>
    <row r="60" spans="1:7" ht="15">
      <c r="A60" s="85" t="s">
        <v>289</v>
      </c>
      <c r="B60" s="85">
        <v>7</v>
      </c>
      <c r="C60" s="123">
        <v>0.004693076416284411</v>
      </c>
      <c r="D60" s="85" t="s">
        <v>3292</v>
      </c>
      <c r="E60" s="85" t="b">
        <v>0</v>
      </c>
      <c r="F60" s="85" t="b">
        <v>0</v>
      </c>
      <c r="G60" s="85" t="b">
        <v>0</v>
      </c>
    </row>
    <row r="61" spans="1:7" ht="15">
      <c r="A61" s="85" t="s">
        <v>2583</v>
      </c>
      <c r="B61" s="85">
        <v>7</v>
      </c>
      <c r="C61" s="123">
        <v>0.004693076416284411</v>
      </c>
      <c r="D61" s="85" t="s">
        <v>3292</v>
      </c>
      <c r="E61" s="85" t="b">
        <v>1</v>
      </c>
      <c r="F61" s="85" t="b">
        <v>0</v>
      </c>
      <c r="G61" s="85" t="b">
        <v>0</v>
      </c>
    </row>
    <row r="62" spans="1:7" ht="15">
      <c r="A62" s="85" t="s">
        <v>2549</v>
      </c>
      <c r="B62" s="85">
        <v>6</v>
      </c>
      <c r="C62" s="123">
        <v>0.004221193892051828</v>
      </c>
      <c r="D62" s="85" t="s">
        <v>3292</v>
      </c>
      <c r="E62" s="85" t="b">
        <v>0</v>
      </c>
      <c r="F62" s="85" t="b">
        <v>0</v>
      </c>
      <c r="G62" s="85" t="b">
        <v>0</v>
      </c>
    </row>
    <row r="63" spans="1:7" ht="15">
      <c r="A63" s="85" t="s">
        <v>3080</v>
      </c>
      <c r="B63" s="85">
        <v>6</v>
      </c>
      <c r="C63" s="123">
        <v>0.004221193892051828</v>
      </c>
      <c r="D63" s="85" t="s">
        <v>3292</v>
      </c>
      <c r="E63" s="85" t="b">
        <v>0</v>
      </c>
      <c r="F63" s="85" t="b">
        <v>0</v>
      </c>
      <c r="G63" s="85" t="b">
        <v>0</v>
      </c>
    </row>
    <row r="64" spans="1:7" ht="15">
      <c r="A64" s="85" t="s">
        <v>328</v>
      </c>
      <c r="B64" s="85">
        <v>6</v>
      </c>
      <c r="C64" s="123">
        <v>0.004221193892051828</v>
      </c>
      <c r="D64" s="85" t="s">
        <v>3292</v>
      </c>
      <c r="E64" s="85" t="b">
        <v>0</v>
      </c>
      <c r="F64" s="85" t="b">
        <v>0</v>
      </c>
      <c r="G64" s="85" t="b">
        <v>0</v>
      </c>
    </row>
    <row r="65" spans="1:7" ht="15">
      <c r="A65" s="85" t="s">
        <v>3081</v>
      </c>
      <c r="B65" s="85">
        <v>6</v>
      </c>
      <c r="C65" s="123">
        <v>0.004221193892051828</v>
      </c>
      <c r="D65" s="85" t="s">
        <v>3292</v>
      </c>
      <c r="E65" s="85" t="b">
        <v>0</v>
      </c>
      <c r="F65" s="85" t="b">
        <v>0</v>
      </c>
      <c r="G65" s="85" t="b">
        <v>0</v>
      </c>
    </row>
    <row r="66" spans="1:7" ht="15">
      <c r="A66" s="85" t="s">
        <v>3082</v>
      </c>
      <c r="B66" s="85">
        <v>6</v>
      </c>
      <c r="C66" s="123">
        <v>0.004221193892051828</v>
      </c>
      <c r="D66" s="85" t="s">
        <v>3292</v>
      </c>
      <c r="E66" s="85" t="b">
        <v>0</v>
      </c>
      <c r="F66" s="85" t="b">
        <v>0</v>
      </c>
      <c r="G66" s="85" t="b">
        <v>0</v>
      </c>
    </row>
    <row r="67" spans="1:7" ht="15">
      <c r="A67" s="85" t="s">
        <v>3083</v>
      </c>
      <c r="B67" s="85">
        <v>6</v>
      </c>
      <c r="C67" s="123">
        <v>0.004221193892051828</v>
      </c>
      <c r="D67" s="85" t="s">
        <v>3292</v>
      </c>
      <c r="E67" s="85" t="b">
        <v>0</v>
      </c>
      <c r="F67" s="85" t="b">
        <v>0</v>
      </c>
      <c r="G67" s="85" t="b">
        <v>0</v>
      </c>
    </row>
    <row r="68" spans="1:7" ht="15">
      <c r="A68" s="85" t="s">
        <v>2500</v>
      </c>
      <c r="B68" s="85">
        <v>6</v>
      </c>
      <c r="C68" s="123">
        <v>0.004221193892051828</v>
      </c>
      <c r="D68" s="85" t="s">
        <v>3292</v>
      </c>
      <c r="E68" s="85" t="b">
        <v>0</v>
      </c>
      <c r="F68" s="85" t="b">
        <v>0</v>
      </c>
      <c r="G68" s="85" t="b">
        <v>0</v>
      </c>
    </row>
    <row r="69" spans="1:7" ht="15">
      <c r="A69" s="85" t="s">
        <v>3084</v>
      </c>
      <c r="B69" s="85">
        <v>6</v>
      </c>
      <c r="C69" s="123">
        <v>0.004221193892051828</v>
      </c>
      <c r="D69" s="85" t="s">
        <v>3292</v>
      </c>
      <c r="E69" s="85" t="b">
        <v>0</v>
      </c>
      <c r="F69" s="85" t="b">
        <v>0</v>
      </c>
      <c r="G69" s="85" t="b">
        <v>0</v>
      </c>
    </row>
    <row r="70" spans="1:7" ht="15">
      <c r="A70" s="85" t="s">
        <v>2567</v>
      </c>
      <c r="B70" s="85">
        <v>6</v>
      </c>
      <c r="C70" s="123">
        <v>0.004221193892051828</v>
      </c>
      <c r="D70" s="85" t="s">
        <v>3292</v>
      </c>
      <c r="E70" s="85" t="b">
        <v>0</v>
      </c>
      <c r="F70" s="85" t="b">
        <v>0</v>
      </c>
      <c r="G70" s="85" t="b">
        <v>0</v>
      </c>
    </row>
    <row r="71" spans="1:7" ht="15">
      <c r="A71" s="85" t="s">
        <v>2568</v>
      </c>
      <c r="B71" s="85">
        <v>6</v>
      </c>
      <c r="C71" s="123">
        <v>0.004221193892051828</v>
      </c>
      <c r="D71" s="85" t="s">
        <v>3292</v>
      </c>
      <c r="E71" s="85" t="b">
        <v>0</v>
      </c>
      <c r="F71" s="85" t="b">
        <v>0</v>
      </c>
      <c r="G71" s="85" t="b">
        <v>0</v>
      </c>
    </row>
    <row r="72" spans="1:7" ht="15">
      <c r="A72" s="85" t="s">
        <v>2569</v>
      </c>
      <c r="B72" s="85">
        <v>6</v>
      </c>
      <c r="C72" s="123">
        <v>0.004221193892051828</v>
      </c>
      <c r="D72" s="85" t="s">
        <v>3292</v>
      </c>
      <c r="E72" s="85" t="b">
        <v>0</v>
      </c>
      <c r="F72" s="85" t="b">
        <v>0</v>
      </c>
      <c r="G72" s="85" t="b">
        <v>0</v>
      </c>
    </row>
    <row r="73" spans="1:7" ht="15">
      <c r="A73" s="85" t="s">
        <v>2571</v>
      </c>
      <c r="B73" s="85">
        <v>6</v>
      </c>
      <c r="C73" s="123">
        <v>0.004221193892051828</v>
      </c>
      <c r="D73" s="85" t="s">
        <v>3292</v>
      </c>
      <c r="E73" s="85" t="b">
        <v>0</v>
      </c>
      <c r="F73" s="85" t="b">
        <v>0</v>
      </c>
      <c r="G73" s="85" t="b">
        <v>0</v>
      </c>
    </row>
    <row r="74" spans="1:7" ht="15">
      <c r="A74" s="85" t="s">
        <v>3085</v>
      </c>
      <c r="B74" s="85">
        <v>6</v>
      </c>
      <c r="C74" s="123">
        <v>0.004221193892051828</v>
      </c>
      <c r="D74" s="85" t="s">
        <v>3292</v>
      </c>
      <c r="E74" s="85" t="b">
        <v>0</v>
      </c>
      <c r="F74" s="85" t="b">
        <v>0</v>
      </c>
      <c r="G74" s="85" t="b">
        <v>0</v>
      </c>
    </row>
    <row r="75" spans="1:7" ht="15">
      <c r="A75" s="85" t="s">
        <v>2501</v>
      </c>
      <c r="B75" s="85">
        <v>6</v>
      </c>
      <c r="C75" s="123">
        <v>0.004221193892051828</v>
      </c>
      <c r="D75" s="85" t="s">
        <v>3292</v>
      </c>
      <c r="E75" s="85" t="b">
        <v>0</v>
      </c>
      <c r="F75" s="85" t="b">
        <v>0</v>
      </c>
      <c r="G75" s="85" t="b">
        <v>0</v>
      </c>
    </row>
    <row r="76" spans="1:7" ht="15">
      <c r="A76" s="85" t="s">
        <v>3086</v>
      </c>
      <c r="B76" s="85">
        <v>6</v>
      </c>
      <c r="C76" s="123">
        <v>0.004221193892051828</v>
      </c>
      <c r="D76" s="85" t="s">
        <v>3292</v>
      </c>
      <c r="E76" s="85" t="b">
        <v>0</v>
      </c>
      <c r="F76" s="85" t="b">
        <v>0</v>
      </c>
      <c r="G76" s="85" t="b">
        <v>0</v>
      </c>
    </row>
    <row r="77" spans="1:7" ht="15">
      <c r="A77" s="85" t="s">
        <v>3087</v>
      </c>
      <c r="B77" s="85">
        <v>6</v>
      </c>
      <c r="C77" s="123">
        <v>0.004221193892051828</v>
      </c>
      <c r="D77" s="85" t="s">
        <v>3292</v>
      </c>
      <c r="E77" s="85" t="b">
        <v>0</v>
      </c>
      <c r="F77" s="85" t="b">
        <v>0</v>
      </c>
      <c r="G77" s="85" t="b">
        <v>0</v>
      </c>
    </row>
    <row r="78" spans="1:7" ht="15">
      <c r="A78" s="85" t="s">
        <v>3088</v>
      </c>
      <c r="B78" s="85">
        <v>6</v>
      </c>
      <c r="C78" s="123">
        <v>0.004221193892051828</v>
      </c>
      <c r="D78" s="85" t="s">
        <v>3292</v>
      </c>
      <c r="E78" s="85" t="b">
        <v>1</v>
      </c>
      <c r="F78" s="85" t="b">
        <v>0</v>
      </c>
      <c r="G78" s="85" t="b">
        <v>0</v>
      </c>
    </row>
    <row r="79" spans="1:7" ht="15">
      <c r="A79" s="85" t="s">
        <v>2590</v>
      </c>
      <c r="B79" s="85">
        <v>6</v>
      </c>
      <c r="C79" s="123">
        <v>0.004221193892051828</v>
      </c>
      <c r="D79" s="85" t="s">
        <v>3292</v>
      </c>
      <c r="E79" s="85" t="b">
        <v>0</v>
      </c>
      <c r="F79" s="85" t="b">
        <v>0</v>
      </c>
      <c r="G79" s="85" t="b">
        <v>0</v>
      </c>
    </row>
    <row r="80" spans="1:7" ht="15">
      <c r="A80" s="85" t="s">
        <v>2581</v>
      </c>
      <c r="B80" s="85">
        <v>6</v>
      </c>
      <c r="C80" s="123">
        <v>0.004221193892051828</v>
      </c>
      <c r="D80" s="85" t="s">
        <v>3292</v>
      </c>
      <c r="E80" s="85" t="b">
        <v>0</v>
      </c>
      <c r="F80" s="85" t="b">
        <v>0</v>
      </c>
      <c r="G80" s="85" t="b">
        <v>0</v>
      </c>
    </row>
    <row r="81" spans="1:7" ht="15">
      <c r="A81" s="85" t="s">
        <v>2582</v>
      </c>
      <c r="B81" s="85">
        <v>6</v>
      </c>
      <c r="C81" s="123">
        <v>0.004221193892051828</v>
      </c>
      <c r="D81" s="85" t="s">
        <v>3292</v>
      </c>
      <c r="E81" s="85" t="b">
        <v>0</v>
      </c>
      <c r="F81" s="85" t="b">
        <v>0</v>
      </c>
      <c r="G81" s="85" t="b">
        <v>0</v>
      </c>
    </row>
    <row r="82" spans="1:7" ht="15">
      <c r="A82" s="85" t="s">
        <v>2586</v>
      </c>
      <c r="B82" s="85">
        <v>6</v>
      </c>
      <c r="C82" s="123">
        <v>0.004221193892051828</v>
      </c>
      <c r="D82" s="85" t="s">
        <v>3292</v>
      </c>
      <c r="E82" s="85" t="b">
        <v>0</v>
      </c>
      <c r="F82" s="85" t="b">
        <v>0</v>
      </c>
      <c r="G82" s="85" t="b">
        <v>0</v>
      </c>
    </row>
    <row r="83" spans="1:7" ht="15">
      <c r="A83" s="85" t="s">
        <v>2587</v>
      </c>
      <c r="B83" s="85">
        <v>6</v>
      </c>
      <c r="C83" s="123">
        <v>0.004221193892051828</v>
      </c>
      <c r="D83" s="85" t="s">
        <v>3292</v>
      </c>
      <c r="E83" s="85" t="b">
        <v>0</v>
      </c>
      <c r="F83" s="85" t="b">
        <v>0</v>
      </c>
      <c r="G83" s="85" t="b">
        <v>0</v>
      </c>
    </row>
    <row r="84" spans="1:7" ht="15">
      <c r="A84" s="85" t="s">
        <v>3089</v>
      </c>
      <c r="B84" s="85">
        <v>6</v>
      </c>
      <c r="C84" s="123">
        <v>0.004221193892051828</v>
      </c>
      <c r="D84" s="85" t="s">
        <v>3292</v>
      </c>
      <c r="E84" s="85" t="b">
        <v>0</v>
      </c>
      <c r="F84" s="85" t="b">
        <v>0</v>
      </c>
      <c r="G84" s="85" t="b">
        <v>0</v>
      </c>
    </row>
    <row r="85" spans="1:7" ht="15">
      <c r="A85" s="85" t="s">
        <v>3090</v>
      </c>
      <c r="B85" s="85">
        <v>5</v>
      </c>
      <c r="C85" s="123">
        <v>0.0037133641126654298</v>
      </c>
      <c r="D85" s="85" t="s">
        <v>3292</v>
      </c>
      <c r="E85" s="85" t="b">
        <v>1</v>
      </c>
      <c r="F85" s="85" t="b">
        <v>0</v>
      </c>
      <c r="G85" s="85" t="b">
        <v>0</v>
      </c>
    </row>
    <row r="86" spans="1:7" ht="15">
      <c r="A86" s="85" t="s">
        <v>3091</v>
      </c>
      <c r="B86" s="85">
        <v>5</v>
      </c>
      <c r="C86" s="123">
        <v>0.0037133641126654298</v>
      </c>
      <c r="D86" s="85" t="s">
        <v>3292</v>
      </c>
      <c r="E86" s="85" t="b">
        <v>0</v>
      </c>
      <c r="F86" s="85" t="b">
        <v>0</v>
      </c>
      <c r="G86" s="85" t="b">
        <v>0</v>
      </c>
    </row>
    <row r="87" spans="1:7" ht="15">
      <c r="A87" s="85" t="s">
        <v>3092</v>
      </c>
      <c r="B87" s="85">
        <v>5</v>
      </c>
      <c r="C87" s="123">
        <v>0.0037133641126654298</v>
      </c>
      <c r="D87" s="85" t="s">
        <v>3292</v>
      </c>
      <c r="E87" s="85" t="b">
        <v>0</v>
      </c>
      <c r="F87" s="85" t="b">
        <v>0</v>
      </c>
      <c r="G87" s="85" t="b">
        <v>0</v>
      </c>
    </row>
    <row r="88" spans="1:7" ht="15">
      <c r="A88" s="85" t="s">
        <v>3093</v>
      </c>
      <c r="B88" s="85">
        <v>5</v>
      </c>
      <c r="C88" s="123">
        <v>0.0037133641126654298</v>
      </c>
      <c r="D88" s="85" t="s">
        <v>3292</v>
      </c>
      <c r="E88" s="85" t="b">
        <v>0</v>
      </c>
      <c r="F88" s="85" t="b">
        <v>0</v>
      </c>
      <c r="G88" s="85" t="b">
        <v>0</v>
      </c>
    </row>
    <row r="89" spans="1:7" ht="15">
      <c r="A89" s="85" t="s">
        <v>2502</v>
      </c>
      <c r="B89" s="85">
        <v>5</v>
      </c>
      <c r="C89" s="123">
        <v>0.0037133641126654298</v>
      </c>
      <c r="D89" s="85" t="s">
        <v>3292</v>
      </c>
      <c r="E89" s="85" t="b">
        <v>0</v>
      </c>
      <c r="F89" s="85" t="b">
        <v>0</v>
      </c>
      <c r="G89" s="85" t="b">
        <v>0</v>
      </c>
    </row>
    <row r="90" spans="1:7" ht="15">
      <c r="A90" s="85" t="s">
        <v>2503</v>
      </c>
      <c r="B90" s="85">
        <v>5</v>
      </c>
      <c r="C90" s="123">
        <v>0.0037133641126654298</v>
      </c>
      <c r="D90" s="85" t="s">
        <v>3292</v>
      </c>
      <c r="E90" s="85" t="b">
        <v>0</v>
      </c>
      <c r="F90" s="85" t="b">
        <v>0</v>
      </c>
      <c r="G90" s="85" t="b">
        <v>0</v>
      </c>
    </row>
    <row r="91" spans="1:7" ht="15">
      <c r="A91" s="85" t="s">
        <v>2504</v>
      </c>
      <c r="B91" s="85">
        <v>5</v>
      </c>
      <c r="C91" s="123">
        <v>0.0037133641126654298</v>
      </c>
      <c r="D91" s="85" t="s">
        <v>3292</v>
      </c>
      <c r="E91" s="85" t="b">
        <v>0</v>
      </c>
      <c r="F91" s="85" t="b">
        <v>0</v>
      </c>
      <c r="G91" s="85" t="b">
        <v>0</v>
      </c>
    </row>
    <row r="92" spans="1:7" ht="15">
      <c r="A92" s="85" t="s">
        <v>2505</v>
      </c>
      <c r="B92" s="85">
        <v>5</v>
      </c>
      <c r="C92" s="123">
        <v>0.0037133641126654298</v>
      </c>
      <c r="D92" s="85" t="s">
        <v>3292</v>
      </c>
      <c r="E92" s="85" t="b">
        <v>0</v>
      </c>
      <c r="F92" s="85" t="b">
        <v>0</v>
      </c>
      <c r="G92" s="85" t="b">
        <v>0</v>
      </c>
    </row>
    <row r="93" spans="1:7" ht="15">
      <c r="A93" s="85" t="s">
        <v>3094</v>
      </c>
      <c r="B93" s="85">
        <v>5</v>
      </c>
      <c r="C93" s="123">
        <v>0.0037133641126654298</v>
      </c>
      <c r="D93" s="85" t="s">
        <v>3292</v>
      </c>
      <c r="E93" s="85" t="b">
        <v>0</v>
      </c>
      <c r="F93" s="85" t="b">
        <v>0</v>
      </c>
      <c r="G93" s="85" t="b">
        <v>0</v>
      </c>
    </row>
    <row r="94" spans="1:7" ht="15">
      <c r="A94" s="85" t="s">
        <v>3095</v>
      </c>
      <c r="B94" s="85">
        <v>5</v>
      </c>
      <c r="C94" s="123">
        <v>0.0037133641126654298</v>
      </c>
      <c r="D94" s="85" t="s">
        <v>3292</v>
      </c>
      <c r="E94" s="85" t="b">
        <v>0</v>
      </c>
      <c r="F94" s="85" t="b">
        <v>0</v>
      </c>
      <c r="G94" s="85" t="b">
        <v>0</v>
      </c>
    </row>
    <row r="95" spans="1:7" ht="15">
      <c r="A95" s="85" t="s">
        <v>3096</v>
      </c>
      <c r="B95" s="85">
        <v>5</v>
      </c>
      <c r="C95" s="123">
        <v>0.0037133641126654298</v>
      </c>
      <c r="D95" s="85" t="s">
        <v>3292</v>
      </c>
      <c r="E95" s="85" t="b">
        <v>0</v>
      </c>
      <c r="F95" s="85" t="b">
        <v>0</v>
      </c>
      <c r="G95" s="85" t="b">
        <v>0</v>
      </c>
    </row>
    <row r="96" spans="1:7" ht="15">
      <c r="A96" s="85" t="s">
        <v>3097</v>
      </c>
      <c r="B96" s="85">
        <v>5</v>
      </c>
      <c r="C96" s="123">
        <v>0.0037133641126654298</v>
      </c>
      <c r="D96" s="85" t="s">
        <v>3292</v>
      </c>
      <c r="E96" s="85" t="b">
        <v>0</v>
      </c>
      <c r="F96" s="85" t="b">
        <v>0</v>
      </c>
      <c r="G96" s="85" t="b">
        <v>0</v>
      </c>
    </row>
    <row r="97" spans="1:7" ht="15">
      <c r="A97" s="85" t="s">
        <v>3098</v>
      </c>
      <c r="B97" s="85">
        <v>5</v>
      </c>
      <c r="C97" s="123">
        <v>0.0037133641126654298</v>
      </c>
      <c r="D97" s="85" t="s">
        <v>3292</v>
      </c>
      <c r="E97" s="85" t="b">
        <v>0</v>
      </c>
      <c r="F97" s="85" t="b">
        <v>0</v>
      </c>
      <c r="G97" s="85" t="b">
        <v>0</v>
      </c>
    </row>
    <row r="98" spans="1:7" ht="15">
      <c r="A98" s="85" t="s">
        <v>3099</v>
      </c>
      <c r="B98" s="85">
        <v>5</v>
      </c>
      <c r="C98" s="123">
        <v>0.0037133641126654298</v>
      </c>
      <c r="D98" s="85" t="s">
        <v>3292</v>
      </c>
      <c r="E98" s="85" t="b">
        <v>1</v>
      </c>
      <c r="F98" s="85" t="b">
        <v>0</v>
      </c>
      <c r="G98" s="85" t="b">
        <v>0</v>
      </c>
    </row>
    <row r="99" spans="1:7" ht="15">
      <c r="A99" s="85" t="s">
        <v>3100</v>
      </c>
      <c r="B99" s="85">
        <v>5</v>
      </c>
      <c r="C99" s="123">
        <v>0.0037133641126654298</v>
      </c>
      <c r="D99" s="85" t="s">
        <v>3292</v>
      </c>
      <c r="E99" s="85" t="b">
        <v>0</v>
      </c>
      <c r="F99" s="85" t="b">
        <v>0</v>
      </c>
      <c r="G99" s="85" t="b">
        <v>0</v>
      </c>
    </row>
    <row r="100" spans="1:7" ht="15">
      <c r="A100" s="85" t="s">
        <v>3101</v>
      </c>
      <c r="B100" s="85">
        <v>5</v>
      </c>
      <c r="C100" s="123">
        <v>0.0037133641126654298</v>
      </c>
      <c r="D100" s="85" t="s">
        <v>3292</v>
      </c>
      <c r="E100" s="85" t="b">
        <v>0</v>
      </c>
      <c r="F100" s="85" t="b">
        <v>0</v>
      </c>
      <c r="G100" s="85" t="b">
        <v>0</v>
      </c>
    </row>
    <row r="101" spans="1:7" ht="15">
      <c r="A101" s="85" t="s">
        <v>3102</v>
      </c>
      <c r="B101" s="85">
        <v>5</v>
      </c>
      <c r="C101" s="123">
        <v>0.004261680349977234</v>
      </c>
      <c r="D101" s="85" t="s">
        <v>3292</v>
      </c>
      <c r="E101" s="85" t="b">
        <v>0</v>
      </c>
      <c r="F101" s="85" t="b">
        <v>0</v>
      </c>
      <c r="G101" s="85" t="b">
        <v>0</v>
      </c>
    </row>
    <row r="102" spans="1:7" ht="15">
      <c r="A102" s="85" t="s">
        <v>277</v>
      </c>
      <c r="B102" s="85">
        <v>5</v>
      </c>
      <c r="C102" s="123">
        <v>0.0037133641126654298</v>
      </c>
      <c r="D102" s="85" t="s">
        <v>3292</v>
      </c>
      <c r="E102" s="85" t="b">
        <v>0</v>
      </c>
      <c r="F102" s="85" t="b">
        <v>0</v>
      </c>
      <c r="G102" s="85" t="b">
        <v>0</v>
      </c>
    </row>
    <row r="103" spans="1:7" ht="15">
      <c r="A103" s="85" t="s">
        <v>3103</v>
      </c>
      <c r="B103" s="85">
        <v>5</v>
      </c>
      <c r="C103" s="123">
        <v>0.0037133641126654298</v>
      </c>
      <c r="D103" s="85" t="s">
        <v>3292</v>
      </c>
      <c r="E103" s="85" t="b">
        <v>0</v>
      </c>
      <c r="F103" s="85" t="b">
        <v>0</v>
      </c>
      <c r="G103" s="85" t="b">
        <v>0</v>
      </c>
    </row>
    <row r="104" spans="1:7" ht="15">
      <c r="A104" s="85" t="s">
        <v>2611</v>
      </c>
      <c r="B104" s="85">
        <v>5</v>
      </c>
      <c r="C104" s="123">
        <v>0.0037133641126654298</v>
      </c>
      <c r="D104" s="85" t="s">
        <v>3292</v>
      </c>
      <c r="E104" s="85" t="b">
        <v>0</v>
      </c>
      <c r="F104" s="85" t="b">
        <v>0</v>
      </c>
      <c r="G104" s="85" t="b">
        <v>0</v>
      </c>
    </row>
    <row r="105" spans="1:7" ht="15">
      <c r="A105" s="85" t="s">
        <v>2589</v>
      </c>
      <c r="B105" s="85">
        <v>5</v>
      </c>
      <c r="C105" s="123">
        <v>0.0037133641126654298</v>
      </c>
      <c r="D105" s="85" t="s">
        <v>3292</v>
      </c>
      <c r="E105" s="85" t="b">
        <v>0</v>
      </c>
      <c r="F105" s="85" t="b">
        <v>0</v>
      </c>
      <c r="G105" s="85" t="b">
        <v>0</v>
      </c>
    </row>
    <row r="106" spans="1:7" ht="15">
      <c r="A106" s="85" t="s">
        <v>2506</v>
      </c>
      <c r="B106" s="85">
        <v>4</v>
      </c>
      <c r="C106" s="123">
        <v>0.0031623077271230623</v>
      </c>
      <c r="D106" s="85" t="s">
        <v>3292</v>
      </c>
      <c r="E106" s="85" t="b">
        <v>0</v>
      </c>
      <c r="F106" s="85" t="b">
        <v>0</v>
      </c>
      <c r="G106" s="85" t="b">
        <v>0</v>
      </c>
    </row>
    <row r="107" spans="1:7" ht="15">
      <c r="A107" s="85" t="s">
        <v>3104</v>
      </c>
      <c r="B107" s="85">
        <v>4</v>
      </c>
      <c r="C107" s="123">
        <v>0.0031623077271230623</v>
      </c>
      <c r="D107" s="85" t="s">
        <v>3292</v>
      </c>
      <c r="E107" s="85" t="b">
        <v>0</v>
      </c>
      <c r="F107" s="85" t="b">
        <v>0</v>
      </c>
      <c r="G107" s="85" t="b">
        <v>0</v>
      </c>
    </row>
    <row r="108" spans="1:7" ht="15">
      <c r="A108" s="85" t="s">
        <v>3105</v>
      </c>
      <c r="B108" s="85">
        <v>4</v>
      </c>
      <c r="C108" s="123">
        <v>0.0031623077271230623</v>
      </c>
      <c r="D108" s="85" t="s">
        <v>3292</v>
      </c>
      <c r="E108" s="85" t="b">
        <v>0</v>
      </c>
      <c r="F108" s="85" t="b">
        <v>0</v>
      </c>
      <c r="G108" s="85" t="b">
        <v>0</v>
      </c>
    </row>
    <row r="109" spans="1:7" ht="15">
      <c r="A109" s="85" t="s">
        <v>3106</v>
      </c>
      <c r="B109" s="85">
        <v>4</v>
      </c>
      <c r="C109" s="123">
        <v>0.0031623077271230623</v>
      </c>
      <c r="D109" s="85" t="s">
        <v>3292</v>
      </c>
      <c r="E109" s="85" t="b">
        <v>0</v>
      </c>
      <c r="F109" s="85" t="b">
        <v>0</v>
      </c>
      <c r="G109" s="85" t="b">
        <v>0</v>
      </c>
    </row>
    <row r="110" spans="1:7" ht="15">
      <c r="A110" s="85" t="s">
        <v>2560</v>
      </c>
      <c r="B110" s="85">
        <v>4</v>
      </c>
      <c r="C110" s="123">
        <v>0.0031623077271230623</v>
      </c>
      <c r="D110" s="85" t="s">
        <v>3292</v>
      </c>
      <c r="E110" s="85" t="b">
        <v>0</v>
      </c>
      <c r="F110" s="85" t="b">
        <v>0</v>
      </c>
      <c r="G110" s="85" t="b">
        <v>0</v>
      </c>
    </row>
    <row r="111" spans="1:7" ht="15">
      <c r="A111" s="85" t="s">
        <v>2561</v>
      </c>
      <c r="B111" s="85">
        <v>4</v>
      </c>
      <c r="C111" s="123">
        <v>0.0031623077271230623</v>
      </c>
      <c r="D111" s="85" t="s">
        <v>3292</v>
      </c>
      <c r="E111" s="85" t="b">
        <v>0</v>
      </c>
      <c r="F111" s="85" t="b">
        <v>0</v>
      </c>
      <c r="G111" s="85" t="b">
        <v>0</v>
      </c>
    </row>
    <row r="112" spans="1:7" ht="15">
      <c r="A112" s="85" t="s">
        <v>2562</v>
      </c>
      <c r="B112" s="85">
        <v>4</v>
      </c>
      <c r="C112" s="123">
        <v>0.0031623077271230623</v>
      </c>
      <c r="D112" s="85" t="s">
        <v>3292</v>
      </c>
      <c r="E112" s="85" t="b">
        <v>0</v>
      </c>
      <c r="F112" s="85" t="b">
        <v>0</v>
      </c>
      <c r="G112" s="85" t="b">
        <v>0</v>
      </c>
    </row>
    <row r="113" spans="1:7" ht="15">
      <c r="A113" s="85" t="s">
        <v>2563</v>
      </c>
      <c r="B113" s="85">
        <v>4</v>
      </c>
      <c r="C113" s="123">
        <v>0.0031623077271230623</v>
      </c>
      <c r="D113" s="85" t="s">
        <v>3292</v>
      </c>
      <c r="E113" s="85" t="b">
        <v>0</v>
      </c>
      <c r="F113" s="85" t="b">
        <v>0</v>
      </c>
      <c r="G113" s="85" t="b">
        <v>0</v>
      </c>
    </row>
    <row r="114" spans="1:7" ht="15">
      <c r="A114" s="85" t="s">
        <v>2518</v>
      </c>
      <c r="B114" s="85">
        <v>4</v>
      </c>
      <c r="C114" s="123">
        <v>0.0031623077271230623</v>
      </c>
      <c r="D114" s="85" t="s">
        <v>3292</v>
      </c>
      <c r="E114" s="85" t="b">
        <v>0</v>
      </c>
      <c r="F114" s="85" t="b">
        <v>0</v>
      </c>
      <c r="G114" s="85" t="b">
        <v>0</v>
      </c>
    </row>
    <row r="115" spans="1:7" ht="15">
      <c r="A115" s="85" t="s">
        <v>3107</v>
      </c>
      <c r="B115" s="85">
        <v>4</v>
      </c>
      <c r="C115" s="123">
        <v>0.0031623077271230623</v>
      </c>
      <c r="D115" s="85" t="s">
        <v>3292</v>
      </c>
      <c r="E115" s="85" t="b">
        <v>1</v>
      </c>
      <c r="F115" s="85" t="b">
        <v>0</v>
      </c>
      <c r="G115" s="85" t="b">
        <v>0</v>
      </c>
    </row>
    <row r="116" spans="1:7" ht="15">
      <c r="A116" s="85" t="s">
        <v>3108</v>
      </c>
      <c r="B116" s="85">
        <v>4</v>
      </c>
      <c r="C116" s="123">
        <v>0.0031623077271230623</v>
      </c>
      <c r="D116" s="85" t="s">
        <v>3292</v>
      </c>
      <c r="E116" s="85" t="b">
        <v>0</v>
      </c>
      <c r="F116" s="85" t="b">
        <v>0</v>
      </c>
      <c r="G116" s="85" t="b">
        <v>0</v>
      </c>
    </row>
    <row r="117" spans="1:7" ht="15">
      <c r="A117" s="85" t="s">
        <v>303</v>
      </c>
      <c r="B117" s="85">
        <v>4</v>
      </c>
      <c r="C117" s="123">
        <v>0.0031623077271230623</v>
      </c>
      <c r="D117" s="85" t="s">
        <v>3292</v>
      </c>
      <c r="E117" s="85" t="b">
        <v>0</v>
      </c>
      <c r="F117" s="85" t="b">
        <v>0</v>
      </c>
      <c r="G117" s="85" t="b">
        <v>0</v>
      </c>
    </row>
    <row r="118" spans="1:7" ht="15">
      <c r="A118" s="85" t="s">
        <v>3109</v>
      </c>
      <c r="B118" s="85">
        <v>4</v>
      </c>
      <c r="C118" s="123">
        <v>0.0031623077271230623</v>
      </c>
      <c r="D118" s="85" t="s">
        <v>3292</v>
      </c>
      <c r="E118" s="85" t="b">
        <v>0</v>
      </c>
      <c r="F118" s="85" t="b">
        <v>0</v>
      </c>
      <c r="G118" s="85" t="b">
        <v>0</v>
      </c>
    </row>
    <row r="119" spans="1:7" ht="15">
      <c r="A119" s="85" t="s">
        <v>3110</v>
      </c>
      <c r="B119" s="85">
        <v>4</v>
      </c>
      <c r="C119" s="123">
        <v>0.0031623077271230623</v>
      </c>
      <c r="D119" s="85" t="s">
        <v>3292</v>
      </c>
      <c r="E119" s="85" t="b">
        <v>0</v>
      </c>
      <c r="F119" s="85" t="b">
        <v>0</v>
      </c>
      <c r="G119" s="85" t="b">
        <v>0</v>
      </c>
    </row>
    <row r="120" spans="1:7" ht="15">
      <c r="A120" s="85" t="s">
        <v>3111</v>
      </c>
      <c r="B120" s="85">
        <v>4</v>
      </c>
      <c r="C120" s="123">
        <v>0.0031623077271230623</v>
      </c>
      <c r="D120" s="85" t="s">
        <v>3292</v>
      </c>
      <c r="E120" s="85" t="b">
        <v>0</v>
      </c>
      <c r="F120" s="85" t="b">
        <v>0</v>
      </c>
      <c r="G120" s="85" t="b">
        <v>0</v>
      </c>
    </row>
    <row r="121" spans="1:7" ht="15">
      <c r="A121" s="85" t="s">
        <v>3112</v>
      </c>
      <c r="B121" s="85">
        <v>4</v>
      </c>
      <c r="C121" s="123">
        <v>0.0031623077271230623</v>
      </c>
      <c r="D121" s="85" t="s">
        <v>3292</v>
      </c>
      <c r="E121" s="85" t="b">
        <v>0</v>
      </c>
      <c r="F121" s="85" t="b">
        <v>0</v>
      </c>
      <c r="G121" s="85" t="b">
        <v>0</v>
      </c>
    </row>
    <row r="122" spans="1:7" ht="15">
      <c r="A122" s="85" t="s">
        <v>2608</v>
      </c>
      <c r="B122" s="85">
        <v>4</v>
      </c>
      <c r="C122" s="123">
        <v>0.0031623077271230623</v>
      </c>
      <c r="D122" s="85" t="s">
        <v>3292</v>
      </c>
      <c r="E122" s="85" t="b">
        <v>0</v>
      </c>
      <c r="F122" s="85" t="b">
        <v>0</v>
      </c>
      <c r="G122" s="85" t="b">
        <v>0</v>
      </c>
    </row>
    <row r="123" spans="1:7" ht="15">
      <c r="A123" s="85" t="s">
        <v>2564</v>
      </c>
      <c r="B123" s="85">
        <v>4</v>
      </c>
      <c r="C123" s="123">
        <v>0.0031623077271230623</v>
      </c>
      <c r="D123" s="85" t="s">
        <v>3292</v>
      </c>
      <c r="E123" s="85" t="b">
        <v>0</v>
      </c>
      <c r="F123" s="85" t="b">
        <v>0</v>
      </c>
      <c r="G123" s="85" t="b">
        <v>0</v>
      </c>
    </row>
    <row r="124" spans="1:7" ht="15">
      <c r="A124" s="85" t="s">
        <v>3113</v>
      </c>
      <c r="B124" s="85">
        <v>4</v>
      </c>
      <c r="C124" s="123">
        <v>0.0031623077271230623</v>
      </c>
      <c r="D124" s="85" t="s">
        <v>3292</v>
      </c>
      <c r="E124" s="85" t="b">
        <v>0</v>
      </c>
      <c r="F124" s="85" t="b">
        <v>0</v>
      </c>
      <c r="G124" s="85" t="b">
        <v>0</v>
      </c>
    </row>
    <row r="125" spans="1:7" ht="15">
      <c r="A125" s="85" t="s">
        <v>3114</v>
      </c>
      <c r="B125" s="85">
        <v>4</v>
      </c>
      <c r="C125" s="123">
        <v>0.0031623077271230623</v>
      </c>
      <c r="D125" s="85" t="s">
        <v>3292</v>
      </c>
      <c r="E125" s="85" t="b">
        <v>0</v>
      </c>
      <c r="F125" s="85" t="b">
        <v>0</v>
      </c>
      <c r="G125" s="85" t="b">
        <v>0</v>
      </c>
    </row>
    <row r="126" spans="1:7" ht="15">
      <c r="A126" s="85" t="s">
        <v>3115</v>
      </c>
      <c r="B126" s="85">
        <v>4</v>
      </c>
      <c r="C126" s="123">
        <v>0.0031623077271230623</v>
      </c>
      <c r="D126" s="85" t="s">
        <v>3292</v>
      </c>
      <c r="E126" s="85" t="b">
        <v>0</v>
      </c>
      <c r="F126" s="85" t="b">
        <v>0</v>
      </c>
      <c r="G126" s="85" t="b">
        <v>0</v>
      </c>
    </row>
    <row r="127" spans="1:7" ht="15">
      <c r="A127" s="85" t="s">
        <v>3116</v>
      </c>
      <c r="B127" s="85">
        <v>4</v>
      </c>
      <c r="C127" s="123">
        <v>0.0031623077271230623</v>
      </c>
      <c r="D127" s="85" t="s">
        <v>3292</v>
      </c>
      <c r="E127" s="85" t="b">
        <v>0</v>
      </c>
      <c r="F127" s="85" t="b">
        <v>0</v>
      </c>
      <c r="G127" s="85" t="b">
        <v>0</v>
      </c>
    </row>
    <row r="128" spans="1:7" ht="15">
      <c r="A128" s="85" t="s">
        <v>3117</v>
      </c>
      <c r="B128" s="85">
        <v>4</v>
      </c>
      <c r="C128" s="123">
        <v>0.0031623077271230623</v>
      </c>
      <c r="D128" s="85" t="s">
        <v>3292</v>
      </c>
      <c r="E128" s="85" t="b">
        <v>0</v>
      </c>
      <c r="F128" s="85" t="b">
        <v>0</v>
      </c>
      <c r="G128" s="85" t="b">
        <v>0</v>
      </c>
    </row>
    <row r="129" spans="1:7" ht="15">
      <c r="A129" s="85" t="s">
        <v>3118</v>
      </c>
      <c r="B129" s="85">
        <v>4</v>
      </c>
      <c r="C129" s="123">
        <v>0.0031623077271230623</v>
      </c>
      <c r="D129" s="85" t="s">
        <v>3292</v>
      </c>
      <c r="E129" s="85" t="b">
        <v>0</v>
      </c>
      <c r="F129" s="85" t="b">
        <v>0</v>
      </c>
      <c r="G129" s="85" t="b">
        <v>0</v>
      </c>
    </row>
    <row r="130" spans="1:7" ht="15">
      <c r="A130" s="85" t="s">
        <v>3119</v>
      </c>
      <c r="B130" s="85">
        <v>4</v>
      </c>
      <c r="C130" s="123">
        <v>0.0031623077271230623</v>
      </c>
      <c r="D130" s="85" t="s">
        <v>3292</v>
      </c>
      <c r="E130" s="85" t="b">
        <v>0</v>
      </c>
      <c r="F130" s="85" t="b">
        <v>0</v>
      </c>
      <c r="G130" s="85" t="b">
        <v>0</v>
      </c>
    </row>
    <row r="131" spans="1:7" ht="15">
      <c r="A131" s="85" t="s">
        <v>3120</v>
      </c>
      <c r="B131" s="85">
        <v>4</v>
      </c>
      <c r="C131" s="123">
        <v>0.0031623077271230623</v>
      </c>
      <c r="D131" s="85" t="s">
        <v>3292</v>
      </c>
      <c r="E131" s="85" t="b">
        <v>0</v>
      </c>
      <c r="F131" s="85" t="b">
        <v>0</v>
      </c>
      <c r="G131" s="85" t="b">
        <v>0</v>
      </c>
    </row>
    <row r="132" spans="1:7" ht="15">
      <c r="A132" s="85" t="s">
        <v>3121</v>
      </c>
      <c r="B132" s="85">
        <v>4</v>
      </c>
      <c r="C132" s="123">
        <v>0.0031623077271230623</v>
      </c>
      <c r="D132" s="85" t="s">
        <v>3292</v>
      </c>
      <c r="E132" s="85" t="b">
        <v>0</v>
      </c>
      <c r="F132" s="85" t="b">
        <v>0</v>
      </c>
      <c r="G132" s="85" t="b">
        <v>0</v>
      </c>
    </row>
    <row r="133" spans="1:7" ht="15">
      <c r="A133" s="85" t="s">
        <v>3122</v>
      </c>
      <c r="B133" s="85">
        <v>4</v>
      </c>
      <c r="C133" s="123">
        <v>0.0031623077271230623</v>
      </c>
      <c r="D133" s="85" t="s">
        <v>3292</v>
      </c>
      <c r="E133" s="85" t="b">
        <v>0</v>
      </c>
      <c r="F133" s="85" t="b">
        <v>0</v>
      </c>
      <c r="G133" s="85" t="b">
        <v>0</v>
      </c>
    </row>
    <row r="134" spans="1:7" ht="15">
      <c r="A134" s="85" t="s">
        <v>3123</v>
      </c>
      <c r="B134" s="85">
        <v>4</v>
      </c>
      <c r="C134" s="123">
        <v>0.0031623077271230623</v>
      </c>
      <c r="D134" s="85" t="s">
        <v>3292</v>
      </c>
      <c r="E134" s="85" t="b">
        <v>0</v>
      </c>
      <c r="F134" s="85" t="b">
        <v>0</v>
      </c>
      <c r="G134" s="85" t="b">
        <v>0</v>
      </c>
    </row>
    <row r="135" spans="1:7" ht="15">
      <c r="A135" s="85" t="s">
        <v>3124</v>
      </c>
      <c r="B135" s="85">
        <v>4</v>
      </c>
      <c r="C135" s="123">
        <v>0.0031623077271230623</v>
      </c>
      <c r="D135" s="85" t="s">
        <v>3292</v>
      </c>
      <c r="E135" s="85" t="b">
        <v>1</v>
      </c>
      <c r="F135" s="85" t="b">
        <v>0</v>
      </c>
      <c r="G135" s="85" t="b">
        <v>0</v>
      </c>
    </row>
    <row r="136" spans="1:7" ht="15">
      <c r="A136" s="85" t="s">
        <v>3125</v>
      </c>
      <c r="B136" s="85">
        <v>4</v>
      </c>
      <c r="C136" s="123">
        <v>0.0031623077271230623</v>
      </c>
      <c r="D136" s="85" t="s">
        <v>3292</v>
      </c>
      <c r="E136" s="85" t="b">
        <v>0</v>
      </c>
      <c r="F136" s="85" t="b">
        <v>0</v>
      </c>
      <c r="G136" s="85" t="b">
        <v>0</v>
      </c>
    </row>
    <row r="137" spans="1:7" ht="15">
      <c r="A137" s="85" t="s">
        <v>3126</v>
      </c>
      <c r="B137" s="85">
        <v>4</v>
      </c>
      <c r="C137" s="123">
        <v>0.0031623077271230623</v>
      </c>
      <c r="D137" s="85" t="s">
        <v>3292</v>
      </c>
      <c r="E137" s="85" t="b">
        <v>0</v>
      </c>
      <c r="F137" s="85" t="b">
        <v>0</v>
      </c>
      <c r="G137" s="85" t="b">
        <v>0</v>
      </c>
    </row>
    <row r="138" spans="1:7" ht="15">
      <c r="A138" s="85" t="s">
        <v>3127</v>
      </c>
      <c r="B138" s="85">
        <v>4</v>
      </c>
      <c r="C138" s="123">
        <v>0.0031623077271230623</v>
      </c>
      <c r="D138" s="85" t="s">
        <v>3292</v>
      </c>
      <c r="E138" s="85" t="b">
        <v>0</v>
      </c>
      <c r="F138" s="85" t="b">
        <v>0</v>
      </c>
      <c r="G138" s="85" t="b">
        <v>0</v>
      </c>
    </row>
    <row r="139" spans="1:7" ht="15">
      <c r="A139" s="85" t="s">
        <v>3128</v>
      </c>
      <c r="B139" s="85">
        <v>4</v>
      </c>
      <c r="C139" s="123">
        <v>0.0031623077271230623</v>
      </c>
      <c r="D139" s="85" t="s">
        <v>3292</v>
      </c>
      <c r="E139" s="85" t="b">
        <v>0</v>
      </c>
      <c r="F139" s="85" t="b">
        <v>0</v>
      </c>
      <c r="G139" s="85" t="b">
        <v>0</v>
      </c>
    </row>
    <row r="140" spans="1:7" ht="15">
      <c r="A140" s="85" t="s">
        <v>3129</v>
      </c>
      <c r="B140" s="85">
        <v>4</v>
      </c>
      <c r="C140" s="123">
        <v>0.0031623077271230623</v>
      </c>
      <c r="D140" s="85" t="s">
        <v>3292</v>
      </c>
      <c r="E140" s="85" t="b">
        <v>0</v>
      </c>
      <c r="F140" s="85" t="b">
        <v>0</v>
      </c>
      <c r="G140" s="85" t="b">
        <v>0</v>
      </c>
    </row>
    <row r="141" spans="1:7" ht="15">
      <c r="A141" s="85" t="s">
        <v>586</v>
      </c>
      <c r="B141" s="85">
        <v>4</v>
      </c>
      <c r="C141" s="123">
        <v>0.0031623077271230623</v>
      </c>
      <c r="D141" s="85" t="s">
        <v>3292</v>
      </c>
      <c r="E141" s="85" t="b">
        <v>0</v>
      </c>
      <c r="F141" s="85" t="b">
        <v>0</v>
      </c>
      <c r="G141" s="85" t="b">
        <v>0</v>
      </c>
    </row>
    <row r="142" spans="1:7" ht="15">
      <c r="A142" s="85" t="s">
        <v>3130</v>
      </c>
      <c r="B142" s="85">
        <v>3</v>
      </c>
      <c r="C142" s="123">
        <v>0.0025570082099863408</v>
      </c>
      <c r="D142" s="85" t="s">
        <v>3292</v>
      </c>
      <c r="E142" s="85" t="b">
        <v>0</v>
      </c>
      <c r="F142" s="85" t="b">
        <v>0</v>
      </c>
      <c r="G142" s="85" t="b">
        <v>0</v>
      </c>
    </row>
    <row r="143" spans="1:7" ht="15">
      <c r="A143" s="85" t="s">
        <v>3131</v>
      </c>
      <c r="B143" s="85">
        <v>3</v>
      </c>
      <c r="C143" s="123">
        <v>0.0025570082099863408</v>
      </c>
      <c r="D143" s="85" t="s">
        <v>3292</v>
      </c>
      <c r="E143" s="85" t="b">
        <v>0</v>
      </c>
      <c r="F143" s="85" t="b">
        <v>0</v>
      </c>
      <c r="G143" s="85" t="b">
        <v>0</v>
      </c>
    </row>
    <row r="144" spans="1:7" ht="15">
      <c r="A144" s="85" t="s">
        <v>3132</v>
      </c>
      <c r="B144" s="85">
        <v>3</v>
      </c>
      <c r="C144" s="123">
        <v>0.0025570082099863408</v>
      </c>
      <c r="D144" s="85" t="s">
        <v>3292</v>
      </c>
      <c r="E144" s="85" t="b">
        <v>0</v>
      </c>
      <c r="F144" s="85" t="b">
        <v>0</v>
      </c>
      <c r="G144" s="85" t="b">
        <v>0</v>
      </c>
    </row>
    <row r="145" spans="1:7" ht="15">
      <c r="A145" s="85" t="s">
        <v>3133</v>
      </c>
      <c r="B145" s="85">
        <v>3</v>
      </c>
      <c r="C145" s="123">
        <v>0.0025570082099863408</v>
      </c>
      <c r="D145" s="85" t="s">
        <v>3292</v>
      </c>
      <c r="E145" s="85" t="b">
        <v>0</v>
      </c>
      <c r="F145" s="85" t="b">
        <v>0</v>
      </c>
      <c r="G145" s="85" t="b">
        <v>0</v>
      </c>
    </row>
    <row r="146" spans="1:7" ht="15">
      <c r="A146" s="85" t="s">
        <v>3134</v>
      </c>
      <c r="B146" s="85">
        <v>3</v>
      </c>
      <c r="C146" s="123">
        <v>0.0025570082099863408</v>
      </c>
      <c r="D146" s="85" t="s">
        <v>3292</v>
      </c>
      <c r="E146" s="85" t="b">
        <v>0</v>
      </c>
      <c r="F146" s="85" t="b">
        <v>0</v>
      </c>
      <c r="G146" s="85" t="b">
        <v>0</v>
      </c>
    </row>
    <row r="147" spans="1:7" ht="15">
      <c r="A147" s="85" t="s">
        <v>373</v>
      </c>
      <c r="B147" s="85">
        <v>3</v>
      </c>
      <c r="C147" s="123">
        <v>0.0025570082099863408</v>
      </c>
      <c r="D147" s="85" t="s">
        <v>3292</v>
      </c>
      <c r="E147" s="85" t="b">
        <v>0</v>
      </c>
      <c r="F147" s="85" t="b">
        <v>0</v>
      </c>
      <c r="G147" s="85" t="b">
        <v>0</v>
      </c>
    </row>
    <row r="148" spans="1:7" ht="15">
      <c r="A148" s="85" t="s">
        <v>3135</v>
      </c>
      <c r="B148" s="85">
        <v>3</v>
      </c>
      <c r="C148" s="123">
        <v>0.0025570082099863408</v>
      </c>
      <c r="D148" s="85" t="s">
        <v>3292</v>
      </c>
      <c r="E148" s="85" t="b">
        <v>0</v>
      </c>
      <c r="F148" s="85" t="b">
        <v>0</v>
      </c>
      <c r="G148" s="85" t="b">
        <v>0</v>
      </c>
    </row>
    <row r="149" spans="1:7" ht="15">
      <c r="A149" s="85" t="s">
        <v>3136</v>
      </c>
      <c r="B149" s="85">
        <v>3</v>
      </c>
      <c r="C149" s="123">
        <v>0.0025570082099863408</v>
      </c>
      <c r="D149" s="85" t="s">
        <v>3292</v>
      </c>
      <c r="E149" s="85" t="b">
        <v>0</v>
      </c>
      <c r="F149" s="85" t="b">
        <v>0</v>
      </c>
      <c r="G149" s="85" t="b">
        <v>0</v>
      </c>
    </row>
    <row r="150" spans="1:7" ht="15">
      <c r="A150" s="85" t="s">
        <v>2557</v>
      </c>
      <c r="B150" s="85">
        <v>3</v>
      </c>
      <c r="C150" s="123">
        <v>0.0025570082099863408</v>
      </c>
      <c r="D150" s="85" t="s">
        <v>3292</v>
      </c>
      <c r="E150" s="85" t="b">
        <v>1</v>
      </c>
      <c r="F150" s="85" t="b">
        <v>0</v>
      </c>
      <c r="G150" s="85" t="b">
        <v>0</v>
      </c>
    </row>
    <row r="151" spans="1:7" ht="15">
      <c r="A151" s="85" t="s">
        <v>3137</v>
      </c>
      <c r="B151" s="85">
        <v>3</v>
      </c>
      <c r="C151" s="123">
        <v>0.0025570082099863408</v>
      </c>
      <c r="D151" s="85" t="s">
        <v>3292</v>
      </c>
      <c r="E151" s="85" t="b">
        <v>0</v>
      </c>
      <c r="F151" s="85" t="b">
        <v>0</v>
      </c>
      <c r="G151" s="85" t="b">
        <v>0</v>
      </c>
    </row>
    <row r="152" spans="1:7" ht="15">
      <c r="A152" s="85" t="s">
        <v>3138</v>
      </c>
      <c r="B152" s="85">
        <v>3</v>
      </c>
      <c r="C152" s="123">
        <v>0.0025570082099863408</v>
      </c>
      <c r="D152" s="85" t="s">
        <v>3292</v>
      </c>
      <c r="E152" s="85" t="b">
        <v>0</v>
      </c>
      <c r="F152" s="85" t="b">
        <v>0</v>
      </c>
      <c r="G152" s="85" t="b">
        <v>0</v>
      </c>
    </row>
    <row r="153" spans="1:7" ht="15">
      <c r="A153" s="85" t="s">
        <v>3139</v>
      </c>
      <c r="B153" s="85">
        <v>3</v>
      </c>
      <c r="C153" s="123">
        <v>0.0025570082099863408</v>
      </c>
      <c r="D153" s="85" t="s">
        <v>3292</v>
      </c>
      <c r="E153" s="85" t="b">
        <v>0</v>
      </c>
      <c r="F153" s="85" t="b">
        <v>0</v>
      </c>
      <c r="G153" s="85" t="b">
        <v>0</v>
      </c>
    </row>
    <row r="154" spans="1:7" ht="15">
      <c r="A154" s="85" t="s">
        <v>3140</v>
      </c>
      <c r="B154" s="85">
        <v>3</v>
      </c>
      <c r="C154" s="123">
        <v>0.0025570082099863408</v>
      </c>
      <c r="D154" s="85" t="s">
        <v>3292</v>
      </c>
      <c r="E154" s="85" t="b">
        <v>0</v>
      </c>
      <c r="F154" s="85" t="b">
        <v>0</v>
      </c>
      <c r="G154" s="85" t="b">
        <v>0</v>
      </c>
    </row>
    <row r="155" spans="1:7" ht="15">
      <c r="A155" s="85" t="s">
        <v>3141</v>
      </c>
      <c r="B155" s="85">
        <v>3</v>
      </c>
      <c r="C155" s="123">
        <v>0.0025570082099863408</v>
      </c>
      <c r="D155" s="85" t="s">
        <v>3292</v>
      </c>
      <c r="E155" s="85" t="b">
        <v>0</v>
      </c>
      <c r="F155" s="85" t="b">
        <v>0</v>
      </c>
      <c r="G155" s="85" t="b">
        <v>0</v>
      </c>
    </row>
    <row r="156" spans="1:7" ht="15">
      <c r="A156" s="85" t="s">
        <v>3142</v>
      </c>
      <c r="B156" s="85">
        <v>3</v>
      </c>
      <c r="C156" s="123">
        <v>0.0025570082099863408</v>
      </c>
      <c r="D156" s="85" t="s">
        <v>3292</v>
      </c>
      <c r="E156" s="85" t="b">
        <v>0</v>
      </c>
      <c r="F156" s="85" t="b">
        <v>0</v>
      </c>
      <c r="G156" s="85" t="b">
        <v>0</v>
      </c>
    </row>
    <row r="157" spans="1:7" ht="15">
      <c r="A157" s="85" t="s">
        <v>3143</v>
      </c>
      <c r="B157" s="85">
        <v>3</v>
      </c>
      <c r="C157" s="123">
        <v>0.0025570082099863408</v>
      </c>
      <c r="D157" s="85" t="s">
        <v>3292</v>
      </c>
      <c r="E157" s="85" t="b">
        <v>0</v>
      </c>
      <c r="F157" s="85" t="b">
        <v>0</v>
      </c>
      <c r="G157" s="85" t="b">
        <v>0</v>
      </c>
    </row>
    <row r="158" spans="1:7" ht="15">
      <c r="A158" s="85" t="s">
        <v>3144</v>
      </c>
      <c r="B158" s="85">
        <v>3</v>
      </c>
      <c r="C158" s="123">
        <v>0.0025570082099863408</v>
      </c>
      <c r="D158" s="85" t="s">
        <v>3292</v>
      </c>
      <c r="E158" s="85" t="b">
        <v>0</v>
      </c>
      <c r="F158" s="85" t="b">
        <v>0</v>
      </c>
      <c r="G158" s="85" t="b">
        <v>0</v>
      </c>
    </row>
    <row r="159" spans="1:7" ht="15">
      <c r="A159" s="85" t="s">
        <v>3145</v>
      </c>
      <c r="B159" s="85">
        <v>3</v>
      </c>
      <c r="C159" s="123">
        <v>0.0028181420593027242</v>
      </c>
      <c r="D159" s="85" t="s">
        <v>3292</v>
      </c>
      <c r="E159" s="85" t="b">
        <v>0</v>
      </c>
      <c r="F159" s="85" t="b">
        <v>0</v>
      </c>
      <c r="G159" s="85" t="b">
        <v>0</v>
      </c>
    </row>
    <row r="160" spans="1:7" ht="15">
      <c r="A160" s="85" t="s">
        <v>307</v>
      </c>
      <c r="B160" s="85">
        <v>3</v>
      </c>
      <c r="C160" s="123">
        <v>0.0025570082099863408</v>
      </c>
      <c r="D160" s="85" t="s">
        <v>3292</v>
      </c>
      <c r="E160" s="85" t="b">
        <v>0</v>
      </c>
      <c r="F160" s="85" t="b">
        <v>0</v>
      </c>
      <c r="G160" s="85" t="b">
        <v>0</v>
      </c>
    </row>
    <row r="161" spans="1:7" ht="15">
      <c r="A161" s="85" t="s">
        <v>3146</v>
      </c>
      <c r="B161" s="85">
        <v>3</v>
      </c>
      <c r="C161" s="123">
        <v>0.0025570082099863408</v>
      </c>
      <c r="D161" s="85" t="s">
        <v>3292</v>
      </c>
      <c r="E161" s="85" t="b">
        <v>0</v>
      </c>
      <c r="F161" s="85" t="b">
        <v>0</v>
      </c>
      <c r="G161" s="85" t="b">
        <v>0</v>
      </c>
    </row>
    <row r="162" spans="1:7" ht="15">
      <c r="A162" s="85" t="s">
        <v>3147</v>
      </c>
      <c r="B162" s="85">
        <v>3</v>
      </c>
      <c r="C162" s="123">
        <v>0.0025570082099863408</v>
      </c>
      <c r="D162" s="85" t="s">
        <v>3292</v>
      </c>
      <c r="E162" s="85" t="b">
        <v>0</v>
      </c>
      <c r="F162" s="85" t="b">
        <v>0</v>
      </c>
      <c r="G162" s="85" t="b">
        <v>0</v>
      </c>
    </row>
    <row r="163" spans="1:7" ht="15">
      <c r="A163" s="85" t="s">
        <v>3148</v>
      </c>
      <c r="B163" s="85">
        <v>3</v>
      </c>
      <c r="C163" s="123">
        <v>0.0025570082099863408</v>
      </c>
      <c r="D163" s="85" t="s">
        <v>3292</v>
      </c>
      <c r="E163" s="85" t="b">
        <v>0</v>
      </c>
      <c r="F163" s="85" t="b">
        <v>0</v>
      </c>
      <c r="G163" s="85" t="b">
        <v>0</v>
      </c>
    </row>
    <row r="164" spans="1:7" ht="15">
      <c r="A164" s="85" t="s">
        <v>3149</v>
      </c>
      <c r="B164" s="85">
        <v>3</v>
      </c>
      <c r="C164" s="123">
        <v>0.0025570082099863408</v>
      </c>
      <c r="D164" s="85" t="s">
        <v>3292</v>
      </c>
      <c r="E164" s="85" t="b">
        <v>0</v>
      </c>
      <c r="F164" s="85" t="b">
        <v>0</v>
      </c>
      <c r="G164" s="85" t="b">
        <v>0</v>
      </c>
    </row>
    <row r="165" spans="1:7" ht="15">
      <c r="A165" s="85" t="s">
        <v>3150</v>
      </c>
      <c r="B165" s="85">
        <v>3</v>
      </c>
      <c r="C165" s="123">
        <v>0.0025570082099863408</v>
      </c>
      <c r="D165" s="85" t="s">
        <v>3292</v>
      </c>
      <c r="E165" s="85" t="b">
        <v>0</v>
      </c>
      <c r="F165" s="85" t="b">
        <v>0</v>
      </c>
      <c r="G165" s="85" t="b">
        <v>0</v>
      </c>
    </row>
    <row r="166" spans="1:7" ht="15">
      <c r="A166" s="85" t="s">
        <v>3151</v>
      </c>
      <c r="B166" s="85">
        <v>3</v>
      </c>
      <c r="C166" s="123">
        <v>0.0025570082099863408</v>
      </c>
      <c r="D166" s="85" t="s">
        <v>3292</v>
      </c>
      <c r="E166" s="85" t="b">
        <v>0</v>
      </c>
      <c r="F166" s="85" t="b">
        <v>0</v>
      </c>
      <c r="G166" s="85" t="b">
        <v>0</v>
      </c>
    </row>
    <row r="167" spans="1:7" ht="15">
      <c r="A167" s="85" t="s">
        <v>3152</v>
      </c>
      <c r="B167" s="85">
        <v>3</v>
      </c>
      <c r="C167" s="123">
        <v>0.0025570082099863408</v>
      </c>
      <c r="D167" s="85" t="s">
        <v>3292</v>
      </c>
      <c r="E167" s="85" t="b">
        <v>0</v>
      </c>
      <c r="F167" s="85" t="b">
        <v>0</v>
      </c>
      <c r="G167" s="85" t="b">
        <v>0</v>
      </c>
    </row>
    <row r="168" spans="1:7" ht="15">
      <c r="A168" s="85" t="s">
        <v>3153</v>
      </c>
      <c r="B168" s="85">
        <v>3</v>
      </c>
      <c r="C168" s="123">
        <v>0.0025570082099863408</v>
      </c>
      <c r="D168" s="85" t="s">
        <v>3292</v>
      </c>
      <c r="E168" s="85" t="b">
        <v>0</v>
      </c>
      <c r="F168" s="85" t="b">
        <v>0</v>
      </c>
      <c r="G168" s="85" t="b">
        <v>0</v>
      </c>
    </row>
    <row r="169" spans="1:7" ht="15">
      <c r="A169" s="85" t="s">
        <v>3154</v>
      </c>
      <c r="B169" s="85">
        <v>3</v>
      </c>
      <c r="C169" s="123">
        <v>0.0025570082099863408</v>
      </c>
      <c r="D169" s="85" t="s">
        <v>3292</v>
      </c>
      <c r="E169" s="85" t="b">
        <v>1</v>
      </c>
      <c r="F169" s="85" t="b">
        <v>0</v>
      </c>
      <c r="G169" s="85" t="b">
        <v>0</v>
      </c>
    </row>
    <row r="170" spans="1:7" ht="15">
      <c r="A170" s="85" t="s">
        <v>3155</v>
      </c>
      <c r="B170" s="85">
        <v>3</v>
      </c>
      <c r="C170" s="123">
        <v>0.0025570082099863408</v>
      </c>
      <c r="D170" s="85" t="s">
        <v>3292</v>
      </c>
      <c r="E170" s="85" t="b">
        <v>0</v>
      </c>
      <c r="F170" s="85" t="b">
        <v>0</v>
      </c>
      <c r="G170" s="85" t="b">
        <v>0</v>
      </c>
    </row>
    <row r="171" spans="1:7" ht="15">
      <c r="A171" s="85" t="s">
        <v>3156</v>
      </c>
      <c r="B171" s="85">
        <v>3</v>
      </c>
      <c r="C171" s="123">
        <v>0.0025570082099863408</v>
      </c>
      <c r="D171" s="85" t="s">
        <v>3292</v>
      </c>
      <c r="E171" s="85" t="b">
        <v>0</v>
      </c>
      <c r="F171" s="85" t="b">
        <v>0</v>
      </c>
      <c r="G171" s="85" t="b">
        <v>0</v>
      </c>
    </row>
    <row r="172" spans="1:7" ht="15">
      <c r="A172" s="85" t="s">
        <v>3157</v>
      </c>
      <c r="B172" s="85">
        <v>3</v>
      </c>
      <c r="C172" s="123">
        <v>0.0025570082099863408</v>
      </c>
      <c r="D172" s="85" t="s">
        <v>3292</v>
      </c>
      <c r="E172" s="85" t="b">
        <v>0</v>
      </c>
      <c r="F172" s="85" t="b">
        <v>0</v>
      </c>
      <c r="G172" s="85" t="b">
        <v>0</v>
      </c>
    </row>
    <row r="173" spans="1:7" ht="15">
      <c r="A173" s="85" t="s">
        <v>3158</v>
      </c>
      <c r="B173" s="85">
        <v>3</v>
      </c>
      <c r="C173" s="123">
        <v>0.0025570082099863408</v>
      </c>
      <c r="D173" s="85" t="s">
        <v>3292</v>
      </c>
      <c r="E173" s="85" t="b">
        <v>0</v>
      </c>
      <c r="F173" s="85" t="b">
        <v>0</v>
      </c>
      <c r="G173" s="85" t="b">
        <v>0</v>
      </c>
    </row>
    <row r="174" spans="1:7" ht="15">
      <c r="A174" s="85" t="s">
        <v>3159</v>
      </c>
      <c r="B174" s="85">
        <v>3</v>
      </c>
      <c r="C174" s="123">
        <v>0.0025570082099863408</v>
      </c>
      <c r="D174" s="85" t="s">
        <v>3292</v>
      </c>
      <c r="E174" s="85" t="b">
        <v>0</v>
      </c>
      <c r="F174" s="85" t="b">
        <v>0</v>
      </c>
      <c r="G174" s="85" t="b">
        <v>0</v>
      </c>
    </row>
    <row r="175" spans="1:7" ht="15">
      <c r="A175" s="85" t="s">
        <v>3160</v>
      </c>
      <c r="B175" s="85">
        <v>3</v>
      </c>
      <c r="C175" s="123">
        <v>0.0025570082099863408</v>
      </c>
      <c r="D175" s="85" t="s">
        <v>3292</v>
      </c>
      <c r="E175" s="85" t="b">
        <v>0</v>
      </c>
      <c r="F175" s="85" t="b">
        <v>0</v>
      </c>
      <c r="G175" s="85" t="b">
        <v>0</v>
      </c>
    </row>
    <row r="176" spans="1:7" ht="15">
      <c r="A176" s="85" t="s">
        <v>3161</v>
      </c>
      <c r="B176" s="85">
        <v>3</v>
      </c>
      <c r="C176" s="123">
        <v>0.0025570082099863408</v>
      </c>
      <c r="D176" s="85" t="s">
        <v>3292</v>
      </c>
      <c r="E176" s="85" t="b">
        <v>0</v>
      </c>
      <c r="F176" s="85" t="b">
        <v>0</v>
      </c>
      <c r="G176" s="85" t="b">
        <v>0</v>
      </c>
    </row>
    <row r="177" spans="1:7" ht="15">
      <c r="A177" s="85" t="s">
        <v>3162</v>
      </c>
      <c r="B177" s="85">
        <v>3</v>
      </c>
      <c r="C177" s="123">
        <v>0.0025570082099863408</v>
      </c>
      <c r="D177" s="85" t="s">
        <v>3292</v>
      </c>
      <c r="E177" s="85" t="b">
        <v>0</v>
      </c>
      <c r="F177" s="85" t="b">
        <v>0</v>
      </c>
      <c r="G177" s="85" t="b">
        <v>0</v>
      </c>
    </row>
    <row r="178" spans="1:7" ht="15">
      <c r="A178" s="85" t="s">
        <v>3163</v>
      </c>
      <c r="B178" s="85">
        <v>3</v>
      </c>
      <c r="C178" s="123">
        <v>0.0025570082099863408</v>
      </c>
      <c r="D178" s="85" t="s">
        <v>3292</v>
      </c>
      <c r="E178" s="85" t="b">
        <v>0</v>
      </c>
      <c r="F178" s="85" t="b">
        <v>0</v>
      </c>
      <c r="G178" s="85" t="b">
        <v>0</v>
      </c>
    </row>
    <row r="179" spans="1:7" ht="15">
      <c r="A179" s="85" t="s">
        <v>3164</v>
      </c>
      <c r="B179" s="85">
        <v>3</v>
      </c>
      <c r="C179" s="123">
        <v>0.0025570082099863408</v>
      </c>
      <c r="D179" s="85" t="s">
        <v>3292</v>
      </c>
      <c r="E179" s="85" t="b">
        <v>0</v>
      </c>
      <c r="F179" s="85" t="b">
        <v>0</v>
      </c>
      <c r="G179" s="85" t="b">
        <v>0</v>
      </c>
    </row>
    <row r="180" spans="1:7" ht="15">
      <c r="A180" s="85" t="s">
        <v>3165</v>
      </c>
      <c r="B180" s="85">
        <v>3</v>
      </c>
      <c r="C180" s="123">
        <v>0.0025570082099863408</v>
      </c>
      <c r="D180" s="85" t="s">
        <v>3292</v>
      </c>
      <c r="E180" s="85" t="b">
        <v>0</v>
      </c>
      <c r="F180" s="85" t="b">
        <v>0</v>
      </c>
      <c r="G180" s="85" t="b">
        <v>0</v>
      </c>
    </row>
    <row r="181" spans="1:7" ht="15">
      <c r="A181" s="85" t="s">
        <v>3166</v>
      </c>
      <c r="B181" s="85">
        <v>3</v>
      </c>
      <c r="C181" s="123">
        <v>0.0025570082099863408</v>
      </c>
      <c r="D181" s="85" t="s">
        <v>3292</v>
      </c>
      <c r="E181" s="85" t="b">
        <v>0</v>
      </c>
      <c r="F181" s="85" t="b">
        <v>0</v>
      </c>
      <c r="G181" s="85" t="b">
        <v>0</v>
      </c>
    </row>
    <row r="182" spans="1:7" ht="15">
      <c r="A182" s="85" t="s">
        <v>3167</v>
      </c>
      <c r="B182" s="85">
        <v>3</v>
      </c>
      <c r="C182" s="123">
        <v>0.0025570082099863408</v>
      </c>
      <c r="D182" s="85" t="s">
        <v>3292</v>
      </c>
      <c r="E182" s="85" t="b">
        <v>1</v>
      </c>
      <c r="F182" s="85" t="b">
        <v>0</v>
      </c>
      <c r="G182" s="85" t="b">
        <v>0</v>
      </c>
    </row>
    <row r="183" spans="1:7" ht="15">
      <c r="A183" s="85" t="s">
        <v>3168</v>
      </c>
      <c r="B183" s="85">
        <v>3</v>
      </c>
      <c r="C183" s="123">
        <v>0.0025570082099863408</v>
      </c>
      <c r="D183" s="85" t="s">
        <v>3292</v>
      </c>
      <c r="E183" s="85" t="b">
        <v>0</v>
      </c>
      <c r="F183" s="85" t="b">
        <v>0</v>
      </c>
      <c r="G183" s="85" t="b">
        <v>0</v>
      </c>
    </row>
    <row r="184" spans="1:7" ht="15">
      <c r="A184" s="85" t="s">
        <v>2607</v>
      </c>
      <c r="B184" s="85">
        <v>3</v>
      </c>
      <c r="C184" s="123">
        <v>0.0025570082099863408</v>
      </c>
      <c r="D184" s="85" t="s">
        <v>3292</v>
      </c>
      <c r="E184" s="85" t="b">
        <v>0</v>
      </c>
      <c r="F184" s="85" t="b">
        <v>0</v>
      </c>
      <c r="G184" s="85" t="b">
        <v>0</v>
      </c>
    </row>
    <row r="185" spans="1:7" ht="15">
      <c r="A185" s="85" t="s">
        <v>264</v>
      </c>
      <c r="B185" s="85">
        <v>3</v>
      </c>
      <c r="C185" s="123">
        <v>0.0025570082099863408</v>
      </c>
      <c r="D185" s="85" t="s">
        <v>3292</v>
      </c>
      <c r="E185" s="85" t="b">
        <v>0</v>
      </c>
      <c r="F185" s="85" t="b">
        <v>0</v>
      </c>
      <c r="G185" s="85" t="b">
        <v>0</v>
      </c>
    </row>
    <row r="186" spans="1:7" ht="15">
      <c r="A186" s="85" t="s">
        <v>3169</v>
      </c>
      <c r="B186" s="85">
        <v>3</v>
      </c>
      <c r="C186" s="123">
        <v>0.0025570082099863408</v>
      </c>
      <c r="D186" s="85" t="s">
        <v>3292</v>
      </c>
      <c r="E186" s="85" t="b">
        <v>0</v>
      </c>
      <c r="F186" s="85" t="b">
        <v>0</v>
      </c>
      <c r="G186" s="85" t="b">
        <v>0</v>
      </c>
    </row>
    <row r="187" spans="1:7" ht="15">
      <c r="A187" s="85" t="s">
        <v>3170</v>
      </c>
      <c r="B187" s="85">
        <v>3</v>
      </c>
      <c r="C187" s="123">
        <v>0.0025570082099863408</v>
      </c>
      <c r="D187" s="85" t="s">
        <v>3292</v>
      </c>
      <c r="E187" s="85" t="b">
        <v>0</v>
      </c>
      <c r="F187" s="85" t="b">
        <v>0</v>
      </c>
      <c r="G187" s="85" t="b">
        <v>0</v>
      </c>
    </row>
    <row r="188" spans="1:7" ht="15">
      <c r="A188" s="85" t="s">
        <v>3171</v>
      </c>
      <c r="B188" s="85">
        <v>3</v>
      </c>
      <c r="C188" s="123">
        <v>0.0025570082099863408</v>
      </c>
      <c r="D188" s="85" t="s">
        <v>3292</v>
      </c>
      <c r="E188" s="85" t="b">
        <v>1</v>
      </c>
      <c r="F188" s="85" t="b">
        <v>0</v>
      </c>
      <c r="G188" s="85" t="b">
        <v>0</v>
      </c>
    </row>
    <row r="189" spans="1:7" ht="15">
      <c r="A189" s="85" t="s">
        <v>240</v>
      </c>
      <c r="B189" s="85">
        <v>3</v>
      </c>
      <c r="C189" s="123">
        <v>0.0028181420593027242</v>
      </c>
      <c r="D189" s="85" t="s">
        <v>3292</v>
      </c>
      <c r="E189" s="85" t="b">
        <v>0</v>
      </c>
      <c r="F189" s="85" t="b">
        <v>0</v>
      </c>
      <c r="G189" s="85" t="b">
        <v>0</v>
      </c>
    </row>
    <row r="190" spans="1:7" ht="15">
      <c r="A190" s="85" t="s">
        <v>3172</v>
      </c>
      <c r="B190" s="85">
        <v>3</v>
      </c>
      <c r="C190" s="123">
        <v>0.0025570082099863408</v>
      </c>
      <c r="D190" s="85" t="s">
        <v>3292</v>
      </c>
      <c r="E190" s="85" t="b">
        <v>0</v>
      </c>
      <c r="F190" s="85" t="b">
        <v>0</v>
      </c>
      <c r="G190" s="85" t="b">
        <v>0</v>
      </c>
    </row>
    <row r="191" spans="1:7" ht="15">
      <c r="A191" s="85" t="s">
        <v>3173</v>
      </c>
      <c r="B191" s="85">
        <v>3</v>
      </c>
      <c r="C191" s="123">
        <v>0.0025570082099863408</v>
      </c>
      <c r="D191" s="85" t="s">
        <v>3292</v>
      </c>
      <c r="E191" s="85" t="b">
        <v>1</v>
      </c>
      <c r="F191" s="85" t="b">
        <v>0</v>
      </c>
      <c r="G191" s="85" t="b">
        <v>0</v>
      </c>
    </row>
    <row r="192" spans="1:7" ht="15">
      <c r="A192" s="85" t="s">
        <v>3174</v>
      </c>
      <c r="B192" s="85">
        <v>3</v>
      </c>
      <c r="C192" s="123">
        <v>0.0025570082099863408</v>
      </c>
      <c r="D192" s="85" t="s">
        <v>3292</v>
      </c>
      <c r="E192" s="85" t="b">
        <v>0</v>
      </c>
      <c r="F192" s="85" t="b">
        <v>0</v>
      </c>
      <c r="G192" s="85" t="b">
        <v>0</v>
      </c>
    </row>
    <row r="193" spans="1:7" ht="15">
      <c r="A193" s="85" t="s">
        <v>3175</v>
      </c>
      <c r="B193" s="85">
        <v>3</v>
      </c>
      <c r="C193" s="123">
        <v>0.0025570082099863408</v>
      </c>
      <c r="D193" s="85" t="s">
        <v>3292</v>
      </c>
      <c r="E193" s="85" t="b">
        <v>1</v>
      </c>
      <c r="F193" s="85" t="b">
        <v>0</v>
      </c>
      <c r="G193" s="85" t="b">
        <v>0</v>
      </c>
    </row>
    <row r="194" spans="1:7" ht="15">
      <c r="A194" s="85" t="s">
        <v>230</v>
      </c>
      <c r="B194" s="85">
        <v>3</v>
      </c>
      <c r="C194" s="123">
        <v>0.0025570082099863408</v>
      </c>
      <c r="D194" s="85" t="s">
        <v>3292</v>
      </c>
      <c r="E194" s="85" t="b">
        <v>0</v>
      </c>
      <c r="F194" s="85" t="b">
        <v>0</v>
      </c>
      <c r="G194" s="85" t="b">
        <v>0</v>
      </c>
    </row>
    <row r="195" spans="1:7" ht="15">
      <c r="A195" s="85" t="s">
        <v>3176</v>
      </c>
      <c r="B195" s="85">
        <v>3</v>
      </c>
      <c r="C195" s="123">
        <v>0.0025570082099863408</v>
      </c>
      <c r="D195" s="85" t="s">
        <v>3292</v>
      </c>
      <c r="E195" s="85" t="b">
        <v>0</v>
      </c>
      <c r="F195" s="85" t="b">
        <v>0</v>
      </c>
      <c r="G195" s="85" t="b">
        <v>0</v>
      </c>
    </row>
    <row r="196" spans="1:7" ht="15">
      <c r="A196" s="85" t="s">
        <v>3177</v>
      </c>
      <c r="B196" s="85">
        <v>3</v>
      </c>
      <c r="C196" s="123">
        <v>0.0025570082099863408</v>
      </c>
      <c r="D196" s="85" t="s">
        <v>3292</v>
      </c>
      <c r="E196" s="85" t="b">
        <v>0</v>
      </c>
      <c r="F196" s="85" t="b">
        <v>0</v>
      </c>
      <c r="G196" s="85" t="b">
        <v>0</v>
      </c>
    </row>
    <row r="197" spans="1:7" ht="15">
      <c r="A197" s="85" t="s">
        <v>3178</v>
      </c>
      <c r="B197" s="85">
        <v>3</v>
      </c>
      <c r="C197" s="123">
        <v>0.0025570082099863408</v>
      </c>
      <c r="D197" s="85" t="s">
        <v>3292</v>
      </c>
      <c r="E197" s="85" t="b">
        <v>0</v>
      </c>
      <c r="F197" s="85" t="b">
        <v>0</v>
      </c>
      <c r="G197" s="85" t="b">
        <v>0</v>
      </c>
    </row>
    <row r="198" spans="1:7" ht="15">
      <c r="A198" s="85" t="s">
        <v>3179</v>
      </c>
      <c r="B198" s="85">
        <v>3</v>
      </c>
      <c r="C198" s="123">
        <v>0.0025570082099863408</v>
      </c>
      <c r="D198" s="85" t="s">
        <v>3292</v>
      </c>
      <c r="E198" s="85" t="b">
        <v>1</v>
      </c>
      <c r="F198" s="85" t="b">
        <v>0</v>
      </c>
      <c r="G198" s="85" t="b">
        <v>0</v>
      </c>
    </row>
    <row r="199" spans="1:7" ht="15">
      <c r="A199" s="85" t="s">
        <v>3180</v>
      </c>
      <c r="B199" s="85">
        <v>3</v>
      </c>
      <c r="C199" s="123">
        <v>0.0025570082099863408</v>
      </c>
      <c r="D199" s="85" t="s">
        <v>3292</v>
      </c>
      <c r="E199" s="85" t="b">
        <v>0</v>
      </c>
      <c r="F199" s="85" t="b">
        <v>0</v>
      </c>
      <c r="G199" s="85" t="b">
        <v>0</v>
      </c>
    </row>
    <row r="200" spans="1:7" ht="15">
      <c r="A200" s="85" t="s">
        <v>3181</v>
      </c>
      <c r="B200" s="85">
        <v>3</v>
      </c>
      <c r="C200" s="123">
        <v>0.0025570082099863408</v>
      </c>
      <c r="D200" s="85" t="s">
        <v>3292</v>
      </c>
      <c r="E200" s="85" t="b">
        <v>0</v>
      </c>
      <c r="F200" s="85" t="b">
        <v>0</v>
      </c>
      <c r="G200" s="85" t="b">
        <v>0</v>
      </c>
    </row>
    <row r="201" spans="1:7" ht="15">
      <c r="A201" s="85" t="s">
        <v>339</v>
      </c>
      <c r="B201" s="85">
        <v>3</v>
      </c>
      <c r="C201" s="123">
        <v>0.0025570082099863408</v>
      </c>
      <c r="D201" s="85" t="s">
        <v>3292</v>
      </c>
      <c r="E201" s="85" t="b">
        <v>0</v>
      </c>
      <c r="F201" s="85" t="b">
        <v>0</v>
      </c>
      <c r="G201" s="85" t="b">
        <v>0</v>
      </c>
    </row>
    <row r="202" spans="1:7" ht="15">
      <c r="A202" s="85" t="s">
        <v>3182</v>
      </c>
      <c r="B202" s="85">
        <v>3</v>
      </c>
      <c r="C202" s="123">
        <v>0.0025570082099863408</v>
      </c>
      <c r="D202" s="85" t="s">
        <v>3292</v>
      </c>
      <c r="E202" s="85" t="b">
        <v>0</v>
      </c>
      <c r="F202" s="85" t="b">
        <v>0</v>
      </c>
      <c r="G202" s="85" t="b">
        <v>0</v>
      </c>
    </row>
    <row r="203" spans="1:7" ht="15">
      <c r="A203" s="85" t="s">
        <v>223</v>
      </c>
      <c r="B203" s="85">
        <v>3</v>
      </c>
      <c r="C203" s="123">
        <v>0.0025570082099863408</v>
      </c>
      <c r="D203" s="85" t="s">
        <v>3292</v>
      </c>
      <c r="E203" s="85" t="b">
        <v>0</v>
      </c>
      <c r="F203" s="85" t="b">
        <v>0</v>
      </c>
      <c r="G203" s="85" t="b">
        <v>0</v>
      </c>
    </row>
    <row r="204" spans="1:7" ht="15">
      <c r="A204" s="85" t="s">
        <v>2591</v>
      </c>
      <c r="B204" s="85">
        <v>3</v>
      </c>
      <c r="C204" s="123">
        <v>0.0025570082099863408</v>
      </c>
      <c r="D204" s="85" t="s">
        <v>3292</v>
      </c>
      <c r="E204" s="85" t="b">
        <v>0</v>
      </c>
      <c r="F204" s="85" t="b">
        <v>0</v>
      </c>
      <c r="G204" s="85" t="b">
        <v>0</v>
      </c>
    </row>
    <row r="205" spans="1:7" ht="15">
      <c r="A205" s="85" t="s">
        <v>2592</v>
      </c>
      <c r="B205" s="85">
        <v>3</v>
      </c>
      <c r="C205" s="123">
        <v>0.0025570082099863408</v>
      </c>
      <c r="D205" s="85" t="s">
        <v>3292</v>
      </c>
      <c r="E205" s="85" t="b">
        <v>0</v>
      </c>
      <c r="F205" s="85" t="b">
        <v>0</v>
      </c>
      <c r="G205" s="85" t="b">
        <v>0</v>
      </c>
    </row>
    <row r="206" spans="1:7" ht="15">
      <c r="A206" s="85" t="s">
        <v>2593</v>
      </c>
      <c r="B206" s="85">
        <v>3</v>
      </c>
      <c r="C206" s="123">
        <v>0.0025570082099863408</v>
      </c>
      <c r="D206" s="85" t="s">
        <v>3292</v>
      </c>
      <c r="E206" s="85" t="b">
        <v>1</v>
      </c>
      <c r="F206" s="85" t="b">
        <v>0</v>
      </c>
      <c r="G206" s="85" t="b">
        <v>0</v>
      </c>
    </row>
    <row r="207" spans="1:7" ht="15">
      <c r="A207" s="85" t="s">
        <v>2594</v>
      </c>
      <c r="B207" s="85">
        <v>3</v>
      </c>
      <c r="C207" s="123">
        <v>0.0025570082099863408</v>
      </c>
      <c r="D207" s="85" t="s">
        <v>3292</v>
      </c>
      <c r="E207" s="85" t="b">
        <v>0</v>
      </c>
      <c r="F207" s="85" t="b">
        <v>0</v>
      </c>
      <c r="G207" s="85" t="b">
        <v>0</v>
      </c>
    </row>
    <row r="208" spans="1:7" ht="15">
      <c r="A208" s="85" t="s">
        <v>338</v>
      </c>
      <c r="B208" s="85">
        <v>3</v>
      </c>
      <c r="C208" s="123">
        <v>0.0025570082099863408</v>
      </c>
      <c r="D208" s="85" t="s">
        <v>3292</v>
      </c>
      <c r="E208" s="85" t="b">
        <v>0</v>
      </c>
      <c r="F208" s="85" t="b">
        <v>0</v>
      </c>
      <c r="G208" s="85" t="b">
        <v>0</v>
      </c>
    </row>
    <row r="209" spans="1:7" ht="15">
      <c r="A209" s="85" t="s">
        <v>337</v>
      </c>
      <c r="B209" s="85">
        <v>3</v>
      </c>
      <c r="C209" s="123">
        <v>0.0025570082099863408</v>
      </c>
      <c r="D209" s="85" t="s">
        <v>3292</v>
      </c>
      <c r="E209" s="85" t="b">
        <v>0</v>
      </c>
      <c r="F209" s="85" t="b">
        <v>0</v>
      </c>
      <c r="G209" s="85" t="b">
        <v>0</v>
      </c>
    </row>
    <row r="210" spans="1:7" ht="15">
      <c r="A210" s="85" t="s">
        <v>3183</v>
      </c>
      <c r="B210" s="85">
        <v>2</v>
      </c>
      <c r="C210" s="123">
        <v>0.0018787613728684825</v>
      </c>
      <c r="D210" s="85" t="s">
        <v>3292</v>
      </c>
      <c r="E210" s="85" t="b">
        <v>0</v>
      </c>
      <c r="F210" s="85" t="b">
        <v>0</v>
      </c>
      <c r="G210" s="85" t="b">
        <v>0</v>
      </c>
    </row>
    <row r="211" spans="1:7" ht="15">
      <c r="A211" s="85" t="s">
        <v>3184</v>
      </c>
      <c r="B211" s="85">
        <v>2</v>
      </c>
      <c r="C211" s="123">
        <v>0.0021763688821754335</v>
      </c>
      <c r="D211" s="85" t="s">
        <v>3292</v>
      </c>
      <c r="E211" s="85" t="b">
        <v>0</v>
      </c>
      <c r="F211" s="85" t="b">
        <v>0</v>
      </c>
      <c r="G211" s="85" t="b">
        <v>0</v>
      </c>
    </row>
    <row r="212" spans="1:7" ht="15">
      <c r="A212" s="85" t="s">
        <v>3185</v>
      </c>
      <c r="B212" s="85">
        <v>2</v>
      </c>
      <c r="C212" s="123">
        <v>0.0018787613728684825</v>
      </c>
      <c r="D212" s="85" t="s">
        <v>3292</v>
      </c>
      <c r="E212" s="85" t="b">
        <v>0</v>
      </c>
      <c r="F212" s="85" t="b">
        <v>0</v>
      </c>
      <c r="G212" s="85" t="b">
        <v>0</v>
      </c>
    </row>
    <row r="213" spans="1:7" ht="15">
      <c r="A213" s="85" t="s">
        <v>3186</v>
      </c>
      <c r="B213" s="85">
        <v>2</v>
      </c>
      <c r="C213" s="123">
        <v>0.0018787613728684825</v>
      </c>
      <c r="D213" s="85" t="s">
        <v>3292</v>
      </c>
      <c r="E213" s="85" t="b">
        <v>0</v>
      </c>
      <c r="F213" s="85" t="b">
        <v>0</v>
      </c>
      <c r="G213" s="85" t="b">
        <v>0</v>
      </c>
    </row>
    <row r="214" spans="1:7" ht="15">
      <c r="A214" s="85" t="s">
        <v>3187</v>
      </c>
      <c r="B214" s="85">
        <v>2</v>
      </c>
      <c r="C214" s="123">
        <v>0.0018787613728684825</v>
      </c>
      <c r="D214" s="85" t="s">
        <v>3292</v>
      </c>
      <c r="E214" s="85" t="b">
        <v>0</v>
      </c>
      <c r="F214" s="85" t="b">
        <v>0</v>
      </c>
      <c r="G214" s="85" t="b">
        <v>0</v>
      </c>
    </row>
    <row r="215" spans="1:7" ht="15">
      <c r="A215" s="85" t="s">
        <v>3188</v>
      </c>
      <c r="B215" s="85">
        <v>2</v>
      </c>
      <c r="C215" s="123">
        <v>0.0018787613728684825</v>
      </c>
      <c r="D215" s="85" t="s">
        <v>3292</v>
      </c>
      <c r="E215" s="85" t="b">
        <v>0</v>
      </c>
      <c r="F215" s="85" t="b">
        <v>0</v>
      </c>
      <c r="G215" s="85" t="b">
        <v>0</v>
      </c>
    </row>
    <row r="216" spans="1:7" ht="15">
      <c r="A216" s="85" t="s">
        <v>2511</v>
      </c>
      <c r="B216" s="85">
        <v>2</v>
      </c>
      <c r="C216" s="123">
        <v>0.0018787613728684825</v>
      </c>
      <c r="D216" s="85" t="s">
        <v>3292</v>
      </c>
      <c r="E216" s="85" t="b">
        <v>0</v>
      </c>
      <c r="F216" s="85" t="b">
        <v>0</v>
      </c>
      <c r="G216" s="85" t="b">
        <v>0</v>
      </c>
    </row>
    <row r="217" spans="1:7" ht="15">
      <c r="A217" s="85" t="s">
        <v>2512</v>
      </c>
      <c r="B217" s="85">
        <v>2</v>
      </c>
      <c r="C217" s="123">
        <v>0.0018787613728684825</v>
      </c>
      <c r="D217" s="85" t="s">
        <v>3292</v>
      </c>
      <c r="E217" s="85" t="b">
        <v>0</v>
      </c>
      <c r="F217" s="85" t="b">
        <v>0</v>
      </c>
      <c r="G217" s="85" t="b">
        <v>0</v>
      </c>
    </row>
    <row r="218" spans="1:7" ht="15">
      <c r="A218" s="85" t="s">
        <v>2508</v>
      </c>
      <c r="B218" s="85">
        <v>2</v>
      </c>
      <c r="C218" s="123">
        <v>0.0018787613728684825</v>
      </c>
      <c r="D218" s="85" t="s">
        <v>3292</v>
      </c>
      <c r="E218" s="85" t="b">
        <v>0</v>
      </c>
      <c r="F218" s="85" t="b">
        <v>0</v>
      </c>
      <c r="G218" s="85" t="b">
        <v>0</v>
      </c>
    </row>
    <row r="219" spans="1:7" ht="15">
      <c r="A219" s="85" t="s">
        <v>3189</v>
      </c>
      <c r="B219" s="85">
        <v>2</v>
      </c>
      <c r="C219" s="123">
        <v>0.0018787613728684825</v>
      </c>
      <c r="D219" s="85" t="s">
        <v>3292</v>
      </c>
      <c r="E219" s="85" t="b">
        <v>0</v>
      </c>
      <c r="F219" s="85" t="b">
        <v>0</v>
      </c>
      <c r="G219" s="85" t="b">
        <v>0</v>
      </c>
    </row>
    <row r="220" spans="1:7" ht="15">
      <c r="A220" s="85" t="s">
        <v>3190</v>
      </c>
      <c r="B220" s="85">
        <v>2</v>
      </c>
      <c r="C220" s="123">
        <v>0.0018787613728684825</v>
      </c>
      <c r="D220" s="85" t="s">
        <v>3292</v>
      </c>
      <c r="E220" s="85" t="b">
        <v>0</v>
      </c>
      <c r="F220" s="85" t="b">
        <v>0</v>
      </c>
      <c r="G220" s="85" t="b">
        <v>0</v>
      </c>
    </row>
    <row r="221" spans="1:7" ht="15">
      <c r="A221" s="85" t="s">
        <v>3191</v>
      </c>
      <c r="B221" s="85">
        <v>2</v>
      </c>
      <c r="C221" s="123">
        <v>0.0018787613728684825</v>
      </c>
      <c r="D221" s="85" t="s">
        <v>3292</v>
      </c>
      <c r="E221" s="85" t="b">
        <v>0</v>
      </c>
      <c r="F221" s="85" t="b">
        <v>0</v>
      </c>
      <c r="G221" s="85" t="b">
        <v>0</v>
      </c>
    </row>
    <row r="222" spans="1:7" ht="15">
      <c r="A222" s="85" t="s">
        <v>3192</v>
      </c>
      <c r="B222" s="85">
        <v>2</v>
      </c>
      <c r="C222" s="123">
        <v>0.0018787613728684825</v>
      </c>
      <c r="D222" s="85" t="s">
        <v>3292</v>
      </c>
      <c r="E222" s="85" t="b">
        <v>0</v>
      </c>
      <c r="F222" s="85" t="b">
        <v>0</v>
      </c>
      <c r="G222" s="85" t="b">
        <v>0</v>
      </c>
    </row>
    <row r="223" spans="1:7" ht="15">
      <c r="A223" s="85" t="s">
        <v>3193</v>
      </c>
      <c r="B223" s="85">
        <v>2</v>
      </c>
      <c r="C223" s="123">
        <v>0.0018787613728684825</v>
      </c>
      <c r="D223" s="85" t="s">
        <v>3292</v>
      </c>
      <c r="E223" s="85" t="b">
        <v>0</v>
      </c>
      <c r="F223" s="85" t="b">
        <v>0</v>
      </c>
      <c r="G223" s="85" t="b">
        <v>0</v>
      </c>
    </row>
    <row r="224" spans="1:7" ht="15">
      <c r="A224" s="85" t="s">
        <v>3194</v>
      </c>
      <c r="B224" s="85">
        <v>2</v>
      </c>
      <c r="C224" s="123">
        <v>0.0018787613728684825</v>
      </c>
      <c r="D224" s="85" t="s">
        <v>3292</v>
      </c>
      <c r="E224" s="85" t="b">
        <v>0</v>
      </c>
      <c r="F224" s="85" t="b">
        <v>0</v>
      </c>
      <c r="G224" s="85" t="b">
        <v>0</v>
      </c>
    </row>
    <row r="225" spans="1:7" ht="15">
      <c r="A225" s="85" t="s">
        <v>3195</v>
      </c>
      <c r="B225" s="85">
        <v>2</v>
      </c>
      <c r="C225" s="123">
        <v>0.0018787613728684825</v>
      </c>
      <c r="D225" s="85" t="s">
        <v>3292</v>
      </c>
      <c r="E225" s="85" t="b">
        <v>0</v>
      </c>
      <c r="F225" s="85" t="b">
        <v>0</v>
      </c>
      <c r="G225" s="85" t="b">
        <v>0</v>
      </c>
    </row>
    <row r="226" spans="1:7" ht="15">
      <c r="A226" s="85" t="s">
        <v>3196</v>
      </c>
      <c r="B226" s="85">
        <v>2</v>
      </c>
      <c r="C226" s="123">
        <v>0.0018787613728684825</v>
      </c>
      <c r="D226" s="85" t="s">
        <v>3292</v>
      </c>
      <c r="E226" s="85" t="b">
        <v>0</v>
      </c>
      <c r="F226" s="85" t="b">
        <v>0</v>
      </c>
      <c r="G226" s="85" t="b">
        <v>0</v>
      </c>
    </row>
    <row r="227" spans="1:7" ht="15">
      <c r="A227" s="85" t="s">
        <v>3197</v>
      </c>
      <c r="B227" s="85">
        <v>2</v>
      </c>
      <c r="C227" s="123">
        <v>0.0021763688821754335</v>
      </c>
      <c r="D227" s="85" t="s">
        <v>3292</v>
      </c>
      <c r="E227" s="85" t="b">
        <v>0</v>
      </c>
      <c r="F227" s="85" t="b">
        <v>0</v>
      </c>
      <c r="G227" s="85" t="b">
        <v>0</v>
      </c>
    </row>
    <row r="228" spans="1:7" ht="15">
      <c r="A228" s="85" t="s">
        <v>3198</v>
      </c>
      <c r="B228" s="85">
        <v>2</v>
      </c>
      <c r="C228" s="123">
        <v>0.0018787613728684825</v>
      </c>
      <c r="D228" s="85" t="s">
        <v>3292</v>
      </c>
      <c r="E228" s="85" t="b">
        <v>0</v>
      </c>
      <c r="F228" s="85" t="b">
        <v>0</v>
      </c>
      <c r="G228" s="85" t="b">
        <v>0</v>
      </c>
    </row>
    <row r="229" spans="1:7" ht="15">
      <c r="A229" s="85" t="s">
        <v>3199</v>
      </c>
      <c r="B229" s="85">
        <v>2</v>
      </c>
      <c r="C229" s="123">
        <v>0.0018787613728684825</v>
      </c>
      <c r="D229" s="85" t="s">
        <v>3292</v>
      </c>
      <c r="E229" s="85" t="b">
        <v>0</v>
      </c>
      <c r="F229" s="85" t="b">
        <v>0</v>
      </c>
      <c r="G229" s="85" t="b">
        <v>0</v>
      </c>
    </row>
    <row r="230" spans="1:7" ht="15">
      <c r="A230" s="85" t="s">
        <v>3200</v>
      </c>
      <c r="B230" s="85">
        <v>2</v>
      </c>
      <c r="C230" s="123">
        <v>0.0018787613728684825</v>
      </c>
      <c r="D230" s="85" t="s">
        <v>3292</v>
      </c>
      <c r="E230" s="85" t="b">
        <v>0</v>
      </c>
      <c r="F230" s="85" t="b">
        <v>0</v>
      </c>
      <c r="G230" s="85" t="b">
        <v>0</v>
      </c>
    </row>
    <row r="231" spans="1:7" ht="15">
      <c r="A231" s="85" t="s">
        <v>3201</v>
      </c>
      <c r="B231" s="85">
        <v>2</v>
      </c>
      <c r="C231" s="123">
        <v>0.0018787613728684825</v>
      </c>
      <c r="D231" s="85" t="s">
        <v>3292</v>
      </c>
      <c r="E231" s="85" t="b">
        <v>0</v>
      </c>
      <c r="F231" s="85" t="b">
        <v>0</v>
      </c>
      <c r="G231" s="85" t="b">
        <v>0</v>
      </c>
    </row>
    <row r="232" spans="1:7" ht="15">
      <c r="A232" s="85" t="s">
        <v>3202</v>
      </c>
      <c r="B232" s="85">
        <v>2</v>
      </c>
      <c r="C232" s="123">
        <v>0.0018787613728684825</v>
      </c>
      <c r="D232" s="85" t="s">
        <v>3292</v>
      </c>
      <c r="E232" s="85" t="b">
        <v>0</v>
      </c>
      <c r="F232" s="85" t="b">
        <v>0</v>
      </c>
      <c r="G232" s="85" t="b">
        <v>0</v>
      </c>
    </row>
    <row r="233" spans="1:7" ht="15">
      <c r="A233" s="85" t="s">
        <v>3203</v>
      </c>
      <c r="B233" s="85">
        <v>2</v>
      </c>
      <c r="C233" s="123">
        <v>0.0018787613728684825</v>
      </c>
      <c r="D233" s="85" t="s">
        <v>3292</v>
      </c>
      <c r="E233" s="85" t="b">
        <v>0</v>
      </c>
      <c r="F233" s="85" t="b">
        <v>0</v>
      </c>
      <c r="G233" s="85" t="b">
        <v>0</v>
      </c>
    </row>
    <row r="234" spans="1:7" ht="15">
      <c r="A234" s="85" t="s">
        <v>3204</v>
      </c>
      <c r="B234" s="85">
        <v>2</v>
      </c>
      <c r="C234" s="123">
        <v>0.0018787613728684825</v>
      </c>
      <c r="D234" s="85" t="s">
        <v>3292</v>
      </c>
      <c r="E234" s="85" t="b">
        <v>0</v>
      </c>
      <c r="F234" s="85" t="b">
        <v>0</v>
      </c>
      <c r="G234" s="85" t="b">
        <v>0</v>
      </c>
    </row>
    <row r="235" spans="1:7" ht="15">
      <c r="A235" s="85" t="s">
        <v>3205</v>
      </c>
      <c r="B235" s="85">
        <v>2</v>
      </c>
      <c r="C235" s="123">
        <v>0.0018787613728684825</v>
      </c>
      <c r="D235" s="85" t="s">
        <v>3292</v>
      </c>
      <c r="E235" s="85" t="b">
        <v>0</v>
      </c>
      <c r="F235" s="85" t="b">
        <v>0</v>
      </c>
      <c r="G235" s="85" t="b">
        <v>0</v>
      </c>
    </row>
    <row r="236" spans="1:7" ht="15">
      <c r="A236" s="85" t="s">
        <v>3206</v>
      </c>
      <c r="B236" s="85">
        <v>2</v>
      </c>
      <c r="C236" s="123">
        <v>0.0018787613728684825</v>
      </c>
      <c r="D236" s="85" t="s">
        <v>3292</v>
      </c>
      <c r="E236" s="85" t="b">
        <v>1</v>
      </c>
      <c r="F236" s="85" t="b">
        <v>0</v>
      </c>
      <c r="G236" s="85" t="b">
        <v>0</v>
      </c>
    </row>
    <row r="237" spans="1:7" ht="15">
      <c r="A237" s="85" t="s">
        <v>3207</v>
      </c>
      <c r="B237" s="85">
        <v>2</v>
      </c>
      <c r="C237" s="123">
        <v>0.0018787613728684825</v>
      </c>
      <c r="D237" s="85" t="s">
        <v>3292</v>
      </c>
      <c r="E237" s="85" t="b">
        <v>0</v>
      </c>
      <c r="F237" s="85" t="b">
        <v>0</v>
      </c>
      <c r="G237" s="85" t="b">
        <v>0</v>
      </c>
    </row>
    <row r="238" spans="1:7" ht="15">
      <c r="A238" s="85" t="s">
        <v>3208</v>
      </c>
      <c r="B238" s="85">
        <v>2</v>
      </c>
      <c r="C238" s="123">
        <v>0.0018787613728684825</v>
      </c>
      <c r="D238" s="85" t="s">
        <v>3292</v>
      </c>
      <c r="E238" s="85" t="b">
        <v>0</v>
      </c>
      <c r="F238" s="85" t="b">
        <v>0</v>
      </c>
      <c r="G238" s="85" t="b">
        <v>0</v>
      </c>
    </row>
    <row r="239" spans="1:7" ht="15">
      <c r="A239" s="85" t="s">
        <v>3209</v>
      </c>
      <c r="B239" s="85">
        <v>2</v>
      </c>
      <c r="C239" s="123">
        <v>0.0018787613728684825</v>
      </c>
      <c r="D239" s="85" t="s">
        <v>3292</v>
      </c>
      <c r="E239" s="85" t="b">
        <v>0</v>
      </c>
      <c r="F239" s="85" t="b">
        <v>0</v>
      </c>
      <c r="G239" s="85" t="b">
        <v>0</v>
      </c>
    </row>
    <row r="240" spans="1:7" ht="15">
      <c r="A240" s="85" t="s">
        <v>3210</v>
      </c>
      <c r="B240" s="85">
        <v>2</v>
      </c>
      <c r="C240" s="123">
        <v>0.0018787613728684825</v>
      </c>
      <c r="D240" s="85" t="s">
        <v>3292</v>
      </c>
      <c r="E240" s="85" t="b">
        <v>1</v>
      </c>
      <c r="F240" s="85" t="b">
        <v>0</v>
      </c>
      <c r="G240" s="85" t="b">
        <v>0</v>
      </c>
    </row>
    <row r="241" spans="1:7" ht="15">
      <c r="A241" s="85" t="s">
        <v>3211</v>
      </c>
      <c r="B241" s="85">
        <v>2</v>
      </c>
      <c r="C241" s="123">
        <v>0.0018787613728684825</v>
      </c>
      <c r="D241" s="85" t="s">
        <v>3292</v>
      </c>
      <c r="E241" s="85" t="b">
        <v>0</v>
      </c>
      <c r="F241" s="85" t="b">
        <v>0</v>
      </c>
      <c r="G241" s="85" t="b">
        <v>0</v>
      </c>
    </row>
    <row r="242" spans="1:7" ht="15">
      <c r="A242" s="85" t="s">
        <v>3212</v>
      </c>
      <c r="B242" s="85">
        <v>2</v>
      </c>
      <c r="C242" s="123">
        <v>0.0018787613728684825</v>
      </c>
      <c r="D242" s="85" t="s">
        <v>3292</v>
      </c>
      <c r="E242" s="85" t="b">
        <v>0</v>
      </c>
      <c r="F242" s="85" t="b">
        <v>0</v>
      </c>
      <c r="G242" s="85" t="b">
        <v>0</v>
      </c>
    </row>
    <row r="243" spans="1:7" ht="15">
      <c r="A243" s="85" t="s">
        <v>3213</v>
      </c>
      <c r="B243" s="85">
        <v>2</v>
      </c>
      <c r="C243" s="123">
        <v>0.0018787613728684825</v>
      </c>
      <c r="D243" s="85" t="s">
        <v>3292</v>
      </c>
      <c r="E243" s="85" t="b">
        <v>0</v>
      </c>
      <c r="F243" s="85" t="b">
        <v>0</v>
      </c>
      <c r="G243" s="85" t="b">
        <v>0</v>
      </c>
    </row>
    <row r="244" spans="1:7" ht="15">
      <c r="A244" s="85" t="s">
        <v>3214</v>
      </c>
      <c r="B244" s="85">
        <v>2</v>
      </c>
      <c r="C244" s="123">
        <v>0.0018787613728684825</v>
      </c>
      <c r="D244" s="85" t="s">
        <v>3292</v>
      </c>
      <c r="E244" s="85" t="b">
        <v>0</v>
      </c>
      <c r="F244" s="85" t="b">
        <v>0</v>
      </c>
      <c r="G244" s="85" t="b">
        <v>0</v>
      </c>
    </row>
    <row r="245" spans="1:7" ht="15">
      <c r="A245" s="85" t="s">
        <v>371</v>
      </c>
      <c r="B245" s="85">
        <v>2</v>
      </c>
      <c r="C245" s="123">
        <v>0.0021763688821754335</v>
      </c>
      <c r="D245" s="85" t="s">
        <v>3292</v>
      </c>
      <c r="E245" s="85" t="b">
        <v>0</v>
      </c>
      <c r="F245" s="85" t="b">
        <v>0</v>
      </c>
      <c r="G245" s="85" t="b">
        <v>0</v>
      </c>
    </row>
    <row r="246" spans="1:7" ht="15">
      <c r="A246" s="85" t="s">
        <v>288</v>
      </c>
      <c r="B246" s="85">
        <v>2</v>
      </c>
      <c r="C246" s="123">
        <v>0.0018787613728684825</v>
      </c>
      <c r="D246" s="85" t="s">
        <v>3292</v>
      </c>
      <c r="E246" s="85" t="b">
        <v>0</v>
      </c>
      <c r="F246" s="85" t="b">
        <v>0</v>
      </c>
      <c r="G246" s="85" t="b">
        <v>0</v>
      </c>
    </row>
    <row r="247" spans="1:7" ht="15">
      <c r="A247" s="85" t="s">
        <v>369</v>
      </c>
      <c r="B247" s="85">
        <v>2</v>
      </c>
      <c r="C247" s="123">
        <v>0.0018787613728684825</v>
      </c>
      <c r="D247" s="85" t="s">
        <v>3292</v>
      </c>
      <c r="E247" s="85" t="b">
        <v>0</v>
      </c>
      <c r="F247" s="85" t="b">
        <v>0</v>
      </c>
      <c r="G247" s="85" t="b">
        <v>0</v>
      </c>
    </row>
    <row r="248" spans="1:7" ht="15">
      <c r="A248" s="85" t="s">
        <v>368</v>
      </c>
      <c r="B248" s="85">
        <v>2</v>
      </c>
      <c r="C248" s="123">
        <v>0.0018787613728684825</v>
      </c>
      <c r="D248" s="85" t="s">
        <v>3292</v>
      </c>
      <c r="E248" s="85" t="b">
        <v>0</v>
      </c>
      <c r="F248" s="85" t="b">
        <v>0</v>
      </c>
      <c r="G248" s="85" t="b">
        <v>0</v>
      </c>
    </row>
    <row r="249" spans="1:7" ht="15">
      <c r="A249" s="85" t="s">
        <v>367</v>
      </c>
      <c r="B249" s="85">
        <v>2</v>
      </c>
      <c r="C249" s="123">
        <v>0.0018787613728684825</v>
      </c>
      <c r="D249" s="85" t="s">
        <v>3292</v>
      </c>
      <c r="E249" s="85" t="b">
        <v>0</v>
      </c>
      <c r="F249" s="85" t="b">
        <v>0</v>
      </c>
      <c r="G249" s="85" t="b">
        <v>0</v>
      </c>
    </row>
    <row r="250" spans="1:7" ht="15">
      <c r="A250" s="85" t="s">
        <v>287</v>
      </c>
      <c r="B250" s="85">
        <v>2</v>
      </c>
      <c r="C250" s="123">
        <v>0.0018787613728684825</v>
      </c>
      <c r="D250" s="85" t="s">
        <v>3292</v>
      </c>
      <c r="E250" s="85" t="b">
        <v>0</v>
      </c>
      <c r="F250" s="85" t="b">
        <v>0</v>
      </c>
      <c r="G250" s="85" t="b">
        <v>0</v>
      </c>
    </row>
    <row r="251" spans="1:7" ht="15">
      <c r="A251" s="85" t="s">
        <v>285</v>
      </c>
      <c r="B251" s="85">
        <v>2</v>
      </c>
      <c r="C251" s="123">
        <v>0.0018787613728684825</v>
      </c>
      <c r="D251" s="85" t="s">
        <v>3292</v>
      </c>
      <c r="E251" s="85" t="b">
        <v>0</v>
      </c>
      <c r="F251" s="85" t="b">
        <v>0</v>
      </c>
      <c r="G251" s="85" t="b">
        <v>0</v>
      </c>
    </row>
    <row r="252" spans="1:7" ht="15">
      <c r="A252" s="85" t="s">
        <v>3215</v>
      </c>
      <c r="B252" s="85">
        <v>2</v>
      </c>
      <c r="C252" s="123">
        <v>0.0018787613728684825</v>
      </c>
      <c r="D252" s="85" t="s">
        <v>3292</v>
      </c>
      <c r="E252" s="85" t="b">
        <v>0</v>
      </c>
      <c r="F252" s="85" t="b">
        <v>0</v>
      </c>
      <c r="G252" s="85" t="b">
        <v>0</v>
      </c>
    </row>
    <row r="253" spans="1:7" ht="15">
      <c r="A253" s="85" t="s">
        <v>3216</v>
      </c>
      <c r="B253" s="85">
        <v>2</v>
      </c>
      <c r="C253" s="123">
        <v>0.0021763688821754335</v>
      </c>
      <c r="D253" s="85" t="s">
        <v>3292</v>
      </c>
      <c r="E253" s="85" t="b">
        <v>0</v>
      </c>
      <c r="F253" s="85" t="b">
        <v>0</v>
      </c>
      <c r="G253" s="85" t="b">
        <v>0</v>
      </c>
    </row>
    <row r="254" spans="1:7" ht="15">
      <c r="A254" s="85" t="s">
        <v>3217</v>
      </c>
      <c r="B254" s="85">
        <v>2</v>
      </c>
      <c r="C254" s="123">
        <v>0.0018787613728684825</v>
      </c>
      <c r="D254" s="85" t="s">
        <v>3292</v>
      </c>
      <c r="E254" s="85" t="b">
        <v>0</v>
      </c>
      <c r="F254" s="85" t="b">
        <v>0</v>
      </c>
      <c r="G254" s="85" t="b">
        <v>0</v>
      </c>
    </row>
    <row r="255" spans="1:7" ht="15">
      <c r="A255" s="85" t="s">
        <v>3218</v>
      </c>
      <c r="B255" s="85">
        <v>2</v>
      </c>
      <c r="C255" s="123">
        <v>0.0018787613728684825</v>
      </c>
      <c r="D255" s="85" t="s">
        <v>3292</v>
      </c>
      <c r="E255" s="85" t="b">
        <v>0</v>
      </c>
      <c r="F255" s="85" t="b">
        <v>0</v>
      </c>
      <c r="G255" s="85" t="b">
        <v>0</v>
      </c>
    </row>
    <row r="256" spans="1:7" ht="15">
      <c r="A256" s="85" t="s">
        <v>3219</v>
      </c>
      <c r="B256" s="85">
        <v>2</v>
      </c>
      <c r="C256" s="123">
        <v>0.0018787613728684825</v>
      </c>
      <c r="D256" s="85" t="s">
        <v>3292</v>
      </c>
      <c r="E256" s="85" t="b">
        <v>0</v>
      </c>
      <c r="F256" s="85" t="b">
        <v>0</v>
      </c>
      <c r="G256" s="85" t="b">
        <v>0</v>
      </c>
    </row>
    <row r="257" spans="1:7" ht="15">
      <c r="A257" s="85" t="s">
        <v>2555</v>
      </c>
      <c r="B257" s="85">
        <v>2</v>
      </c>
      <c r="C257" s="123">
        <v>0.0018787613728684825</v>
      </c>
      <c r="D257" s="85" t="s">
        <v>3292</v>
      </c>
      <c r="E257" s="85" t="b">
        <v>0</v>
      </c>
      <c r="F257" s="85" t="b">
        <v>0</v>
      </c>
      <c r="G257" s="85" t="b">
        <v>0</v>
      </c>
    </row>
    <row r="258" spans="1:7" ht="15">
      <c r="A258" s="85" t="s">
        <v>3220</v>
      </c>
      <c r="B258" s="85">
        <v>2</v>
      </c>
      <c r="C258" s="123">
        <v>0.0018787613728684825</v>
      </c>
      <c r="D258" s="85" t="s">
        <v>3292</v>
      </c>
      <c r="E258" s="85" t="b">
        <v>0</v>
      </c>
      <c r="F258" s="85" t="b">
        <v>0</v>
      </c>
      <c r="G258" s="85" t="b">
        <v>0</v>
      </c>
    </row>
    <row r="259" spans="1:7" ht="15">
      <c r="A259" s="85" t="s">
        <v>3221</v>
      </c>
      <c r="B259" s="85">
        <v>2</v>
      </c>
      <c r="C259" s="123">
        <v>0.0018787613728684825</v>
      </c>
      <c r="D259" s="85" t="s">
        <v>3292</v>
      </c>
      <c r="E259" s="85" t="b">
        <v>0</v>
      </c>
      <c r="F259" s="85" t="b">
        <v>0</v>
      </c>
      <c r="G259" s="85" t="b">
        <v>0</v>
      </c>
    </row>
    <row r="260" spans="1:7" ht="15">
      <c r="A260" s="85" t="s">
        <v>353</v>
      </c>
      <c r="B260" s="85">
        <v>2</v>
      </c>
      <c r="C260" s="123">
        <v>0.0021763688821754335</v>
      </c>
      <c r="D260" s="85" t="s">
        <v>3292</v>
      </c>
      <c r="E260" s="85" t="b">
        <v>0</v>
      </c>
      <c r="F260" s="85" t="b">
        <v>0</v>
      </c>
      <c r="G260" s="85" t="b">
        <v>0</v>
      </c>
    </row>
    <row r="261" spans="1:7" ht="15">
      <c r="A261" s="85" t="s">
        <v>2605</v>
      </c>
      <c r="B261" s="85">
        <v>2</v>
      </c>
      <c r="C261" s="123">
        <v>0.0018787613728684825</v>
      </c>
      <c r="D261" s="85" t="s">
        <v>3292</v>
      </c>
      <c r="E261" s="85" t="b">
        <v>0</v>
      </c>
      <c r="F261" s="85" t="b">
        <v>0</v>
      </c>
      <c r="G261" s="85" t="b">
        <v>0</v>
      </c>
    </row>
    <row r="262" spans="1:7" ht="15">
      <c r="A262" s="85" t="s">
        <v>2606</v>
      </c>
      <c r="B262" s="85">
        <v>2</v>
      </c>
      <c r="C262" s="123">
        <v>0.0018787613728684825</v>
      </c>
      <c r="D262" s="85" t="s">
        <v>3292</v>
      </c>
      <c r="E262" s="85" t="b">
        <v>0</v>
      </c>
      <c r="F262" s="85" t="b">
        <v>0</v>
      </c>
      <c r="G262" s="85" t="b">
        <v>0</v>
      </c>
    </row>
    <row r="263" spans="1:7" ht="15">
      <c r="A263" s="85" t="s">
        <v>2609</v>
      </c>
      <c r="B263" s="85">
        <v>2</v>
      </c>
      <c r="C263" s="123">
        <v>0.0018787613728684825</v>
      </c>
      <c r="D263" s="85" t="s">
        <v>3292</v>
      </c>
      <c r="E263" s="85" t="b">
        <v>0</v>
      </c>
      <c r="F263" s="85" t="b">
        <v>0</v>
      </c>
      <c r="G263" s="85" t="b">
        <v>0</v>
      </c>
    </row>
    <row r="264" spans="1:7" ht="15">
      <c r="A264" s="85" t="s">
        <v>2610</v>
      </c>
      <c r="B264" s="85">
        <v>2</v>
      </c>
      <c r="C264" s="123">
        <v>0.0018787613728684825</v>
      </c>
      <c r="D264" s="85" t="s">
        <v>3292</v>
      </c>
      <c r="E264" s="85" t="b">
        <v>0</v>
      </c>
      <c r="F264" s="85" t="b">
        <v>1</v>
      </c>
      <c r="G264" s="85" t="b">
        <v>0</v>
      </c>
    </row>
    <row r="265" spans="1:7" ht="15">
      <c r="A265" s="85" t="s">
        <v>352</v>
      </c>
      <c r="B265" s="85">
        <v>2</v>
      </c>
      <c r="C265" s="123">
        <v>0.0018787613728684825</v>
      </c>
      <c r="D265" s="85" t="s">
        <v>3292</v>
      </c>
      <c r="E265" s="85" t="b">
        <v>0</v>
      </c>
      <c r="F265" s="85" t="b">
        <v>0</v>
      </c>
      <c r="G265" s="85" t="b">
        <v>0</v>
      </c>
    </row>
    <row r="266" spans="1:7" ht="15">
      <c r="A266" s="85" t="s">
        <v>351</v>
      </c>
      <c r="B266" s="85">
        <v>2</v>
      </c>
      <c r="C266" s="123">
        <v>0.0018787613728684825</v>
      </c>
      <c r="D266" s="85" t="s">
        <v>3292</v>
      </c>
      <c r="E266" s="85" t="b">
        <v>0</v>
      </c>
      <c r="F266" s="85" t="b">
        <v>0</v>
      </c>
      <c r="G266" s="85" t="b">
        <v>0</v>
      </c>
    </row>
    <row r="267" spans="1:7" ht="15">
      <c r="A267" s="85" t="s">
        <v>3222</v>
      </c>
      <c r="B267" s="85">
        <v>2</v>
      </c>
      <c r="C267" s="123">
        <v>0.0018787613728684825</v>
      </c>
      <c r="D267" s="85" t="s">
        <v>3292</v>
      </c>
      <c r="E267" s="85" t="b">
        <v>0</v>
      </c>
      <c r="F267" s="85" t="b">
        <v>0</v>
      </c>
      <c r="G267" s="85" t="b">
        <v>0</v>
      </c>
    </row>
    <row r="268" spans="1:7" ht="15">
      <c r="A268" s="85" t="s">
        <v>3223</v>
      </c>
      <c r="B268" s="85">
        <v>2</v>
      </c>
      <c r="C268" s="123">
        <v>0.0018787613728684825</v>
      </c>
      <c r="D268" s="85" t="s">
        <v>3292</v>
      </c>
      <c r="E268" s="85" t="b">
        <v>0</v>
      </c>
      <c r="F268" s="85" t="b">
        <v>0</v>
      </c>
      <c r="G268" s="85" t="b">
        <v>0</v>
      </c>
    </row>
    <row r="269" spans="1:7" ht="15">
      <c r="A269" s="85" t="s">
        <v>3224</v>
      </c>
      <c r="B269" s="85">
        <v>2</v>
      </c>
      <c r="C269" s="123">
        <v>0.0018787613728684825</v>
      </c>
      <c r="D269" s="85" t="s">
        <v>3292</v>
      </c>
      <c r="E269" s="85" t="b">
        <v>0</v>
      </c>
      <c r="F269" s="85" t="b">
        <v>0</v>
      </c>
      <c r="G269" s="85" t="b">
        <v>0</v>
      </c>
    </row>
    <row r="270" spans="1:7" ht="15">
      <c r="A270" s="85" t="s">
        <v>3225</v>
      </c>
      <c r="B270" s="85">
        <v>2</v>
      </c>
      <c r="C270" s="123">
        <v>0.0018787613728684825</v>
      </c>
      <c r="D270" s="85" t="s">
        <v>3292</v>
      </c>
      <c r="E270" s="85" t="b">
        <v>0</v>
      </c>
      <c r="F270" s="85" t="b">
        <v>0</v>
      </c>
      <c r="G270" s="85" t="b">
        <v>0</v>
      </c>
    </row>
    <row r="271" spans="1:7" ht="15">
      <c r="A271" s="85" t="s">
        <v>3226</v>
      </c>
      <c r="B271" s="85">
        <v>2</v>
      </c>
      <c r="C271" s="123">
        <v>0.0018787613728684825</v>
      </c>
      <c r="D271" s="85" t="s">
        <v>3292</v>
      </c>
      <c r="E271" s="85" t="b">
        <v>0</v>
      </c>
      <c r="F271" s="85" t="b">
        <v>0</v>
      </c>
      <c r="G271" s="85" t="b">
        <v>0</v>
      </c>
    </row>
    <row r="272" spans="1:7" ht="15">
      <c r="A272" s="85" t="s">
        <v>3227</v>
      </c>
      <c r="B272" s="85">
        <v>2</v>
      </c>
      <c r="C272" s="123">
        <v>0.0018787613728684825</v>
      </c>
      <c r="D272" s="85" t="s">
        <v>3292</v>
      </c>
      <c r="E272" s="85" t="b">
        <v>0</v>
      </c>
      <c r="F272" s="85" t="b">
        <v>0</v>
      </c>
      <c r="G272" s="85" t="b">
        <v>0</v>
      </c>
    </row>
    <row r="273" spans="1:7" ht="15">
      <c r="A273" s="85" t="s">
        <v>3228</v>
      </c>
      <c r="B273" s="85">
        <v>2</v>
      </c>
      <c r="C273" s="123">
        <v>0.0018787613728684825</v>
      </c>
      <c r="D273" s="85" t="s">
        <v>3292</v>
      </c>
      <c r="E273" s="85" t="b">
        <v>0</v>
      </c>
      <c r="F273" s="85" t="b">
        <v>0</v>
      </c>
      <c r="G273" s="85" t="b">
        <v>0</v>
      </c>
    </row>
    <row r="274" spans="1:7" ht="15">
      <c r="A274" s="85" t="s">
        <v>3229</v>
      </c>
      <c r="B274" s="85">
        <v>2</v>
      </c>
      <c r="C274" s="123">
        <v>0.0018787613728684825</v>
      </c>
      <c r="D274" s="85" t="s">
        <v>3292</v>
      </c>
      <c r="E274" s="85" t="b">
        <v>0</v>
      </c>
      <c r="F274" s="85" t="b">
        <v>0</v>
      </c>
      <c r="G274" s="85" t="b">
        <v>0</v>
      </c>
    </row>
    <row r="275" spans="1:7" ht="15">
      <c r="A275" s="85" t="s">
        <v>3230</v>
      </c>
      <c r="B275" s="85">
        <v>2</v>
      </c>
      <c r="C275" s="123">
        <v>0.0018787613728684825</v>
      </c>
      <c r="D275" s="85" t="s">
        <v>3292</v>
      </c>
      <c r="E275" s="85" t="b">
        <v>0</v>
      </c>
      <c r="F275" s="85" t="b">
        <v>0</v>
      </c>
      <c r="G275" s="85" t="b">
        <v>0</v>
      </c>
    </row>
    <row r="276" spans="1:7" ht="15">
      <c r="A276" s="85" t="s">
        <v>3231</v>
      </c>
      <c r="B276" s="85">
        <v>2</v>
      </c>
      <c r="C276" s="123">
        <v>0.0018787613728684825</v>
      </c>
      <c r="D276" s="85" t="s">
        <v>3292</v>
      </c>
      <c r="E276" s="85" t="b">
        <v>0</v>
      </c>
      <c r="F276" s="85" t="b">
        <v>0</v>
      </c>
      <c r="G276" s="85" t="b">
        <v>0</v>
      </c>
    </row>
    <row r="277" spans="1:7" ht="15">
      <c r="A277" s="85" t="s">
        <v>3232</v>
      </c>
      <c r="B277" s="85">
        <v>2</v>
      </c>
      <c r="C277" s="123">
        <v>0.0018787613728684825</v>
      </c>
      <c r="D277" s="85" t="s">
        <v>3292</v>
      </c>
      <c r="E277" s="85" t="b">
        <v>0</v>
      </c>
      <c r="F277" s="85" t="b">
        <v>0</v>
      </c>
      <c r="G277" s="85" t="b">
        <v>0</v>
      </c>
    </row>
    <row r="278" spans="1:7" ht="15">
      <c r="A278" s="85" t="s">
        <v>3233</v>
      </c>
      <c r="B278" s="85">
        <v>2</v>
      </c>
      <c r="C278" s="123">
        <v>0.0018787613728684825</v>
      </c>
      <c r="D278" s="85" t="s">
        <v>3292</v>
      </c>
      <c r="E278" s="85" t="b">
        <v>0</v>
      </c>
      <c r="F278" s="85" t="b">
        <v>0</v>
      </c>
      <c r="G278" s="85" t="b">
        <v>0</v>
      </c>
    </row>
    <row r="279" spans="1:7" ht="15">
      <c r="A279" s="85" t="s">
        <v>3234</v>
      </c>
      <c r="B279" s="85">
        <v>2</v>
      </c>
      <c r="C279" s="123">
        <v>0.0018787613728684825</v>
      </c>
      <c r="D279" s="85" t="s">
        <v>3292</v>
      </c>
      <c r="E279" s="85" t="b">
        <v>0</v>
      </c>
      <c r="F279" s="85" t="b">
        <v>0</v>
      </c>
      <c r="G279" s="85" t="b">
        <v>0</v>
      </c>
    </row>
    <row r="280" spans="1:7" ht="15">
      <c r="A280" s="85" t="s">
        <v>3235</v>
      </c>
      <c r="B280" s="85">
        <v>2</v>
      </c>
      <c r="C280" s="123">
        <v>0.0018787613728684825</v>
      </c>
      <c r="D280" s="85" t="s">
        <v>3292</v>
      </c>
      <c r="E280" s="85" t="b">
        <v>0</v>
      </c>
      <c r="F280" s="85" t="b">
        <v>0</v>
      </c>
      <c r="G280" s="85" t="b">
        <v>0</v>
      </c>
    </row>
    <row r="281" spans="1:7" ht="15">
      <c r="A281" s="85" t="s">
        <v>3236</v>
      </c>
      <c r="B281" s="85">
        <v>2</v>
      </c>
      <c r="C281" s="123">
        <v>0.0018787613728684825</v>
      </c>
      <c r="D281" s="85" t="s">
        <v>3292</v>
      </c>
      <c r="E281" s="85" t="b">
        <v>0</v>
      </c>
      <c r="F281" s="85" t="b">
        <v>0</v>
      </c>
      <c r="G281" s="85" t="b">
        <v>0</v>
      </c>
    </row>
    <row r="282" spans="1:7" ht="15">
      <c r="A282" s="85" t="s">
        <v>3237</v>
      </c>
      <c r="B282" s="85">
        <v>2</v>
      </c>
      <c r="C282" s="123">
        <v>0.0018787613728684825</v>
      </c>
      <c r="D282" s="85" t="s">
        <v>3292</v>
      </c>
      <c r="E282" s="85" t="b">
        <v>0</v>
      </c>
      <c r="F282" s="85" t="b">
        <v>0</v>
      </c>
      <c r="G282" s="85" t="b">
        <v>0</v>
      </c>
    </row>
    <row r="283" spans="1:7" ht="15">
      <c r="A283" s="85" t="s">
        <v>3238</v>
      </c>
      <c r="B283" s="85">
        <v>2</v>
      </c>
      <c r="C283" s="123">
        <v>0.0018787613728684825</v>
      </c>
      <c r="D283" s="85" t="s">
        <v>3292</v>
      </c>
      <c r="E283" s="85" t="b">
        <v>0</v>
      </c>
      <c r="F283" s="85" t="b">
        <v>0</v>
      </c>
      <c r="G283" s="85" t="b">
        <v>0</v>
      </c>
    </row>
    <row r="284" spans="1:7" ht="15">
      <c r="A284" s="85" t="s">
        <v>3239</v>
      </c>
      <c r="B284" s="85">
        <v>2</v>
      </c>
      <c r="C284" s="123">
        <v>0.0018787613728684825</v>
      </c>
      <c r="D284" s="85" t="s">
        <v>3292</v>
      </c>
      <c r="E284" s="85" t="b">
        <v>0</v>
      </c>
      <c r="F284" s="85" t="b">
        <v>0</v>
      </c>
      <c r="G284" s="85" t="b">
        <v>0</v>
      </c>
    </row>
    <row r="285" spans="1:7" ht="15">
      <c r="A285" s="85" t="s">
        <v>3240</v>
      </c>
      <c r="B285" s="85">
        <v>2</v>
      </c>
      <c r="C285" s="123">
        <v>0.0018787613728684825</v>
      </c>
      <c r="D285" s="85" t="s">
        <v>3292</v>
      </c>
      <c r="E285" s="85" t="b">
        <v>0</v>
      </c>
      <c r="F285" s="85" t="b">
        <v>0</v>
      </c>
      <c r="G285" s="85" t="b">
        <v>0</v>
      </c>
    </row>
    <row r="286" spans="1:7" ht="15">
      <c r="A286" s="85" t="s">
        <v>3241</v>
      </c>
      <c r="B286" s="85">
        <v>2</v>
      </c>
      <c r="C286" s="123">
        <v>0.0018787613728684825</v>
      </c>
      <c r="D286" s="85" t="s">
        <v>3292</v>
      </c>
      <c r="E286" s="85" t="b">
        <v>0</v>
      </c>
      <c r="F286" s="85" t="b">
        <v>0</v>
      </c>
      <c r="G286" s="85" t="b">
        <v>0</v>
      </c>
    </row>
    <row r="287" spans="1:7" ht="15">
      <c r="A287" s="85" t="s">
        <v>3242</v>
      </c>
      <c r="B287" s="85">
        <v>2</v>
      </c>
      <c r="C287" s="123">
        <v>0.0018787613728684825</v>
      </c>
      <c r="D287" s="85" t="s">
        <v>3292</v>
      </c>
      <c r="E287" s="85" t="b">
        <v>0</v>
      </c>
      <c r="F287" s="85" t="b">
        <v>1</v>
      </c>
      <c r="G287" s="85" t="b">
        <v>0</v>
      </c>
    </row>
    <row r="288" spans="1:7" ht="15">
      <c r="A288" s="85" t="s">
        <v>3243</v>
      </c>
      <c r="B288" s="85">
        <v>2</v>
      </c>
      <c r="C288" s="123">
        <v>0.0018787613728684825</v>
      </c>
      <c r="D288" s="85" t="s">
        <v>3292</v>
      </c>
      <c r="E288" s="85" t="b">
        <v>0</v>
      </c>
      <c r="F288" s="85" t="b">
        <v>0</v>
      </c>
      <c r="G288" s="85" t="b">
        <v>0</v>
      </c>
    </row>
    <row r="289" spans="1:7" ht="15">
      <c r="A289" s="85" t="s">
        <v>3244</v>
      </c>
      <c r="B289" s="85">
        <v>2</v>
      </c>
      <c r="C289" s="123">
        <v>0.0018787613728684825</v>
      </c>
      <c r="D289" s="85" t="s">
        <v>3292</v>
      </c>
      <c r="E289" s="85" t="b">
        <v>0</v>
      </c>
      <c r="F289" s="85" t="b">
        <v>0</v>
      </c>
      <c r="G289" s="85" t="b">
        <v>0</v>
      </c>
    </row>
    <row r="290" spans="1:7" ht="15">
      <c r="A290" s="85" t="s">
        <v>2631</v>
      </c>
      <c r="B290" s="85">
        <v>2</v>
      </c>
      <c r="C290" s="123">
        <v>0.0021763688821754335</v>
      </c>
      <c r="D290" s="85" t="s">
        <v>3292</v>
      </c>
      <c r="E290" s="85" t="b">
        <v>0</v>
      </c>
      <c r="F290" s="85" t="b">
        <v>0</v>
      </c>
      <c r="G290" s="85" t="b">
        <v>0</v>
      </c>
    </row>
    <row r="291" spans="1:7" ht="15">
      <c r="A291" s="85" t="s">
        <v>3245</v>
      </c>
      <c r="B291" s="85">
        <v>2</v>
      </c>
      <c r="C291" s="123">
        <v>0.0018787613728684825</v>
      </c>
      <c r="D291" s="85" t="s">
        <v>3292</v>
      </c>
      <c r="E291" s="85" t="b">
        <v>0</v>
      </c>
      <c r="F291" s="85" t="b">
        <v>0</v>
      </c>
      <c r="G291" s="85" t="b">
        <v>0</v>
      </c>
    </row>
    <row r="292" spans="1:7" ht="15">
      <c r="A292" s="85" t="s">
        <v>3246</v>
      </c>
      <c r="B292" s="85">
        <v>2</v>
      </c>
      <c r="C292" s="123">
        <v>0.0018787613728684825</v>
      </c>
      <c r="D292" s="85" t="s">
        <v>3292</v>
      </c>
      <c r="E292" s="85" t="b">
        <v>0</v>
      </c>
      <c r="F292" s="85" t="b">
        <v>0</v>
      </c>
      <c r="G292" s="85" t="b">
        <v>0</v>
      </c>
    </row>
    <row r="293" spans="1:7" ht="15">
      <c r="A293" s="85" t="s">
        <v>3247</v>
      </c>
      <c r="B293" s="85">
        <v>2</v>
      </c>
      <c r="C293" s="123">
        <v>0.0018787613728684825</v>
      </c>
      <c r="D293" s="85" t="s">
        <v>3292</v>
      </c>
      <c r="E293" s="85" t="b">
        <v>0</v>
      </c>
      <c r="F293" s="85" t="b">
        <v>0</v>
      </c>
      <c r="G293" s="85" t="b">
        <v>0</v>
      </c>
    </row>
    <row r="294" spans="1:7" ht="15">
      <c r="A294" s="85" t="s">
        <v>3248</v>
      </c>
      <c r="B294" s="85">
        <v>2</v>
      </c>
      <c r="C294" s="123">
        <v>0.0018787613728684825</v>
      </c>
      <c r="D294" s="85" t="s">
        <v>3292</v>
      </c>
      <c r="E294" s="85" t="b">
        <v>0</v>
      </c>
      <c r="F294" s="85" t="b">
        <v>0</v>
      </c>
      <c r="G294" s="85" t="b">
        <v>0</v>
      </c>
    </row>
    <row r="295" spans="1:7" ht="15">
      <c r="A295" s="85" t="s">
        <v>3249</v>
      </c>
      <c r="B295" s="85">
        <v>2</v>
      </c>
      <c r="C295" s="123">
        <v>0.0018787613728684825</v>
      </c>
      <c r="D295" s="85" t="s">
        <v>3292</v>
      </c>
      <c r="E295" s="85" t="b">
        <v>0</v>
      </c>
      <c r="F295" s="85" t="b">
        <v>0</v>
      </c>
      <c r="G295" s="85" t="b">
        <v>0</v>
      </c>
    </row>
    <row r="296" spans="1:7" ht="15">
      <c r="A296" s="85" t="s">
        <v>252</v>
      </c>
      <c r="B296" s="85">
        <v>2</v>
      </c>
      <c r="C296" s="123">
        <v>0.0018787613728684825</v>
      </c>
      <c r="D296" s="85" t="s">
        <v>3292</v>
      </c>
      <c r="E296" s="85" t="b">
        <v>0</v>
      </c>
      <c r="F296" s="85" t="b">
        <v>0</v>
      </c>
      <c r="G296" s="85" t="b">
        <v>0</v>
      </c>
    </row>
    <row r="297" spans="1:7" ht="15">
      <c r="A297" s="85" t="s">
        <v>3250</v>
      </c>
      <c r="B297" s="85">
        <v>2</v>
      </c>
      <c r="C297" s="123">
        <v>0.0018787613728684825</v>
      </c>
      <c r="D297" s="85" t="s">
        <v>3292</v>
      </c>
      <c r="E297" s="85" t="b">
        <v>0</v>
      </c>
      <c r="F297" s="85" t="b">
        <v>0</v>
      </c>
      <c r="G297" s="85" t="b">
        <v>0</v>
      </c>
    </row>
    <row r="298" spans="1:7" ht="15">
      <c r="A298" s="85" t="s">
        <v>3251</v>
      </c>
      <c r="B298" s="85">
        <v>2</v>
      </c>
      <c r="C298" s="123">
        <v>0.0018787613728684825</v>
      </c>
      <c r="D298" s="85" t="s">
        <v>3292</v>
      </c>
      <c r="E298" s="85" t="b">
        <v>1</v>
      </c>
      <c r="F298" s="85" t="b">
        <v>0</v>
      </c>
      <c r="G298" s="85" t="b">
        <v>0</v>
      </c>
    </row>
    <row r="299" spans="1:7" ht="15">
      <c r="A299" s="85" t="s">
        <v>3252</v>
      </c>
      <c r="B299" s="85">
        <v>2</v>
      </c>
      <c r="C299" s="123">
        <v>0.0018787613728684825</v>
      </c>
      <c r="D299" s="85" t="s">
        <v>3292</v>
      </c>
      <c r="E299" s="85" t="b">
        <v>0</v>
      </c>
      <c r="F299" s="85" t="b">
        <v>0</v>
      </c>
      <c r="G299" s="85" t="b">
        <v>0</v>
      </c>
    </row>
    <row r="300" spans="1:7" ht="15">
      <c r="A300" s="85" t="s">
        <v>3253</v>
      </c>
      <c r="B300" s="85">
        <v>2</v>
      </c>
      <c r="C300" s="123">
        <v>0.0018787613728684825</v>
      </c>
      <c r="D300" s="85" t="s">
        <v>3292</v>
      </c>
      <c r="E300" s="85" t="b">
        <v>1</v>
      </c>
      <c r="F300" s="85" t="b">
        <v>0</v>
      </c>
      <c r="G300" s="85" t="b">
        <v>0</v>
      </c>
    </row>
    <row r="301" spans="1:7" ht="15">
      <c r="A301" s="85" t="s">
        <v>3254</v>
      </c>
      <c r="B301" s="85">
        <v>2</v>
      </c>
      <c r="C301" s="123">
        <v>0.0018787613728684825</v>
      </c>
      <c r="D301" s="85" t="s">
        <v>3292</v>
      </c>
      <c r="E301" s="85" t="b">
        <v>0</v>
      </c>
      <c r="F301" s="85" t="b">
        <v>0</v>
      </c>
      <c r="G301" s="85" t="b">
        <v>0</v>
      </c>
    </row>
    <row r="302" spans="1:7" ht="15">
      <c r="A302" s="85" t="s">
        <v>3255</v>
      </c>
      <c r="B302" s="85">
        <v>2</v>
      </c>
      <c r="C302" s="123">
        <v>0.0018787613728684825</v>
      </c>
      <c r="D302" s="85" t="s">
        <v>3292</v>
      </c>
      <c r="E302" s="85" t="b">
        <v>0</v>
      </c>
      <c r="F302" s="85" t="b">
        <v>0</v>
      </c>
      <c r="G302" s="85" t="b">
        <v>0</v>
      </c>
    </row>
    <row r="303" spans="1:7" ht="15">
      <c r="A303" s="85" t="s">
        <v>3256</v>
      </c>
      <c r="B303" s="85">
        <v>2</v>
      </c>
      <c r="C303" s="123">
        <v>0.0018787613728684825</v>
      </c>
      <c r="D303" s="85" t="s">
        <v>3292</v>
      </c>
      <c r="E303" s="85" t="b">
        <v>0</v>
      </c>
      <c r="F303" s="85" t="b">
        <v>0</v>
      </c>
      <c r="G303" s="85" t="b">
        <v>0</v>
      </c>
    </row>
    <row r="304" spans="1:7" ht="15">
      <c r="A304" s="85" t="s">
        <v>3257</v>
      </c>
      <c r="B304" s="85">
        <v>2</v>
      </c>
      <c r="C304" s="123">
        <v>0.0018787613728684825</v>
      </c>
      <c r="D304" s="85" t="s">
        <v>3292</v>
      </c>
      <c r="E304" s="85" t="b">
        <v>1</v>
      </c>
      <c r="F304" s="85" t="b">
        <v>0</v>
      </c>
      <c r="G304" s="85" t="b">
        <v>0</v>
      </c>
    </row>
    <row r="305" spans="1:7" ht="15">
      <c r="A305" s="85" t="s">
        <v>3258</v>
      </c>
      <c r="B305" s="85">
        <v>2</v>
      </c>
      <c r="C305" s="123">
        <v>0.0018787613728684825</v>
      </c>
      <c r="D305" s="85" t="s">
        <v>3292</v>
      </c>
      <c r="E305" s="85" t="b">
        <v>0</v>
      </c>
      <c r="F305" s="85" t="b">
        <v>0</v>
      </c>
      <c r="G305" s="85" t="b">
        <v>0</v>
      </c>
    </row>
    <row r="306" spans="1:7" ht="15">
      <c r="A306" s="85" t="s">
        <v>3259</v>
      </c>
      <c r="B306" s="85">
        <v>2</v>
      </c>
      <c r="C306" s="123">
        <v>0.0018787613728684825</v>
      </c>
      <c r="D306" s="85" t="s">
        <v>3292</v>
      </c>
      <c r="E306" s="85" t="b">
        <v>0</v>
      </c>
      <c r="F306" s="85" t="b">
        <v>0</v>
      </c>
      <c r="G306" s="85" t="b">
        <v>0</v>
      </c>
    </row>
    <row r="307" spans="1:7" ht="15">
      <c r="A307" s="85" t="s">
        <v>3260</v>
      </c>
      <c r="B307" s="85">
        <v>2</v>
      </c>
      <c r="C307" s="123">
        <v>0.0018787613728684825</v>
      </c>
      <c r="D307" s="85" t="s">
        <v>3292</v>
      </c>
      <c r="E307" s="85" t="b">
        <v>0</v>
      </c>
      <c r="F307" s="85" t="b">
        <v>0</v>
      </c>
      <c r="G307" s="85" t="b">
        <v>0</v>
      </c>
    </row>
    <row r="308" spans="1:7" ht="15">
      <c r="A308" s="85" t="s">
        <v>3261</v>
      </c>
      <c r="B308" s="85">
        <v>2</v>
      </c>
      <c r="C308" s="123">
        <v>0.0018787613728684825</v>
      </c>
      <c r="D308" s="85" t="s">
        <v>3292</v>
      </c>
      <c r="E308" s="85" t="b">
        <v>0</v>
      </c>
      <c r="F308" s="85" t="b">
        <v>0</v>
      </c>
      <c r="G308" s="85" t="b">
        <v>0</v>
      </c>
    </row>
    <row r="309" spans="1:7" ht="15">
      <c r="A309" s="85" t="s">
        <v>3262</v>
      </c>
      <c r="B309" s="85">
        <v>2</v>
      </c>
      <c r="C309" s="123">
        <v>0.0018787613728684825</v>
      </c>
      <c r="D309" s="85" t="s">
        <v>3292</v>
      </c>
      <c r="E309" s="85" t="b">
        <v>0</v>
      </c>
      <c r="F309" s="85" t="b">
        <v>0</v>
      </c>
      <c r="G309" s="85" t="b">
        <v>0</v>
      </c>
    </row>
    <row r="310" spans="1:7" ht="15">
      <c r="A310" s="85" t="s">
        <v>3263</v>
      </c>
      <c r="B310" s="85">
        <v>2</v>
      </c>
      <c r="C310" s="123">
        <v>0.0018787613728684825</v>
      </c>
      <c r="D310" s="85" t="s">
        <v>3292</v>
      </c>
      <c r="E310" s="85" t="b">
        <v>0</v>
      </c>
      <c r="F310" s="85" t="b">
        <v>0</v>
      </c>
      <c r="G310" s="85" t="b">
        <v>0</v>
      </c>
    </row>
    <row r="311" spans="1:7" ht="15">
      <c r="A311" s="85" t="s">
        <v>3264</v>
      </c>
      <c r="B311" s="85">
        <v>2</v>
      </c>
      <c r="C311" s="123">
        <v>0.0018787613728684825</v>
      </c>
      <c r="D311" s="85" t="s">
        <v>3292</v>
      </c>
      <c r="E311" s="85" t="b">
        <v>0</v>
      </c>
      <c r="F311" s="85" t="b">
        <v>0</v>
      </c>
      <c r="G311" s="85" t="b">
        <v>0</v>
      </c>
    </row>
    <row r="312" spans="1:7" ht="15">
      <c r="A312" s="85" t="s">
        <v>3265</v>
      </c>
      <c r="B312" s="85">
        <v>2</v>
      </c>
      <c r="C312" s="123">
        <v>0.0018787613728684825</v>
      </c>
      <c r="D312" s="85" t="s">
        <v>3292</v>
      </c>
      <c r="E312" s="85" t="b">
        <v>0</v>
      </c>
      <c r="F312" s="85" t="b">
        <v>0</v>
      </c>
      <c r="G312" s="85" t="b">
        <v>0</v>
      </c>
    </row>
    <row r="313" spans="1:7" ht="15">
      <c r="A313" s="85" t="s">
        <v>3266</v>
      </c>
      <c r="B313" s="85">
        <v>2</v>
      </c>
      <c r="C313" s="123">
        <v>0.0018787613728684825</v>
      </c>
      <c r="D313" s="85" t="s">
        <v>3292</v>
      </c>
      <c r="E313" s="85" t="b">
        <v>0</v>
      </c>
      <c r="F313" s="85" t="b">
        <v>0</v>
      </c>
      <c r="G313" s="85" t="b">
        <v>0</v>
      </c>
    </row>
    <row r="314" spans="1:7" ht="15">
      <c r="A314" s="85" t="s">
        <v>3267</v>
      </c>
      <c r="B314" s="85">
        <v>2</v>
      </c>
      <c r="C314" s="123">
        <v>0.0018787613728684825</v>
      </c>
      <c r="D314" s="85" t="s">
        <v>3292</v>
      </c>
      <c r="E314" s="85" t="b">
        <v>0</v>
      </c>
      <c r="F314" s="85" t="b">
        <v>0</v>
      </c>
      <c r="G314" s="85" t="b">
        <v>0</v>
      </c>
    </row>
    <row r="315" spans="1:7" ht="15">
      <c r="A315" s="85" t="s">
        <v>344</v>
      </c>
      <c r="B315" s="85">
        <v>2</v>
      </c>
      <c r="C315" s="123">
        <v>0.0018787613728684825</v>
      </c>
      <c r="D315" s="85" t="s">
        <v>3292</v>
      </c>
      <c r="E315" s="85" t="b">
        <v>0</v>
      </c>
      <c r="F315" s="85" t="b">
        <v>0</v>
      </c>
      <c r="G315" s="85" t="b">
        <v>0</v>
      </c>
    </row>
    <row r="316" spans="1:7" ht="15">
      <c r="A316" s="85" t="s">
        <v>343</v>
      </c>
      <c r="B316" s="85">
        <v>2</v>
      </c>
      <c r="C316" s="123">
        <v>0.0018787613728684825</v>
      </c>
      <c r="D316" s="85" t="s">
        <v>3292</v>
      </c>
      <c r="E316" s="85" t="b">
        <v>0</v>
      </c>
      <c r="F316" s="85" t="b">
        <v>0</v>
      </c>
      <c r="G316" s="85" t="b">
        <v>0</v>
      </c>
    </row>
    <row r="317" spans="1:7" ht="15">
      <c r="A317" s="85" t="s">
        <v>3268</v>
      </c>
      <c r="B317" s="85">
        <v>2</v>
      </c>
      <c r="C317" s="123">
        <v>0.0018787613728684825</v>
      </c>
      <c r="D317" s="85" t="s">
        <v>3292</v>
      </c>
      <c r="E317" s="85" t="b">
        <v>0</v>
      </c>
      <c r="F317" s="85" t="b">
        <v>0</v>
      </c>
      <c r="G317" s="85" t="b">
        <v>0</v>
      </c>
    </row>
    <row r="318" spans="1:7" ht="15">
      <c r="A318" s="85" t="s">
        <v>3269</v>
      </c>
      <c r="B318" s="85">
        <v>2</v>
      </c>
      <c r="C318" s="123">
        <v>0.0018787613728684825</v>
      </c>
      <c r="D318" s="85" t="s">
        <v>3292</v>
      </c>
      <c r="E318" s="85" t="b">
        <v>0</v>
      </c>
      <c r="F318" s="85" t="b">
        <v>0</v>
      </c>
      <c r="G318" s="85" t="b">
        <v>0</v>
      </c>
    </row>
    <row r="319" spans="1:7" ht="15">
      <c r="A319" s="85" t="s">
        <v>3270</v>
      </c>
      <c r="B319" s="85">
        <v>2</v>
      </c>
      <c r="C319" s="123">
        <v>0.0018787613728684825</v>
      </c>
      <c r="D319" s="85" t="s">
        <v>3292</v>
      </c>
      <c r="E319" s="85" t="b">
        <v>0</v>
      </c>
      <c r="F319" s="85" t="b">
        <v>0</v>
      </c>
      <c r="G319" s="85" t="b">
        <v>0</v>
      </c>
    </row>
    <row r="320" spans="1:7" ht="15">
      <c r="A320" s="85" t="s">
        <v>3271</v>
      </c>
      <c r="B320" s="85">
        <v>2</v>
      </c>
      <c r="C320" s="123">
        <v>0.0018787613728684825</v>
      </c>
      <c r="D320" s="85" t="s">
        <v>3292</v>
      </c>
      <c r="E320" s="85" t="b">
        <v>0</v>
      </c>
      <c r="F320" s="85" t="b">
        <v>0</v>
      </c>
      <c r="G320" s="85" t="b">
        <v>0</v>
      </c>
    </row>
    <row r="321" spans="1:7" ht="15">
      <c r="A321" s="85" t="s">
        <v>3272</v>
      </c>
      <c r="B321" s="85">
        <v>2</v>
      </c>
      <c r="C321" s="123">
        <v>0.0018787613728684825</v>
      </c>
      <c r="D321" s="85" t="s">
        <v>3292</v>
      </c>
      <c r="E321" s="85" t="b">
        <v>0</v>
      </c>
      <c r="F321" s="85" t="b">
        <v>0</v>
      </c>
      <c r="G321" s="85" t="b">
        <v>0</v>
      </c>
    </row>
    <row r="322" spans="1:7" ht="15">
      <c r="A322" s="85" t="s">
        <v>3273</v>
      </c>
      <c r="B322" s="85">
        <v>2</v>
      </c>
      <c r="C322" s="123">
        <v>0.0018787613728684825</v>
      </c>
      <c r="D322" s="85" t="s">
        <v>3292</v>
      </c>
      <c r="E322" s="85" t="b">
        <v>0</v>
      </c>
      <c r="F322" s="85" t="b">
        <v>0</v>
      </c>
      <c r="G322" s="85" t="b">
        <v>0</v>
      </c>
    </row>
    <row r="323" spans="1:7" ht="15">
      <c r="A323" s="85" t="s">
        <v>3274</v>
      </c>
      <c r="B323" s="85">
        <v>2</v>
      </c>
      <c r="C323" s="123">
        <v>0.0018787613728684825</v>
      </c>
      <c r="D323" s="85" t="s">
        <v>3292</v>
      </c>
      <c r="E323" s="85" t="b">
        <v>0</v>
      </c>
      <c r="F323" s="85" t="b">
        <v>0</v>
      </c>
      <c r="G323" s="85" t="b">
        <v>0</v>
      </c>
    </row>
    <row r="324" spans="1:7" ht="15">
      <c r="A324" s="85" t="s">
        <v>3275</v>
      </c>
      <c r="B324" s="85">
        <v>2</v>
      </c>
      <c r="C324" s="123">
        <v>0.0018787613728684825</v>
      </c>
      <c r="D324" s="85" t="s">
        <v>3292</v>
      </c>
      <c r="E324" s="85" t="b">
        <v>0</v>
      </c>
      <c r="F324" s="85" t="b">
        <v>0</v>
      </c>
      <c r="G324" s="85" t="b">
        <v>0</v>
      </c>
    </row>
    <row r="325" spans="1:7" ht="15">
      <c r="A325" s="85" t="s">
        <v>3276</v>
      </c>
      <c r="B325" s="85">
        <v>2</v>
      </c>
      <c r="C325" s="123">
        <v>0.0021763688821754335</v>
      </c>
      <c r="D325" s="85" t="s">
        <v>3292</v>
      </c>
      <c r="E325" s="85" t="b">
        <v>0</v>
      </c>
      <c r="F325" s="85" t="b">
        <v>0</v>
      </c>
      <c r="G325" s="85" t="b">
        <v>0</v>
      </c>
    </row>
    <row r="326" spans="1:7" ht="15">
      <c r="A326" s="85" t="s">
        <v>3277</v>
      </c>
      <c r="B326" s="85">
        <v>2</v>
      </c>
      <c r="C326" s="123">
        <v>0.0021763688821754335</v>
      </c>
      <c r="D326" s="85" t="s">
        <v>3292</v>
      </c>
      <c r="E326" s="85" t="b">
        <v>0</v>
      </c>
      <c r="F326" s="85" t="b">
        <v>0</v>
      </c>
      <c r="G326" s="85" t="b">
        <v>0</v>
      </c>
    </row>
    <row r="327" spans="1:7" ht="15">
      <c r="A327" s="85" t="s">
        <v>3278</v>
      </c>
      <c r="B327" s="85">
        <v>2</v>
      </c>
      <c r="C327" s="123">
        <v>0.0018787613728684825</v>
      </c>
      <c r="D327" s="85" t="s">
        <v>3292</v>
      </c>
      <c r="E327" s="85" t="b">
        <v>0</v>
      </c>
      <c r="F327" s="85" t="b">
        <v>0</v>
      </c>
      <c r="G327" s="85" t="b">
        <v>0</v>
      </c>
    </row>
    <row r="328" spans="1:7" ht="15">
      <c r="A328" s="85" t="s">
        <v>3279</v>
      </c>
      <c r="B328" s="85">
        <v>2</v>
      </c>
      <c r="C328" s="123">
        <v>0.0021763688821754335</v>
      </c>
      <c r="D328" s="85" t="s">
        <v>3292</v>
      </c>
      <c r="E328" s="85" t="b">
        <v>0</v>
      </c>
      <c r="F328" s="85" t="b">
        <v>0</v>
      </c>
      <c r="G328" s="85" t="b">
        <v>0</v>
      </c>
    </row>
    <row r="329" spans="1:7" ht="15">
      <c r="A329" s="85" t="s">
        <v>3280</v>
      </c>
      <c r="B329" s="85">
        <v>2</v>
      </c>
      <c r="C329" s="123">
        <v>0.0021763688821754335</v>
      </c>
      <c r="D329" s="85" t="s">
        <v>3292</v>
      </c>
      <c r="E329" s="85" t="b">
        <v>0</v>
      </c>
      <c r="F329" s="85" t="b">
        <v>0</v>
      </c>
      <c r="G329" s="85" t="b">
        <v>0</v>
      </c>
    </row>
    <row r="330" spans="1:7" ht="15">
      <c r="A330" s="85" t="s">
        <v>3281</v>
      </c>
      <c r="B330" s="85">
        <v>2</v>
      </c>
      <c r="C330" s="123">
        <v>0.0021763688821754335</v>
      </c>
      <c r="D330" s="85" t="s">
        <v>3292</v>
      </c>
      <c r="E330" s="85" t="b">
        <v>0</v>
      </c>
      <c r="F330" s="85" t="b">
        <v>0</v>
      </c>
      <c r="G330" s="85" t="b">
        <v>0</v>
      </c>
    </row>
    <row r="331" spans="1:7" ht="15">
      <c r="A331" s="85" t="s">
        <v>3282</v>
      </c>
      <c r="B331" s="85">
        <v>2</v>
      </c>
      <c r="C331" s="123">
        <v>0.0021763688821754335</v>
      </c>
      <c r="D331" s="85" t="s">
        <v>3292</v>
      </c>
      <c r="E331" s="85" t="b">
        <v>0</v>
      </c>
      <c r="F331" s="85" t="b">
        <v>0</v>
      </c>
      <c r="G331" s="85" t="b">
        <v>0</v>
      </c>
    </row>
    <row r="332" spans="1:7" ht="15">
      <c r="A332" s="85" t="s">
        <v>3283</v>
      </c>
      <c r="B332" s="85">
        <v>2</v>
      </c>
      <c r="C332" s="123">
        <v>0.0021763688821754335</v>
      </c>
      <c r="D332" s="85" t="s">
        <v>3292</v>
      </c>
      <c r="E332" s="85" t="b">
        <v>0</v>
      </c>
      <c r="F332" s="85" t="b">
        <v>0</v>
      </c>
      <c r="G332" s="85" t="b">
        <v>0</v>
      </c>
    </row>
    <row r="333" spans="1:7" ht="15">
      <c r="A333" s="85" t="s">
        <v>3284</v>
      </c>
      <c r="B333" s="85">
        <v>2</v>
      </c>
      <c r="C333" s="123">
        <v>0.0021763688821754335</v>
      </c>
      <c r="D333" s="85" t="s">
        <v>3292</v>
      </c>
      <c r="E333" s="85" t="b">
        <v>0</v>
      </c>
      <c r="F333" s="85" t="b">
        <v>0</v>
      </c>
      <c r="G333" s="85" t="b">
        <v>0</v>
      </c>
    </row>
    <row r="334" spans="1:7" ht="15">
      <c r="A334" s="85" t="s">
        <v>235</v>
      </c>
      <c r="B334" s="85">
        <v>2</v>
      </c>
      <c r="C334" s="123">
        <v>0.0018787613728684825</v>
      </c>
      <c r="D334" s="85" t="s">
        <v>3292</v>
      </c>
      <c r="E334" s="85" t="b">
        <v>0</v>
      </c>
      <c r="F334" s="85" t="b">
        <v>0</v>
      </c>
      <c r="G334" s="85" t="b">
        <v>0</v>
      </c>
    </row>
    <row r="335" spans="1:7" ht="15">
      <c r="A335" s="85" t="s">
        <v>225</v>
      </c>
      <c r="B335" s="85">
        <v>2</v>
      </c>
      <c r="C335" s="123">
        <v>0.0018787613728684825</v>
      </c>
      <c r="D335" s="85" t="s">
        <v>3292</v>
      </c>
      <c r="E335" s="85" t="b">
        <v>0</v>
      </c>
      <c r="F335" s="85" t="b">
        <v>0</v>
      </c>
      <c r="G335" s="85" t="b">
        <v>0</v>
      </c>
    </row>
    <row r="336" spans="1:7" ht="15">
      <c r="A336" s="85" t="s">
        <v>260</v>
      </c>
      <c r="B336" s="85">
        <v>2</v>
      </c>
      <c r="C336" s="123">
        <v>0.0018787613728684825</v>
      </c>
      <c r="D336" s="85" t="s">
        <v>3292</v>
      </c>
      <c r="E336" s="85" t="b">
        <v>0</v>
      </c>
      <c r="F336" s="85" t="b">
        <v>0</v>
      </c>
      <c r="G336" s="85" t="b">
        <v>0</v>
      </c>
    </row>
    <row r="337" spans="1:7" ht="15">
      <c r="A337" s="85" t="s">
        <v>3285</v>
      </c>
      <c r="B337" s="85">
        <v>2</v>
      </c>
      <c r="C337" s="123">
        <v>0.0018787613728684825</v>
      </c>
      <c r="D337" s="85" t="s">
        <v>3292</v>
      </c>
      <c r="E337" s="85" t="b">
        <v>0</v>
      </c>
      <c r="F337" s="85" t="b">
        <v>0</v>
      </c>
      <c r="G337" s="85" t="b">
        <v>0</v>
      </c>
    </row>
    <row r="338" spans="1:7" ht="15">
      <c r="A338" s="85" t="s">
        <v>3286</v>
      </c>
      <c r="B338" s="85">
        <v>2</v>
      </c>
      <c r="C338" s="123">
        <v>0.0018787613728684825</v>
      </c>
      <c r="D338" s="85" t="s">
        <v>3292</v>
      </c>
      <c r="E338" s="85" t="b">
        <v>0</v>
      </c>
      <c r="F338" s="85" t="b">
        <v>0</v>
      </c>
      <c r="G338" s="85" t="b">
        <v>0</v>
      </c>
    </row>
    <row r="339" spans="1:7" ht="15">
      <c r="A339" s="85" t="s">
        <v>3287</v>
      </c>
      <c r="B339" s="85">
        <v>2</v>
      </c>
      <c r="C339" s="123">
        <v>0.0018787613728684825</v>
      </c>
      <c r="D339" s="85" t="s">
        <v>3292</v>
      </c>
      <c r="E339" s="85" t="b">
        <v>0</v>
      </c>
      <c r="F339" s="85" t="b">
        <v>0</v>
      </c>
      <c r="G339" s="85" t="b">
        <v>0</v>
      </c>
    </row>
    <row r="340" spans="1:7" ht="15">
      <c r="A340" s="85" t="s">
        <v>3288</v>
      </c>
      <c r="B340" s="85">
        <v>2</v>
      </c>
      <c r="C340" s="123">
        <v>0.0018787613728684825</v>
      </c>
      <c r="D340" s="85" t="s">
        <v>3292</v>
      </c>
      <c r="E340" s="85" t="b">
        <v>0</v>
      </c>
      <c r="F340" s="85" t="b">
        <v>0</v>
      </c>
      <c r="G340" s="85" t="b">
        <v>0</v>
      </c>
    </row>
    <row r="341" spans="1:7" ht="15">
      <c r="A341" s="85" t="s">
        <v>3289</v>
      </c>
      <c r="B341" s="85">
        <v>2</v>
      </c>
      <c r="C341" s="123">
        <v>0.0018787613728684825</v>
      </c>
      <c r="D341" s="85" t="s">
        <v>3292</v>
      </c>
      <c r="E341" s="85" t="b">
        <v>0</v>
      </c>
      <c r="F341" s="85" t="b">
        <v>0</v>
      </c>
      <c r="G341" s="85" t="b">
        <v>0</v>
      </c>
    </row>
    <row r="342" spans="1:7" ht="15">
      <c r="A342" s="85" t="s">
        <v>336</v>
      </c>
      <c r="B342" s="85">
        <v>33</v>
      </c>
      <c r="C342" s="123">
        <v>0.001614177658084088</v>
      </c>
      <c r="D342" s="85" t="s">
        <v>2387</v>
      </c>
      <c r="E342" s="85" t="b">
        <v>0</v>
      </c>
      <c r="F342" s="85" t="b">
        <v>0</v>
      </c>
      <c r="G342" s="85" t="b">
        <v>0</v>
      </c>
    </row>
    <row r="343" spans="1:7" ht="15">
      <c r="A343" s="85" t="s">
        <v>584</v>
      </c>
      <c r="B343" s="85">
        <v>27</v>
      </c>
      <c r="C343" s="123">
        <v>0.0041044925087648804</v>
      </c>
      <c r="D343" s="85" t="s">
        <v>2387</v>
      </c>
      <c r="E343" s="85" t="b">
        <v>0</v>
      </c>
      <c r="F343" s="85" t="b">
        <v>0</v>
      </c>
      <c r="G343" s="85" t="b">
        <v>0</v>
      </c>
    </row>
    <row r="344" spans="1:7" ht="15">
      <c r="A344" s="85" t="s">
        <v>2499</v>
      </c>
      <c r="B344" s="85">
        <v>24</v>
      </c>
      <c r="C344" s="123">
        <v>0.007727044226555993</v>
      </c>
      <c r="D344" s="85" t="s">
        <v>2387</v>
      </c>
      <c r="E344" s="85" t="b">
        <v>0</v>
      </c>
      <c r="F344" s="85" t="b">
        <v>0</v>
      </c>
      <c r="G344" s="85" t="b">
        <v>0</v>
      </c>
    </row>
    <row r="345" spans="1:7" ht="15">
      <c r="A345" s="85" t="s">
        <v>331</v>
      </c>
      <c r="B345" s="85">
        <v>14</v>
      </c>
      <c r="C345" s="123">
        <v>0.015395033443787183</v>
      </c>
      <c r="D345" s="85" t="s">
        <v>2387</v>
      </c>
      <c r="E345" s="85" t="b">
        <v>0</v>
      </c>
      <c r="F345" s="85" t="b">
        <v>0</v>
      </c>
      <c r="G345" s="85" t="b">
        <v>0</v>
      </c>
    </row>
    <row r="346" spans="1:7" ht="15">
      <c r="A346" s="85" t="s">
        <v>2544</v>
      </c>
      <c r="B346" s="85">
        <v>10</v>
      </c>
      <c r="C346" s="123">
        <v>0.02099744899353507</v>
      </c>
      <c r="D346" s="85" t="s">
        <v>2387</v>
      </c>
      <c r="E346" s="85" t="b">
        <v>0</v>
      </c>
      <c r="F346" s="85" t="b">
        <v>0</v>
      </c>
      <c r="G346" s="85" t="b">
        <v>0</v>
      </c>
    </row>
    <row r="347" spans="1:7" ht="15">
      <c r="A347" s="85" t="s">
        <v>2545</v>
      </c>
      <c r="B347" s="85">
        <v>10</v>
      </c>
      <c r="C347" s="123">
        <v>0.015851204475736295</v>
      </c>
      <c r="D347" s="85" t="s">
        <v>2387</v>
      </c>
      <c r="E347" s="85" t="b">
        <v>0</v>
      </c>
      <c r="F347" s="85" t="b">
        <v>0</v>
      </c>
      <c r="G347" s="85" t="b">
        <v>0</v>
      </c>
    </row>
    <row r="348" spans="1:7" ht="15">
      <c r="A348" s="85" t="s">
        <v>2546</v>
      </c>
      <c r="B348" s="85">
        <v>7</v>
      </c>
      <c r="C348" s="123">
        <v>0.014698214295474549</v>
      </c>
      <c r="D348" s="85" t="s">
        <v>2387</v>
      </c>
      <c r="E348" s="85" t="b">
        <v>0</v>
      </c>
      <c r="F348" s="85" t="b">
        <v>0</v>
      </c>
      <c r="G348" s="85" t="b">
        <v>0</v>
      </c>
    </row>
    <row r="349" spans="1:7" ht="15">
      <c r="A349" s="85" t="s">
        <v>2547</v>
      </c>
      <c r="B349" s="85">
        <v>7</v>
      </c>
      <c r="C349" s="123">
        <v>0.014698214295474549</v>
      </c>
      <c r="D349" s="85" t="s">
        <v>2387</v>
      </c>
      <c r="E349" s="85" t="b">
        <v>0</v>
      </c>
      <c r="F349" s="85" t="b">
        <v>0</v>
      </c>
      <c r="G349" s="85" t="b">
        <v>0</v>
      </c>
    </row>
    <row r="350" spans="1:7" ht="15">
      <c r="A350" s="85" t="s">
        <v>2548</v>
      </c>
      <c r="B350" s="85">
        <v>6</v>
      </c>
      <c r="C350" s="123">
        <v>0.013932956897063498</v>
      </c>
      <c r="D350" s="85" t="s">
        <v>2387</v>
      </c>
      <c r="E350" s="85" t="b">
        <v>0</v>
      </c>
      <c r="F350" s="85" t="b">
        <v>0</v>
      </c>
      <c r="G350" s="85" t="b">
        <v>0</v>
      </c>
    </row>
    <row r="351" spans="1:7" ht="15">
      <c r="A351" s="85" t="s">
        <v>2549</v>
      </c>
      <c r="B351" s="85">
        <v>6</v>
      </c>
      <c r="C351" s="123">
        <v>0.013932956897063498</v>
      </c>
      <c r="D351" s="85" t="s">
        <v>2387</v>
      </c>
      <c r="E351" s="85" t="b">
        <v>0</v>
      </c>
      <c r="F351" s="85" t="b">
        <v>0</v>
      </c>
      <c r="G351" s="85" t="b">
        <v>0</v>
      </c>
    </row>
    <row r="352" spans="1:7" ht="15">
      <c r="A352" s="85" t="s">
        <v>3091</v>
      </c>
      <c r="B352" s="85">
        <v>4</v>
      </c>
      <c r="C352" s="123">
        <v>0.01162872110819535</v>
      </c>
      <c r="D352" s="85" t="s">
        <v>2387</v>
      </c>
      <c r="E352" s="85" t="b">
        <v>0</v>
      </c>
      <c r="F352" s="85" t="b">
        <v>0</v>
      </c>
      <c r="G352" s="85" t="b">
        <v>0</v>
      </c>
    </row>
    <row r="353" spans="1:7" ht="15">
      <c r="A353" s="85" t="s">
        <v>3080</v>
      </c>
      <c r="B353" s="85">
        <v>4</v>
      </c>
      <c r="C353" s="123">
        <v>0.01162872110819535</v>
      </c>
      <c r="D353" s="85" t="s">
        <v>2387</v>
      </c>
      <c r="E353" s="85" t="b">
        <v>0</v>
      </c>
      <c r="F353" s="85" t="b">
        <v>0</v>
      </c>
      <c r="G353" s="85" t="b">
        <v>0</v>
      </c>
    </row>
    <row r="354" spans="1:7" ht="15">
      <c r="A354" s="85" t="s">
        <v>2552</v>
      </c>
      <c r="B354" s="85">
        <v>4</v>
      </c>
      <c r="C354" s="123">
        <v>0.01162872110819535</v>
      </c>
      <c r="D354" s="85" t="s">
        <v>2387</v>
      </c>
      <c r="E354" s="85" t="b">
        <v>0</v>
      </c>
      <c r="F354" s="85" t="b">
        <v>0</v>
      </c>
      <c r="G354" s="85" t="b">
        <v>0</v>
      </c>
    </row>
    <row r="355" spans="1:7" ht="15">
      <c r="A355" s="85" t="s">
        <v>3092</v>
      </c>
      <c r="B355" s="85">
        <v>4</v>
      </c>
      <c r="C355" s="123">
        <v>0.01162872110819535</v>
      </c>
      <c r="D355" s="85" t="s">
        <v>2387</v>
      </c>
      <c r="E355" s="85" t="b">
        <v>0</v>
      </c>
      <c r="F355" s="85" t="b">
        <v>0</v>
      </c>
      <c r="G355" s="85" t="b">
        <v>0</v>
      </c>
    </row>
    <row r="356" spans="1:7" ht="15">
      <c r="A356" s="85" t="s">
        <v>3093</v>
      </c>
      <c r="B356" s="85">
        <v>4</v>
      </c>
      <c r="C356" s="123">
        <v>0.01162872110819535</v>
      </c>
      <c r="D356" s="85" t="s">
        <v>2387</v>
      </c>
      <c r="E356" s="85" t="b">
        <v>0</v>
      </c>
      <c r="F356" s="85" t="b">
        <v>0</v>
      </c>
      <c r="G356" s="85" t="b">
        <v>0</v>
      </c>
    </row>
    <row r="357" spans="1:7" ht="15">
      <c r="A357" s="85" t="s">
        <v>2502</v>
      </c>
      <c r="B357" s="85">
        <v>4</v>
      </c>
      <c r="C357" s="123">
        <v>0.01162872110819535</v>
      </c>
      <c r="D357" s="85" t="s">
        <v>2387</v>
      </c>
      <c r="E357" s="85" t="b">
        <v>0</v>
      </c>
      <c r="F357" s="85" t="b">
        <v>0</v>
      </c>
      <c r="G357" s="85" t="b">
        <v>0</v>
      </c>
    </row>
    <row r="358" spans="1:7" ht="15">
      <c r="A358" s="85" t="s">
        <v>2503</v>
      </c>
      <c r="B358" s="85">
        <v>4</v>
      </c>
      <c r="C358" s="123">
        <v>0.01162872110819535</v>
      </c>
      <c r="D358" s="85" t="s">
        <v>2387</v>
      </c>
      <c r="E358" s="85" t="b">
        <v>0</v>
      </c>
      <c r="F358" s="85" t="b">
        <v>0</v>
      </c>
      <c r="G358" s="85" t="b">
        <v>0</v>
      </c>
    </row>
    <row r="359" spans="1:7" ht="15">
      <c r="A359" s="85" t="s">
        <v>2504</v>
      </c>
      <c r="B359" s="85">
        <v>4</v>
      </c>
      <c r="C359" s="123">
        <v>0.01162872110819535</v>
      </c>
      <c r="D359" s="85" t="s">
        <v>2387</v>
      </c>
      <c r="E359" s="85" t="b">
        <v>0</v>
      </c>
      <c r="F359" s="85" t="b">
        <v>0</v>
      </c>
      <c r="G359" s="85" t="b">
        <v>0</v>
      </c>
    </row>
    <row r="360" spans="1:7" ht="15">
      <c r="A360" s="85" t="s">
        <v>2505</v>
      </c>
      <c r="B360" s="85">
        <v>4</v>
      </c>
      <c r="C360" s="123">
        <v>0.01162872110819535</v>
      </c>
      <c r="D360" s="85" t="s">
        <v>2387</v>
      </c>
      <c r="E360" s="85" t="b">
        <v>0</v>
      </c>
      <c r="F360" s="85" t="b">
        <v>0</v>
      </c>
      <c r="G360" s="85" t="b">
        <v>0</v>
      </c>
    </row>
    <row r="361" spans="1:7" ht="15">
      <c r="A361" s="85" t="s">
        <v>3079</v>
      </c>
      <c r="B361" s="85">
        <v>4</v>
      </c>
      <c r="C361" s="123">
        <v>0.01162872110819535</v>
      </c>
      <c r="D361" s="85" t="s">
        <v>2387</v>
      </c>
      <c r="E361" s="85" t="b">
        <v>0</v>
      </c>
      <c r="F361" s="85" t="b">
        <v>0</v>
      </c>
      <c r="G361" s="85" t="b">
        <v>0</v>
      </c>
    </row>
    <row r="362" spans="1:7" ht="15">
      <c r="A362" s="85" t="s">
        <v>3130</v>
      </c>
      <c r="B362" s="85">
        <v>3</v>
      </c>
      <c r="C362" s="123">
        <v>0.009966777408637873</v>
      </c>
      <c r="D362" s="85" t="s">
        <v>2387</v>
      </c>
      <c r="E362" s="85" t="b">
        <v>0</v>
      </c>
      <c r="F362" s="85" t="b">
        <v>0</v>
      </c>
      <c r="G362" s="85" t="b">
        <v>0</v>
      </c>
    </row>
    <row r="363" spans="1:7" ht="15">
      <c r="A363" s="85" t="s">
        <v>2506</v>
      </c>
      <c r="B363" s="85">
        <v>3</v>
      </c>
      <c r="C363" s="123">
        <v>0.009966777408637873</v>
      </c>
      <c r="D363" s="85" t="s">
        <v>2387</v>
      </c>
      <c r="E363" s="85" t="b">
        <v>0</v>
      </c>
      <c r="F363" s="85" t="b">
        <v>0</v>
      </c>
      <c r="G363" s="85" t="b">
        <v>0</v>
      </c>
    </row>
    <row r="364" spans="1:7" ht="15">
      <c r="A364" s="85" t="s">
        <v>2556</v>
      </c>
      <c r="B364" s="85">
        <v>3</v>
      </c>
      <c r="C364" s="123">
        <v>0.011721839791252638</v>
      </c>
      <c r="D364" s="85" t="s">
        <v>2387</v>
      </c>
      <c r="E364" s="85" t="b">
        <v>0</v>
      </c>
      <c r="F364" s="85" t="b">
        <v>0</v>
      </c>
      <c r="G364" s="85" t="b">
        <v>0</v>
      </c>
    </row>
    <row r="365" spans="1:7" ht="15">
      <c r="A365" s="85" t="s">
        <v>3142</v>
      </c>
      <c r="B365" s="85">
        <v>3</v>
      </c>
      <c r="C365" s="123">
        <v>0.009966777408637873</v>
      </c>
      <c r="D365" s="85" t="s">
        <v>2387</v>
      </c>
      <c r="E365" s="85" t="b">
        <v>0</v>
      </c>
      <c r="F365" s="85" t="b">
        <v>0</v>
      </c>
      <c r="G365" s="85" t="b">
        <v>0</v>
      </c>
    </row>
    <row r="366" spans="1:7" ht="15">
      <c r="A366" s="85" t="s">
        <v>3078</v>
      </c>
      <c r="B366" s="85">
        <v>3</v>
      </c>
      <c r="C366" s="123">
        <v>0.009966777408637873</v>
      </c>
      <c r="D366" s="85" t="s">
        <v>2387</v>
      </c>
      <c r="E366" s="85" t="b">
        <v>0</v>
      </c>
      <c r="F366" s="85" t="b">
        <v>0</v>
      </c>
      <c r="G366" s="85" t="b">
        <v>0</v>
      </c>
    </row>
    <row r="367" spans="1:7" ht="15">
      <c r="A367" s="85" t="s">
        <v>3132</v>
      </c>
      <c r="B367" s="85">
        <v>3</v>
      </c>
      <c r="C367" s="123">
        <v>0.009966777408637873</v>
      </c>
      <c r="D367" s="85" t="s">
        <v>2387</v>
      </c>
      <c r="E367" s="85" t="b">
        <v>0</v>
      </c>
      <c r="F367" s="85" t="b">
        <v>0</v>
      </c>
      <c r="G367" s="85" t="b">
        <v>0</v>
      </c>
    </row>
    <row r="368" spans="1:7" ht="15">
      <c r="A368" s="85" t="s">
        <v>3133</v>
      </c>
      <c r="B368" s="85">
        <v>3</v>
      </c>
      <c r="C368" s="123">
        <v>0.009966777408637873</v>
      </c>
      <c r="D368" s="85" t="s">
        <v>2387</v>
      </c>
      <c r="E368" s="85" t="b">
        <v>0</v>
      </c>
      <c r="F368" s="85" t="b">
        <v>0</v>
      </c>
      <c r="G368" s="85" t="b">
        <v>0</v>
      </c>
    </row>
    <row r="369" spans="1:7" ht="15">
      <c r="A369" s="85" t="s">
        <v>3134</v>
      </c>
      <c r="B369" s="85">
        <v>3</v>
      </c>
      <c r="C369" s="123">
        <v>0.009966777408637873</v>
      </c>
      <c r="D369" s="85" t="s">
        <v>2387</v>
      </c>
      <c r="E369" s="85" t="b">
        <v>0</v>
      </c>
      <c r="F369" s="85" t="b">
        <v>0</v>
      </c>
      <c r="G369" s="85" t="b">
        <v>0</v>
      </c>
    </row>
    <row r="370" spans="1:7" ht="15">
      <c r="A370" s="85" t="s">
        <v>373</v>
      </c>
      <c r="B370" s="85">
        <v>3</v>
      </c>
      <c r="C370" s="123">
        <v>0.009966777408637873</v>
      </c>
      <c r="D370" s="85" t="s">
        <v>2387</v>
      </c>
      <c r="E370" s="85" t="b">
        <v>0</v>
      </c>
      <c r="F370" s="85" t="b">
        <v>0</v>
      </c>
      <c r="G370" s="85" t="b">
        <v>0</v>
      </c>
    </row>
    <row r="371" spans="1:7" ht="15">
      <c r="A371" s="85" t="s">
        <v>3184</v>
      </c>
      <c r="B371" s="85">
        <v>2</v>
      </c>
      <c r="C371" s="123">
        <v>0.009814759167572507</v>
      </c>
      <c r="D371" s="85" t="s">
        <v>2387</v>
      </c>
      <c r="E371" s="85" t="b">
        <v>0</v>
      </c>
      <c r="F371" s="85" t="b">
        <v>0</v>
      </c>
      <c r="G371" s="85" t="b">
        <v>0</v>
      </c>
    </row>
    <row r="372" spans="1:7" ht="15">
      <c r="A372" s="85" t="s">
        <v>3199</v>
      </c>
      <c r="B372" s="85">
        <v>2</v>
      </c>
      <c r="C372" s="123">
        <v>0.007814559860835093</v>
      </c>
      <c r="D372" s="85" t="s">
        <v>2387</v>
      </c>
      <c r="E372" s="85" t="b">
        <v>0</v>
      </c>
      <c r="F372" s="85" t="b">
        <v>0</v>
      </c>
      <c r="G372" s="85" t="b">
        <v>0</v>
      </c>
    </row>
    <row r="373" spans="1:7" ht="15">
      <c r="A373" s="85" t="s">
        <v>3200</v>
      </c>
      <c r="B373" s="85">
        <v>2</v>
      </c>
      <c r="C373" s="123">
        <v>0.007814559860835093</v>
      </c>
      <c r="D373" s="85" t="s">
        <v>2387</v>
      </c>
      <c r="E373" s="85" t="b">
        <v>0</v>
      </c>
      <c r="F373" s="85" t="b">
        <v>0</v>
      </c>
      <c r="G373" s="85" t="b">
        <v>0</v>
      </c>
    </row>
    <row r="374" spans="1:7" ht="15">
      <c r="A374" s="85" t="s">
        <v>3070</v>
      </c>
      <c r="B374" s="85">
        <v>2</v>
      </c>
      <c r="C374" s="123">
        <v>0.007814559860835093</v>
      </c>
      <c r="D374" s="85" t="s">
        <v>2387</v>
      </c>
      <c r="E374" s="85" t="b">
        <v>0</v>
      </c>
      <c r="F374" s="85" t="b">
        <v>0</v>
      </c>
      <c r="G374" s="85" t="b">
        <v>0</v>
      </c>
    </row>
    <row r="375" spans="1:7" ht="15">
      <c r="A375" s="85" t="s">
        <v>3106</v>
      </c>
      <c r="B375" s="85">
        <v>2</v>
      </c>
      <c r="C375" s="123">
        <v>0.007814559860835093</v>
      </c>
      <c r="D375" s="85" t="s">
        <v>2387</v>
      </c>
      <c r="E375" s="85" t="b">
        <v>0</v>
      </c>
      <c r="F375" s="85" t="b">
        <v>0</v>
      </c>
      <c r="G375" s="85" t="b">
        <v>0</v>
      </c>
    </row>
    <row r="376" spans="1:7" ht="15">
      <c r="A376" s="85" t="s">
        <v>2576</v>
      </c>
      <c r="B376" s="85">
        <v>2</v>
      </c>
      <c r="C376" s="123">
        <v>0.007814559860835093</v>
      </c>
      <c r="D376" s="85" t="s">
        <v>2387</v>
      </c>
      <c r="E376" s="85" t="b">
        <v>0</v>
      </c>
      <c r="F376" s="85" t="b">
        <v>0</v>
      </c>
      <c r="G376" s="85" t="b">
        <v>0</v>
      </c>
    </row>
    <row r="377" spans="1:7" ht="15">
      <c r="A377" s="85" t="s">
        <v>3097</v>
      </c>
      <c r="B377" s="85">
        <v>2</v>
      </c>
      <c r="C377" s="123">
        <v>0.007814559860835093</v>
      </c>
      <c r="D377" s="85" t="s">
        <v>2387</v>
      </c>
      <c r="E377" s="85" t="b">
        <v>0</v>
      </c>
      <c r="F377" s="85" t="b">
        <v>0</v>
      </c>
      <c r="G377" s="85" t="b">
        <v>0</v>
      </c>
    </row>
    <row r="378" spans="1:7" ht="15">
      <c r="A378" s="85" t="s">
        <v>3145</v>
      </c>
      <c r="B378" s="85">
        <v>2</v>
      </c>
      <c r="C378" s="123">
        <v>0.009814759167572507</v>
      </c>
      <c r="D378" s="85" t="s">
        <v>2387</v>
      </c>
      <c r="E378" s="85" t="b">
        <v>0</v>
      </c>
      <c r="F378" s="85" t="b">
        <v>0</v>
      </c>
      <c r="G378" s="85" t="b">
        <v>0</v>
      </c>
    </row>
    <row r="379" spans="1:7" ht="15">
      <c r="A379" s="85" t="s">
        <v>3197</v>
      </c>
      <c r="B379" s="85">
        <v>2</v>
      </c>
      <c r="C379" s="123">
        <v>0.009814759167572507</v>
      </c>
      <c r="D379" s="85" t="s">
        <v>2387</v>
      </c>
      <c r="E379" s="85" t="b">
        <v>0</v>
      </c>
      <c r="F379" s="85" t="b">
        <v>0</v>
      </c>
      <c r="G379" s="85" t="b">
        <v>0</v>
      </c>
    </row>
    <row r="380" spans="1:7" ht="15">
      <c r="A380" s="85" t="s">
        <v>3131</v>
      </c>
      <c r="B380" s="85">
        <v>2</v>
      </c>
      <c r="C380" s="123">
        <v>0.007814559860835093</v>
      </c>
      <c r="D380" s="85" t="s">
        <v>2387</v>
      </c>
      <c r="E380" s="85" t="b">
        <v>0</v>
      </c>
      <c r="F380" s="85" t="b">
        <v>0</v>
      </c>
      <c r="G380" s="85" t="b">
        <v>0</v>
      </c>
    </row>
    <row r="381" spans="1:7" ht="15">
      <c r="A381" s="85" t="s">
        <v>3143</v>
      </c>
      <c r="B381" s="85">
        <v>2</v>
      </c>
      <c r="C381" s="123">
        <v>0.007814559860835093</v>
      </c>
      <c r="D381" s="85" t="s">
        <v>2387</v>
      </c>
      <c r="E381" s="85" t="b">
        <v>0</v>
      </c>
      <c r="F381" s="85" t="b">
        <v>0</v>
      </c>
      <c r="G381" s="85" t="b">
        <v>0</v>
      </c>
    </row>
    <row r="382" spans="1:7" ht="15">
      <c r="A382" s="85" t="s">
        <v>584</v>
      </c>
      <c r="B382" s="85">
        <v>22</v>
      </c>
      <c r="C382" s="123">
        <v>0.0028220386631195465</v>
      </c>
      <c r="D382" s="85" t="s">
        <v>2388</v>
      </c>
      <c r="E382" s="85" t="b">
        <v>0</v>
      </c>
      <c r="F382" s="85" t="b">
        <v>0</v>
      </c>
      <c r="G382" s="85" t="b">
        <v>0</v>
      </c>
    </row>
    <row r="383" spans="1:7" ht="15">
      <c r="A383" s="85" t="s">
        <v>2551</v>
      </c>
      <c r="B383" s="85">
        <v>7</v>
      </c>
      <c r="C383" s="123">
        <v>0.013263104218953393</v>
      </c>
      <c r="D383" s="85" t="s">
        <v>2388</v>
      </c>
      <c r="E383" s="85" t="b">
        <v>0</v>
      </c>
      <c r="F383" s="85" t="b">
        <v>0</v>
      </c>
      <c r="G383" s="85" t="b">
        <v>0</v>
      </c>
    </row>
    <row r="384" spans="1:7" ht="15">
      <c r="A384" s="85" t="s">
        <v>336</v>
      </c>
      <c r="B384" s="85">
        <v>7</v>
      </c>
      <c r="C384" s="123">
        <v>0.013263104218953393</v>
      </c>
      <c r="D384" s="85" t="s">
        <v>2388</v>
      </c>
      <c r="E384" s="85" t="b">
        <v>0</v>
      </c>
      <c r="F384" s="85" t="b">
        <v>0</v>
      </c>
      <c r="G384" s="85" t="b">
        <v>0</v>
      </c>
    </row>
    <row r="385" spans="1:7" ht="15">
      <c r="A385" s="85" t="s">
        <v>2552</v>
      </c>
      <c r="B385" s="85">
        <v>5</v>
      </c>
      <c r="C385" s="123">
        <v>0.017219120784961225</v>
      </c>
      <c r="D385" s="85" t="s">
        <v>2388</v>
      </c>
      <c r="E385" s="85" t="b">
        <v>0</v>
      </c>
      <c r="F385" s="85" t="b">
        <v>0</v>
      </c>
      <c r="G385" s="85" t="b">
        <v>0</v>
      </c>
    </row>
    <row r="386" spans="1:7" ht="15">
      <c r="A386" s="85" t="s">
        <v>2541</v>
      </c>
      <c r="B386" s="85">
        <v>3</v>
      </c>
      <c r="C386" s="123">
        <v>0.010331472470976736</v>
      </c>
      <c r="D386" s="85" t="s">
        <v>2388</v>
      </c>
      <c r="E386" s="85" t="b">
        <v>0</v>
      </c>
      <c r="F386" s="85" t="b">
        <v>0</v>
      </c>
      <c r="G386" s="85" t="b">
        <v>0</v>
      </c>
    </row>
    <row r="387" spans="1:7" ht="15">
      <c r="A387" s="85" t="s">
        <v>2553</v>
      </c>
      <c r="B387" s="85">
        <v>3</v>
      </c>
      <c r="C387" s="123">
        <v>0.008616297869785038</v>
      </c>
      <c r="D387" s="85" t="s">
        <v>2388</v>
      </c>
      <c r="E387" s="85" t="b">
        <v>0</v>
      </c>
      <c r="F387" s="85" t="b">
        <v>0</v>
      </c>
      <c r="G387" s="85" t="b">
        <v>0</v>
      </c>
    </row>
    <row r="388" spans="1:7" ht="15">
      <c r="A388" s="85" t="s">
        <v>2554</v>
      </c>
      <c r="B388" s="85">
        <v>2</v>
      </c>
      <c r="C388" s="123">
        <v>0.006887648313984491</v>
      </c>
      <c r="D388" s="85" t="s">
        <v>2388</v>
      </c>
      <c r="E388" s="85" t="b">
        <v>0</v>
      </c>
      <c r="F388" s="85" t="b">
        <v>0</v>
      </c>
      <c r="G388" s="85" t="b">
        <v>0</v>
      </c>
    </row>
    <row r="389" spans="1:7" ht="15">
      <c r="A389" s="85" t="s">
        <v>2555</v>
      </c>
      <c r="B389" s="85">
        <v>2</v>
      </c>
      <c r="C389" s="123">
        <v>0.006887648313984491</v>
      </c>
      <c r="D389" s="85" t="s">
        <v>2388</v>
      </c>
      <c r="E389" s="85" t="b">
        <v>0</v>
      </c>
      <c r="F389" s="85" t="b">
        <v>0</v>
      </c>
      <c r="G389" s="85" t="b">
        <v>0</v>
      </c>
    </row>
    <row r="390" spans="1:7" ht="15">
      <c r="A390" s="85" t="s">
        <v>2556</v>
      </c>
      <c r="B390" s="85">
        <v>2</v>
      </c>
      <c r="C390" s="123">
        <v>0.006887648313984491</v>
      </c>
      <c r="D390" s="85" t="s">
        <v>2388</v>
      </c>
      <c r="E390" s="85" t="b">
        <v>0</v>
      </c>
      <c r="F390" s="85" t="b">
        <v>0</v>
      </c>
      <c r="G390" s="85" t="b">
        <v>0</v>
      </c>
    </row>
    <row r="391" spans="1:7" ht="15">
      <c r="A391" s="85" t="s">
        <v>2557</v>
      </c>
      <c r="B391" s="85">
        <v>2</v>
      </c>
      <c r="C391" s="123">
        <v>0.006887648313984491</v>
      </c>
      <c r="D391" s="85" t="s">
        <v>2388</v>
      </c>
      <c r="E391" s="85" t="b">
        <v>1</v>
      </c>
      <c r="F391" s="85" t="b">
        <v>0</v>
      </c>
      <c r="G391" s="85" t="b">
        <v>0</v>
      </c>
    </row>
    <row r="392" spans="1:7" ht="15">
      <c r="A392" s="85" t="s">
        <v>3078</v>
      </c>
      <c r="B392" s="85">
        <v>2</v>
      </c>
      <c r="C392" s="123">
        <v>0.006887648313984491</v>
      </c>
      <c r="D392" s="85" t="s">
        <v>2388</v>
      </c>
      <c r="E392" s="85" t="b">
        <v>0</v>
      </c>
      <c r="F392" s="85" t="b">
        <v>0</v>
      </c>
      <c r="G392" s="85" t="b">
        <v>0</v>
      </c>
    </row>
    <row r="393" spans="1:7" ht="15">
      <c r="A393" s="85" t="s">
        <v>3276</v>
      </c>
      <c r="B393" s="85">
        <v>2</v>
      </c>
      <c r="C393" s="123">
        <v>0.008842388545568786</v>
      </c>
      <c r="D393" s="85" t="s">
        <v>2388</v>
      </c>
      <c r="E393" s="85" t="b">
        <v>0</v>
      </c>
      <c r="F393" s="85" t="b">
        <v>0</v>
      </c>
      <c r="G393" s="85" t="b">
        <v>0</v>
      </c>
    </row>
    <row r="394" spans="1:7" ht="15">
      <c r="A394" s="85" t="s">
        <v>3277</v>
      </c>
      <c r="B394" s="85">
        <v>2</v>
      </c>
      <c r="C394" s="123">
        <v>0.008842388545568786</v>
      </c>
      <c r="D394" s="85" t="s">
        <v>2388</v>
      </c>
      <c r="E394" s="85" t="b">
        <v>0</v>
      </c>
      <c r="F394" s="85" t="b">
        <v>0</v>
      </c>
      <c r="G394" s="85" t="b">
        <v>0</v>
      </c>
    </row>
    <row r="395" spans="1:7" ht="15">
      <c r="A395" s="85" t="s">
        <v>3278</v>
      </c>
      <c r="B395" s="85">
        <v>2</v>
      </c>
      <c r="C395" s="123">
        <v>0.006887648313984491</v>
      </c>
      <c r="D395" s="85" t="s">
        <v>2388</v>
      </c>
      <c r="E395" s="85" t="b">
        <v>0</v>
      </c>
      <c r="F395" s="85" t="b">
        <v>0</v>
      </c>
      <c r="G395" s="85" t="b">
        <v>0</v>
      </c>
    </row>
    <row r="396" spans="1:7" ht="15">
      <c r="A396" s="85" t="s">
        <v>3279</v>
      </c>
      <c r="B396" s="85">
        <v>2</v>
      </c>
      <c r="C396" s="123">
        <v>0.008842388545568786</v>
      </c>
      <c r="D396" s="85" t="s">
        <v>2388</v>
      </c>
      <c r="E396" s="85" t="b">
        <v>0</v>
      </c>
      <c r="F396" s="85" t="b">
        <v>0</v>
      </c>
      <c r="G396" s="85" t="b">
        <v>0</v>
      </c>
    </row>
    <row r="397" spans="1:7" ht="15">
      <c r="A397" s="85" t="s">
        <v>3280</v>
      </c>
      <c r="B397" s="85">
        <v>2</v>
      </c>
      <c r="C397" s="123">
        <v>0.008842388545568786</v>
      </c>
      <c r="D397" s="85" t="s">
        <v>2388</v>
      </c>
      <c r="E397" s="85" t="b">
        <v>0</v>
      </c>
      <c r="F397" s="85" t="b">
        <v>0</v>
      </c>
      <c r="G397" s="85" t="b">
        <v>0</v>
      </c>
    </row>
    <row r="398" spans="1:7" ht="15">
      <c r="A398" s="85" t="s">
        <v>3281</v>
      </c>
      <c r="B398" s="85">
        <v>2</v>
      </c>
      <c r="C398" s="123">
        <v>0.008842388545568786</v>
      </c>
      <c r="D398" s="85" t="s">
        <v>2388</v>
      </c>
      <c r="E398" s="85" t="b">
        <v>0</v>
      </c>
      <c r="F398" s="85" t="b">
        <v>0</v>
      </c>
      <c r="G398" s="85" t="b">
        <v>0</v>
      </c>
    </row>
    <row r="399" spans="1:7" ht="15">
      <c r="A399" s="85" t="s">
        <v>3282</v>
      </c>
      <c r="B399" s="85">
        <v>2</v>
      </c>
      <c r="C399" s="123">
        <v>0.008842388545568786</v>
      </c>
      <c r="D399" s="85" t="s">
        <v>2388</v>
      </c>
      <c r="E399" s="85" t="b">
        <v>0</v>
      </c>
      <c r="F399" s="85" t="b">
        <v>0</v>
      </c>
      <c r="G399" s="85" t="b">
        <v>0</v>
      </c>
    </row>
    <row r="400" spans="1:7" ht="15">
      <c r="A400" s="85" t="s">
        <v>3283</v>
      </c>
      <c r="B400" s="85">
        <v>2</v>
      </c>
      <c r="C400" s="123">
        <v>0.008842388545568786</v>
      </c>
      <c r="D400" s="85" t="s">
        <v>2388</v>
      </c>
      <c r="E400" s="85" t="b">
        <v>0</v>
      </c>
      <c r="F400" s="85" t="b">
        <v>0</v>
      </c>
      <c r="G400" s="85" t="b">
        <v>0</v>
      </c>
    </row>
    <row r="401" spans="1:7" ht="15">
      <c r="A401" s="85" t="s">
        <v>3284</v>
      </c>
      <c r="B401" s="85">
        <v>2</v>
      </c>
      <c r="C401" s="123">
        <v>0.008842388545568786</v>
      </c>
      <c r="D401" s="85" t="s">
        <v>2388</v>
      </c>
      <c r="E401" s="85" t="b">
        <v>0</v>
      </c>
      <c r="F401" s="85" t="b">
        <v>0</v>
      </c>
      <c r="G401" s="85" t="b">
        <v>0</v>
      </c>
    </row>
    <row r="402" spans="1:7" ht="15">
      <c r="A402" s="85" t="s">
        <v>2579</v>
      </c>
      <c r="B402" s="85">
        <v>2</v>
      </c>
      <c r="C402" s="123">
        <v>0.006887648313984491</v>
      </c>
      <c r="D402" s="85" t="s">
        <v>2388</v>
      </c>
      <c r="E402" s="85" t="b">
        <v>0</v>
      </c>
      <c r="F402" s="85" t="b">
        <v>0</v>
      </c>
      <c r="G402" s="85" t="b">
        <v>0</v>
      </c>
    </row>
    <row r="403" spans="1:7" ht="15">
      <c r="A403" s="85" t="s">
        <v>3139</v>
      </c>
      <c r="B403" s="85">
        <v>2</v>
      </c>
      <c r="C403" s="123">
        <v>0.006887648313984491</v>
      </c>
      <c r="D403" s="85" t="s">
        <v>2388</v>
      </c>
      <c r="E403" s="85" t="b">
        <v>0</v>
      </c>
      <c r="F403" s="85" t="b">
        <v>0</v>
      </c>
      <c r="G403" s="85" t="b">
        <v>0</v>
      </c>
    </row>
    <row r="404" spans="1:7" ht="15">
      <c r="A404" s="85" t="s">
        <v>3144</v>
      </c>
      <c r="B404" s="85">
        <v>2</v>
      </c>
      <c r="C404" s="123">
        <v>0.006887648313984491</v>
      </c>
      <c r="D404" s="85" t="s">
        <v>2388</v>
      </c>
      <c r="E404" s="85" t="b">
        <v>0</v>
      </c>
      <c r="F404" s="85" t="b">
        <v>0</v>
      </c>
      <c r="G404" s="85" t="b">
        <v>0</v>
      </c>
    </row>
    <row r="405" spans="1:7" ht="15">
      <c r="A405" s="85" t="s">
        <v>2542</v>
      </c>
      <c r="B405" s="85">
        <v>2</v>
      </c>
      <c r="C405" s="123">
        <v>0.006887648313984491</v>
      </c>
      <c r="D405" s="85" t="s">
        <v>2388</v>
      </c>
      <c r="E405" s="85" t="b">
        <v>0</v>
      </c>
      <c r="F405" s="85" t="b">
        <v>0</v>
      </c>
      <c r="G405" s="85" t="b">
        <v>0</v>
      </c>
    </row>
    <row r="406" spans="1:7" ht="15">
      <c r="A406" s="85" t="s">
        <v>3213</v>
      </c>
      <c r="B406" s="85">
        <v>2</v>
      </c>
      <c r="C406" s="123">
        <v>0.006887648313984491</v>
      </c>
      <c r="D406" s="85" t="s">
        <v>2388</v>
      </c>
      <c r="E406" s="85" t="b">
        <v>0</v>
      </c>
      <c r="F406" s="85" t="b">
        <v>0</v>
      </c>
      <c r="G406" s="85" t="b">
        <v>0</v>
      </c>
    </row>
    <row r="407" spans="1:7" ht="15">
      <c r="A407" s="85" t="s">
        <v>2546</v>
      </c>
      <c r="B407" s="85">
        <v>2</v>
      </c>
      <c r="C407" s="123">
        <v>0.006887648313984491</v>
      </c>
      <c r="D407" s="85" t="s">
        <v>2388</v>
      </c>
      <c r="E407" s="85" t="b">
        <v>0</v>
      </c>
      <c r="F407" s="85" t="b">
        <v>0</v>
      </c>
      <c r="G407" s="85" t="b">
        <v>0</v>
      </c>
    </row>
    <row r="408" spans="1:7" ht="15">
      <c r="A408" s="85" t="s">
        <v>2576</v>
      </c>
      <c r="B408" s="85">
        <v>2</v>
      </c>
      <c r="C408" s="123">
        <v>0.006887648313984491</v>
      </c>
      <c r="D408" s="85" t="s">
        <v>2388</v>
      </c>
      <c r="E408" s="85" t="b">
        <v>0</v>
      </c>
      <c r="F408" s="85" t="b">
        <v>0</v>
      </c>
      <c r="G408" s="85" t="b">
        <v>0</v>
      </c>
    </row>
    <row r="409" spans="1:7" ht="15">
      <c r="A409" s="85" t="s">
        <v>3138</v>
      </c>
      <c r="B409" s="85">
        <v>2</v>
      </c>
      <c r="C409" s="123">
        <v>0.006887648313984491</v>
      </c>
      <c r="D409" s="85" t="s">
        <v>2388</v>
      </c>
      <c r="E409" s="85" t="b">
        <v>0</v>
      </c>
      <c r="F409" s="85" t="b">
        <v>0</v>
      </c>
      <c r="G409" s="85" t="b">
        <v>0</v>
      </c>
    </row>
    <row r="410" spans="1:7" ht="15">
      <c r="A410" s="85" t="s">
        <v>3195</v>
      </c>
      <c r="B410" s="85">
        <v>2</v>
      </c>
      <c r="C410" s="123">
        <v>0.006887648313984491</v>
      </c>
      <c r="D410" s="85" t="s">
        <v>2388</v>
      </c>
      <c r="E410" s="85" t="b">
        <v>0</v>
      </c>
      <c r="F410" s="85" t="b">
        <v>0</v>
      </c>
      <c r="G410" s="85" t="b">
        <v>0</v>
      </c>
    </row>
    <row r="411" spans="1:7" ht="15">
      <c r="A411" s="85" t="s">
        <v>3095</v>
      </c>
      <c r="B411" s="85">
        <v>2</v>
      </c>
      <c r="C411" s="123">
        <v>0.006887648313984491</v>
      </c>
      <c r="D411" s="85" t="s">
        <v>2388</v>
      </c>
      <c r="E411" s="85" t="b">
        <v>0</v>
      </c>
      <c r="F411" s="85" t="b">
        <v>0</v>
      </c>
      <c r="G411" s="85" t="b">
        <v>0</v>
      </c>
    </row>
    <row r="412" spans="1:7" ht="15">
      <c r="A412" s="85" t="s">
        <v>2511</v>
      </c>
      <c r="B412" s="85">
        <v>2</v>
      </c>
      <c r="C412" s="123">
        <v>0.006887648313984491</v>
      </c>
      <c r="D412" s="85" t="s">
        <v>2388</v>
      </c>
      <c r="E412" s="85" t="b">
        <v>0</v>
      </c>
      <c r="F412" s="85" t="b">
        <v>0</v>
      </c>
      <c r="G412" s="85" t="b">
        <v>0</v>
      </c>
    </row>
    <row r="413" spans="1:7" ht="15">
      <c r="A413" s="85" t="s">
        <v>2500</v>
      </c>
      <c r="B413" s="85">
        <v>2</v>
      </c>
      <c r="C413" s="123">
        <v>0.006887648313984491</v>
      </c>
      <c r="D413" s="85" t="s">
        <v>2388</v>
      </c>
      <c r="E413" s="85" t="b">
        <v>0</v>
      </c>
      <c r="F413" s="85" t="b">
        <v>0</v>
      </c>
      <c r="G413" s="85" t="b">
        <v>0</v>
      </c>
    </row>
    <row r="414" spans="1:7" ht="15">
      <c r="A414" s="85" t="s">
        <v>2499</v>
      </c>
      <c r="B414" s="85">
        <v>2</v>
      </c>
      <c r="C414" s="123">
        <v>0.006887648313984491</v>
      </c>
      <c r="D414" s="85" t="s">
        <v>2388</v>
      </c>
      <c r="E414" s="85" t="b">
        <v>0</v>
      </c>
      <c r="F414" s="85" t="b">
        <v>0</v>
      </c>
      <c r="G414" s="85" t="b">
        <v>0</v>
      </c>
    </row>
    <row r="415" spans="1:7" ht="15">
      <c r="A415" s="85" t="s">
        <v>2512</v>
      </c>
      <c r="B415" s="85">
        <v>2</v>
      </c>
      <c r="C415" s="123">
        <v>0.006887648313984491</v>
      </c>
      <c r="D415" s="85" t="s">
        <v>2388</v>
      </c>
      <c r="E415" s="85" t="b">
        <v>0</v>
      </c>
      <c r="F415" s="85" t="b">
        <v>0</v>
      </c>
      <c r="G415" s="85" t="b">
        <v>0</v>
      </c>
    </row>
    <row r="416" spans="1:7" ht="15">
      <c r="A416" s="85" t="s">
        <v>336</v>
      </c>
      <c r="B416" s="85">
        <v>28</v>
      </c>
      <c r="C416" s="123">
        <v>0</v>
      </c>
      <c r="D416" s="85" t="s">
        <v>2389</v>
      </c>
      <c r="E416" s="85" t="b">
        <v>0</v>
      </c>
      <c r="F416" s="85" t="b">
        <v>0</v>
      </c>
      <c r="G416" s="85" t="b">
        <v>0</v>
      </c>
    </row>
    <row r="417" spans="1:7" ht="15">
      <c r="A417" s="85" t="s">
        <v>584</v>
      </c>
      <c r="B417" s="85">
        <v>9</v>
      </c>
      <c r="C417" s="123">
        <v>0.008120381840720944</v>
      </c>
      <c r="D417" s="85" t="s">
        <v>2389</v>
      </c>
      <c r="E417" s="85" t="b">
        <v>0</v>
      </c>
      <c r="F417" s="85" t="b">
        <v>0</v>
      </c>
      <c r="G417" s="85" t="b">
        <v>0</v>
      </c>
    </row>
    <row r="418" spans="1:7" ht="15">
      <c r="A418" s="85" t="s">
        <v>2559</v>
      </c>
      <c r="B418" s="85">
        <v>4</v>
      </c>
      <c r="C418" s="123">
        <v>0.011567985558844618</v>
      </c>
      <c r="D418" s="85" t="s">
        <v>2389</v>
      </c>
      <c r="E418" s="85" t="b">
        <v>0</v>
      </c>
      <c r="F418" s="85" t="b">
        <v>0</v>
      </c>
      <c r="G418" s="85" t="b">
        <v>0</v>
      </c>
    </row>
    <row r="419" spans="1:7" ht="15">
      <c r="A419" s="85" t="s">
        <v>2560</v>
      </c>
      <c r="B419" s="85">
        <v>4</v>
      </c>
      <c r="C419" s="123">
        <v>0.011567985558844618</v>
      </c>
      <c r="D419" s="85" t="s">
        <v>2389</v>
      </c>
      <c r="E419" s="85" t="b">
        <v>0</v>
      </c>
      <c r="F419" s="85" t="b">
        <v>0</v>
      </c>
      <c r="G419" s="85" t="b">
        <v>0</v>
      </c>
    </row>
    <row r="420" spans="1:7" ht="15">
      <c r="A420" s="85" t="s">
        <v>2561</v>
      </c>
      <c r="B420" s="85">
        <v>4</v>
      </c>
      <c r="C420" s="123">
        <v>0.011567985558844618</v>
      </c>
      <c r="D420" s="85" t="s">
        <v>2389</v>
      </c>
      <c r="E420" s="85" t="b">
        <v>0</v>
      </c>
      <c r="F420" s="85" t="b">
        <v>0</v>
      </c>
      <c r="G420" s="85" t="b">
        <v>0</v>
      </c>
    </row>
    <row r="421" spans="1:7" ht="15">
      <c r="A421" s="85" t="s">
        <v>2562</v>
      </c>
      <c r="B421" s="85">
        <v>4</v>
      </c>
      <c r="C421" s="123">
        <v>0.011567985558844618</v>
      </c>
      <c r="D421" s="85" t="s">
        <v>2389</v>
      </c>
      <c r="E421" s="85" t="b">
        <v>0</v>
      </c>
      <c r="F421" s="85" t="b">
        <v>0</v>
      </c>
      <c r="G421" s="85" t="b">
        <v>0</v>
      </c>
    </row>
    <row r="422" spans="1:7" ht="15">
      <c r="A422" s="85" t="s">
        <v>2563</v>
      </c>
      <c r="B422" s="85">
        <v>4</v>
      </c>
      <c r="C422" s="123">
        <v>0.011567985558844618</v>
      </c>
      <c r="D422" s="85" t="s">
        <v>2389</v>
      </c>
      <c r="E422" s="85" t="b">
        <v>0</v>
      </c>
      <c r="F422" s="85" t="b">
        <v>0</v>
      </c>
      <c r="G422" s="85" t="b">
        <v>0</v>
      </c>
    </row>
    <row r="423" spans="1:7" ht="15">
      <c r="A423" s="85" t="s">
        <v>2518</v>
      </c>
      <c r="B423" s="85">
        <v>4</v>
      </c>
      <c r="C423" s="123">
        <v>0.011567985558844618</v>
      </c>
      <c r="D423" s="85" t="s">
        <v>2389</v>
      </c>
      <c r="E423" s="85" t="b">
        <v>0</v>
      </c>
      <c r="F423" s="85" t="b">
        <v>0</v>
      </c>
      <c r="G423" s="85" t="b">
        <v>0</v>
      </c>
    </row>
    <row r="424" spans="1:7" ht="15">
      <c r="A424" s="85" t="s">
        <v>2553</v>
      </c>
      <c r="B424" s="85">
        <v>4</v>
      </c>
      <c r="C424" s="123">
        <v>0.01837092331396284</v>
      </c>
      <c r="D424" s="85" t="s">
        <v>2389</v>
      </c>
      <c r="E424" s="85" t="b">
        <v>0</v>
      </c>
      <c r="F424" s="85" t="b">
        <v>0</v>
      </c>
      <c r="G424" s="85" t="b">
        <v>0</v>
      </c>
    </row>
    <row r="425" spans="1:7" ht="15">
      <c r="A425" s="85" t="s">
        <v>2564</v>
      </c>
      <c r="B425" s="85">
        <v>4</v>
      </c>
      <c r="C425" s="123">
        <v>0.011567985558844618</v>
      </c>
      <c r="D425" s="85" t="s">
        <v>2389</v>
      </c>
      <c r="E425" s="85" t="b">
        <v>0</v>
      </c>
      <c r="F425" s="85" t="b">
        <v>0</v>
      </c>
      <c r="G425" s="85" t="b">
        <v>0</v>
      </c>
    </row>
    <row r="426" spans="1:7" ht="15">
      <c r="A426" s="85" t="s">
        <v>307</v>
      </c>
      <c r="B426" s="85">
        <v>3</v>
      </c>
      <c r="C426" s="123">
        <v>0.010793594874358887</v>
      </c>
      <c r="D426" s="85" t="s">
        <v>2389</v>
      </c>
      <c r="E426" s="85" t="b">
        <v>0</v>
      </c>
      <c r="F426" s="85" t="b">
        <v>0</v>
      </c>
      <c r="G426" s="85" t="b">
        <v>0</v>
      </c>
    </row>
    <row r="427" spans="1:7" ht="15">
      <c r="A427" s="85" t="s">
        <v>3146</v>
      </c>
      <c r="B427" s="85">
        <v>3</v>
      </c>
      <c r="C427" s="123">
        <v>0.010793594874358887</v>
      </c>
      <c r="D427" s="85" t="s">
        <v>2389</v>
      </c>
      <c r="E427" s="85" t="b">
        <v>0</v>
      </c>
      <c r="F427" s="85" t="b">
        <v>0</v>
      </c>
      <c r="G427" s="85" t="b">
        <v>0</v>
      </c>
    </row>
    <row r="428" spans="1:7" ht="15">
      <c r="A428" s="85" t="s">
        <v>3237</v>
      </c>
      <c r="B428" s="85">
        <v>2</v>
      </c>
      <c r="C428" s="123">
        <v>0.00918546165698142</v>
      </c>
      <c r="D428" s="85" t="s">
        <v>2389</v>
      </c>
      <c r="E428" s="85" t="b">
        <v>0</v>
      </c>
      <c r="F428" s="85" t="b">
        <v>0</v>
      </c>
      <c r="G428" s="85" t="b">
        <v>0</v>
      </c>
    </row>
    <row r="429" spans="1:7" ht="15">
      <c r="A429" s="85" t="s">
        <v>2542</v>
      </c>
      <c r="B429" s="85">
        <v>2</v>
      </c>
      <c r="C429" s="123">
        <v>0.00918546165698142</v>
      </c>
      <c r="D429" s="85" t="s">
        <v>2389</v>
      </c>
      <c r="E429" s="85" t="b">
        <v>0</v>
      </c>
      <c r="F429" s="85" t="b">
        <v>0</v>
      </c>
      <c r="G429" s="85" t="b">
        <v>0</v>
      </c>
    </row>
    <row r="430" spans="1:7" ht="15">
      <c r="A430" s="85" t="s">
        <v>3107</v>
      </c>
      <c r="B430" s="85">
        <v>2</v>
      </c>
      <c r="C430" s="123">
        <v>0.00918546165698142</v>
      </c>
      <c r="D430" s="85" t="s">
        <v>2389</v>
      </c>
      <c r="E430" s="85" t="b">
        <v>1</v>
      </c>
      <c r="F430" s="85" t="b">
        <v>0</v>
      </c>
      <c r="G430" s="85" t="b">
        <v>0</v>
      </c>
    </row>
    <row r="431" spans="1:7" ht="15">
      <c r="A431" s="85" t="s">
        <v>3238</v>
      </c>
      <c r="B431" s="85">
        <v>2</v>
      </c>
      <c r="C431" s="123">
        <v>0.00918546165698142</v>
      </c>
      <c r="D431" s="85" t="s">
        <v>2389</v>
      </c>
      <c r="E431" s="85" t="b">
        <v>0</v>
      </c>
      <c r="F431" s="85" t="b">
        <v>0</v>
      </c>
      <c r="G431" s="85" t="b">
        <v>0</v>
      </c>
    </row>
    <row r="432" spans="1:7" ht="15">
      <c r="A432" s="85" t="s">
        <v>3239</v>
      </c>
      <c r="B432" s="85">
        <v>2</v>
      </c>
      <c r="C432" s="123">
        <v>0.00918546165698142</v>
      </c>
      <c r="D432" s="85" t="s">
        <v>2389</v>
      </c>
      <c r="E432" s="85" t="b">
        <v>0</v>
      </c>
      <c r="F432" s="85" t="b">
        <v>0</v>
      </c>
      <c r="G432" s="85" t="b">
        <v>0</v>
      </c>
    </row>
    <row r="433" spans="1:7" ht="15">
      <c r="A433" s="85" t="s">
        <v>3240</v>
      </c>
      <c r="B433" s="85">
        <v>2</v>
      </c>
      <c r="C433" s="123">
        <v>0.00918546165698142</v>
      </c>
      <c r="D433" s="85" t="s">
        <v>2389</v>
      </c>
      <c r="E433" s="85" t="b">
        <v>0</v>
      </c>
      <c r="F433" s="85" t="b">
        <v>0</v>
      </c>
      <c r="G433" s="85" t="b">
        <v>0</v>
      </c>
    </row>
    <row r="434" spans="1:7" ht="15">
      <c r="A434" s="85" t="s">
        <v>2585</v>
      </c>
      <c r="B434" s="85">
        <v>2</v>
      </c>
      <c r="C434" s="123">
        <v>0.00918546165698142</v>
      </c>
      <c r="D434" s="85" t="s">
        <v>2389</v>
      </c>
      <c r="E434" s="85" t="b">
        <v>1</v>
      </c>
      <c r="F434" s="85" t="b">
        <v>0</v>
      </c>
      <c r="G434" s="85" t="b">
        <v>0</v>
      </c>
    </row>
    <row r="435" spans="1:7" ht="15">
      <c r="A435" s="85" t="s">
        <v>3241</v>
      </c>
      <c r="B435" s="85">
        <v>2</v>
      </c>
      <c r="C435" s="123">
        <v>0.00918546165698142</v>
      </c>
      <c r="D435" s="85" t="s">
        <v>2389</v>
      </c>
      <c r="E435" s="85" t="b">
        <v>0</v>
      </c>
      <c r="F435" s="85" t="b">
        <v>0</v>
      </c>
      <c r="G435" s="85" t="b">
        <v>0</v>
      </c>
    </row>
    <row r="436" spans="1:7" ht="15">
      <c r="A436" s="85" t="s">
        <v>3242</v>
      </c>
      <c r="B436" s="85">
        <v>2</v>
      </c>
      <c r="C436" s="123">
        <v>0.00918546165698142</v>
      </c>
      <c r="D436" s="85" t="s">
        <v>2389</v>
      </c>
      <c r="E436" s="85" t="b">
        <v>0</v>
      </c>
      <c r="F436" s="85" t="b">
        <v>1</v>
      </c>
      <c r="G436" s="85" t="b">
        <v>0</v>
      </c>
    </row>
    <row r="437" spans="1:7" ht="15">
      <c r="A437" s="85" t="s">
        <v>3243</v>
      </c>
      <c r="B437" s="85">
        <v>2</v>
      </c>
      <c r="C437" s="123">
        <v>0.00918546165698142</v>
      </c>
      <c r="D437" s="85" t="s">
        <v>2389</v>
      </c>
      <c r="E437" s="85" t="b">
        <v>0</v>
      </c>
      <c r="F437" s="85" t="b">
        <v>0</v>
      </c>
      <c r="G437" s="85" t="b">
        <v>0</v>
      </c>
    </row>
    <row r="438" spans="1:7" ht="15">
      <c r="A438" s="85" t="s">
        <v>3070</v>
      </c>
      <c r="B438" s="85">
        <v>2</v>
      </c>
      <c r="C438" s="123">
        <v>0.00918546165698142</v>
      </c>
      <c r="D438" s="85" t="s">
        <v>2389</v>
      </c>
      <c r="E438" s="85" t="b">
        <v>0</v>
      </c>
      <c r="F438" s="85" t="b">
        <v>0</v>
      </c>
      <c r="G438" s="85" t="b">
        <v>0</v>
      </c>
    </row>
    <row r="439" spans="1:7" ht="15">
      <c r="A439" s="85" t="s">
        <v>3245</v>
      </c>
      <c r="B439" s="85">
        <v>2</v>
      </c>
      <c r="C439" s="123">
        <v>0.00918546165698142</v>
      </c>
      <c r="D439" s="85" t="s">
        <v>2389</v>
      </c>
      <c r="E439" s="85" t="b">
        <v>0</v>
      </c>
      <c r="F439" s="85" t="b">
        <v>0</v>
      </c>
      <c r="G439" s="85" t="b">
        <v>0</v>
      </c>
    </row>
    <row r="440" spans="1:7" ht="15">
      <c r="A440" s="85" t="s">
        <v>3246</v>
      </c>
      <c r="B440" s="85">
        <v>2</v>
      </c>
      <c r="C440" s="123">
        <v>0.00918546165698142</v>
      </c>
      <c r="D440" s="85" t="s">
        <v>2389</v>
      </c>
      <c r="E440" s="85" t="b">
        <v>0</v>
      </c>
      <c r="F440" s="85" t="b">
        <v>0</v>
      </c>
      <c r="G440" s="85" t="b">
        <v>0</v>
      </c>
    </row>
    <row r="441" spans="1:7" ht="15">
      <c r="A441" s="85" t="s">
        <v>3170</v>
      </c>
      <c r="B441" s="85">
        <v>2</v>
      </c>
      <c r="C441" s="123">
        <v>0.00918546165698142</v>
      </c>
      <c r="D441" s="85" t="s">
        <v>2389</v>
      </c>
      <c r="E441" s="85" t="b">
        <v>0</v>
      </c>
      <c r="F441" s="85" t="b">
        <v>0</v>
      </c>
      <c r="G441" s="85" t="b">
        <v>0</v>
      </c>
    </row>
    <row r="442" spans="1:7" ht="15">
      <c r="A442" s="85" t="s">
        <v>3247</v>
      </c>
      <c r="B442" s="85">
        <v>2</v>
      </c>
      <c r="C442" s="123">
        <v>0.00918546165698142</v>
      </c>
      <c r="D442" s="85" t="s">
        <v>2389</v>
      </c>
      <c r="E442" s="85" t="b">
        <v>0</v>
      </c>
      <c r="F442" s="85" t="b">
        <v>0</v>
      </c>
      <c r="G442" s="85" t="b">
        <v>0</v>
      </c>
    </row>
    <row r="443" spans="1:7" ht="15">
      <c r="A443" s="85" t="s">
        <v>3067</v>
      </c>
      <c r="B443" s="85">
        <v>2</v>
      </c>
      <c r="C443" s="123">
        <v>0.00918546165698142</v>
      </c>
      <c r="D443" s="85" t="s">
        <v>2389</v>
      </c>
      <c r="E443" s="85" t="b">
        <v>1</v>
      </c>
      <c r="F443" s="85" t="b">
        <v>0</v>
      </c>
      <c r="G443" s="85" t="b">
        <v>0</v>
      </c>
    </row>
    <row r="444" spans="1:7" ht="15">
      <c r="A444" s="85" t="s">
        <v>3248</v>
      </c>
      <c r="B444" s="85">
        <v>2</v>
      </c>
      <c r="C444" s="123">
        <v>0.00918546165698142</v>
      </c>
      <c r="D444" s="85" t="s">
        <v>2389</v>
      </c>
      <c r="E444" s="85" t="b">
        <v>0</v>
      </c>
      <c r="F444" s="85" t="b">
        <v>0</v>
      </c>
      <c r="G444" s="85" t="b">
        <v>0</v>
      </c>
    </row>
    <row r="445" spans="1:7" ht="15">
      <c r="A445" s="85" t="s">
        <v>3249</v>
      </c>
      <c r="B445" s="85">
        <v>2</v>
      </c>
      <c r="C445" s="123">
        <v>0.00918546165698142</v>
      </c>
      <c r="D445" s="85" t="s">
        <v>2389</v>
      </c>
      <c r="E445" s="85" t="b">
        <v>0</v>
      </c>
      <c r="F445" s="85" t="b">
        <v>0</v>
      </c>
      <c r="G445" s="85" t="b">
        <v>0</v>
      </c>
    </row>
    <row r="446" spans="1:7" ht="15">
      <c r="A446" s="85" t="s">
        <v>3098</v>
      </c>
      <c r="B446" s="85">
        <v>2</v>
      </c>
      <c r="C446" s="123">
        <v>0.00918546165698142</v>
      </c>
      <c r="D446" s="85" t="s">
        <v>2389</v>
      </c>
      <c r="E446" s="85" t="b">
        <v>0</v>
      </c>
      <c r="F446" s="85" t="b">
        <v>0</v>
      </c>
      <c r="G446" s="85" t="b">
        <v>0</v>
      </c>
    </row>
    <row r="447" spans="1:7" ht="15">
      <c r="A447" s="85" t="s">
        <v>3099</v>
      </c>
      <c r="B447" s="85">
        <v>2</v>
      </c>
      <c r="C447" s="123">
        <v>0.00918546165698142</v>
      </c>
      <c r="D447" s="85" t="s">
        <v>2389</v>
      </c>
      <c r="E447" s="85" t="b">
        <v>1</v>
      </c>
      <c r="F447" s="85" t="b">
        <v>0</v>
      </c>
      <c r="G447" s="85" t="b">
        <v>0</v>
      </c>
    </row>
    <row r="448" spans="1:7" ht="15">
      <c r="A448" s="85" t="s">
        <v>3265</v>
      </c>
      <c r="B448" s="85">
        <v>2</v>
      </c>
      <c r="C448" s="123">
        <v>0.00918546165698142</v>
      </c>
      <c r="D448" s="85" t="s">
        <v>2389</v>
      </c>
      <c r="E448" s="85" t="b">
        <v>0</v>
      </c>
      <c r="F448" s="85" t="b">
        <v>0</v>
      </c>
      <c r="G448" s="85" t="b">
        <v>0</v>
      </c>
    </row>
    <row r="449" spans="1:7" ht="15">
      <c r="A449" s="85" t="s">
        <v>3266</v>
      </c>
      <c r="B449" s="85">
        <v>2</v>
      </c>
      <c r="C449" s="123">
        <v>0.00918546165698142</v>
      </c>
      <c r="D449" s="85" t="s">
        <v>2389</v>
      </c>
      <c r="E449" s="85" t="b">
        <v>0</v>
      </c>
      <c r="F449" s="85" t="b">
        <v>0</v>
      </c>
      <c r="G449" s="85" t="b">
        <v>0</v>
      </c>
    </row>
    <row r="450" spans="1:7" ht="15">
      <c r="A450" s="85" t="s">
        <v>3267</v>
      </c>
      <c r="B450" s="85">
        <v>2</v>
      </c>
      <c r="C450" s="123">
        <v>0.00918546165698142</v>
      </c>
      <c r="D450" s="85" t="s">
        <v>2389</v>
      </c>
      <c r="E450" s="85" t="b">
        <v>0</v>
      </c>
      <c r="F450" s="85" t="b">
        <v>0</v>
      </c>
      <c r="G450" s="85" t="b">
        <v>0</v>
      </c>
    </row>
    <row r="451" spans="1:7" ht="15">
      <c r="A451" s="85" t="s">
        <v>3166</v>
      </c>
      <c r="B451" s="85">
        <v>2</v>
      </c>
      <c r="C451" s="123">
        <v>0.00918546165698142</v>
      </c>
      <c r="D451" s="85" t="s">
        <v>2389</v>
      </c>
      <c r="E451" s="85" t="b">
        <v>0</v>
      </c>
      <c r="F451" s="85" t="b">
        <v>0</v>
      </c>
      <c r="G451" s="85" t="b">
        <v>0</v>
      </c>
    </row>
    <row r="452" spans="1:7" ht="15">
      <c r="A452" s="85" t="s">
        <v>344</v>
      </c>
      <c r="B452" s="85">
        <v>2</v>
      </c>
      <c r="C452" s="123">
        <v>0.00918546165698142</v>
      </c>
      <c r="D452" s="85" t="s">
        <v>2389</v>
      </c>
      <c r="E452" s="85" t="b">
        <v>0</v>
      </c>
      <c r="F452" s="85" t="b">
        <v>0</v>
      </c>
      <c r="G452" s="85" t="b">
        <v>0</v>
      </c>
    </row>
    <row r="453" spans="1:7" ht="15">
      <c r="A453" s="85" t="s">
        <v>343</v>
      </c>
      <c r="B453" s="85">
        <v>2</v>
      </c>
      <c r="C453" s="123">
        <v>0.00918546165698142</v>
      </c>
      <c r="D453" s="85" t="s">
        <v>2389</v>
      </c>
      <c r="E453" s="85" t="b">
        <v>0</v>
      </c>
      <c r="F453" s="85" t="b">
        <v>0</v>
      </c>
      <c r="G453" s="85" t="b">
        <v>0</v>
      </c>
    </row>
    <row r="454" spans="1:7" ht="15">
      <c r="A454" s="85" t="s">
        <v>3268</v>
      </c>
      <c r="B454" s="85">
        <v>2</v>
      </c>
      <c r="C454" s="123">
        <v>0.00918546165698142</v>
      </c>
      <c r="D454" s="85" t="s">
        <v>2389</v>
      </c>
      <c r="E454" s="85" t="b">
        <v>0</v>
      </c>
      <c r="F454" s="85" t="b">
        <v>0</v>
      </c>
      <c r="G454" s="85" t="b">
        <v>0</v>
      </c>
    </row>
    <row r="455" spans="1:7" ht="15">
      <c r="A455" s="85" t="s">
        <v>3167</v>
      </c>
      <c r="B455" s="85">
        <v>2</v>
      </c>
      <c r="C455" s="123">
        <v>0.00918546165698142</v>
      </c>
      <c r="D455" s="85" t="s">
        <v>2389</v>
      </c>
      <c r="E455" s="85" t="b">
        <v>1</v>
      </c>
      <c r="F455" s="85" t="b">
        <v>0</v>
      </c>
      <c r="G455" s="85" t="b">
        <v>0</v>
      </c>
    </row>
    <row r="456" spans="1:7" ht="15">
      <c r="A456" s="85" t="s">
        <v>3269</v>
      </c>
      <c r="B456" s="85">
        <v>2</v>
      </c>
      <c r="C456" s="123">
        <v>0.00918546165698142</v>
      </c>
      <c r="D456" s="85" t="s">
        <v>2389</v>
      </c>
      <c r="E456" s="85" t="b">
        <v>0</v>
      </c>
      <c r="F456" s="85" t="b">
        <v>0</v>
      </c>
      <c r="G456" s="85" t="b">
        <v>0</v>
      </c>
    </row>
    <row r="457" spans="1:7" ht="15">
      <c r="A457" s="85" t="s">
        <v>2566</v>
      </c>
      <c r="B457" s="85">
        <v>18</v>
      </c>
      <c r="C457" s="123">
        <v>0.03919279370001598</v>
      </c>
      <c r="D457" s="85" t="s">
        <v>2390</v>
      </c>
      <c r="E457" s="85" t="b">
        <v>0</v>
      </c>
      <c r="F457" s="85" t="b">
        <v>0</v>
      </c>
      <c r="G457" s="85" t="b">
        <v>0</v>
      </c>
    </row>
    <row r="458" spans="1:7" ht="15">
      <c r="A458" s="85" t="s">
        <v>584</v>
      </c>
      <c r="B458" s="85">
        <v>18</v>
      </c>
      <c r="C458" s="123">
        <v>0.007130427297935136</v>
      </c>
      <c r="D458" s="85" t="s">
        <v>2390</v>
      </c>
      <c r="E458" s="85" t="b">
        <v>0</v>
      </c>
      <c r="F458" s="85" t="b">
        <v>0</v>
      </c>
      <c r="G458" s="85" t="b">
        <v>0</v>
      </c>
    </row>
    <row r="459" spans="1:7" ht="15">
      <c r="A459" s="85" t="s">
        <v>286</v>
      </c>
      <c r="B459" s="85">
        <v>12</v>
      </c>
      <c r="C459" s="123">
        <v>0.004753618198623424</v>
      </c>
      <c r="D459" s="85" t="s">
        <v>2390</v>
      </c>
      <c r="E459" s="85" t="b">
        <v>0</v>
      </c>
      <c r="F459" s="85" t="b">
        <v>0</v>
      </c>
      <c r="G459" s="85" t="b">
        <v>0</v>
      </c>
    </row>
    <row r="460" spans="1:7" ht="15">
      <c r="A460" s="85" t="s">
        <v>289</v>
      </c>
      <c r="B460" s="85">
        <v>7</v>
      </c>
      <c r="C460" s="123">
        <v>0.01246869804525366</v>
      </c>
      <c r="D460" s="85" t="s">
        <v>2390</v>
      </c>
      <c r="E460" s="85" t="b">
        <v>0</v>
      </c>
      <c r="F460" s="85" t="b">
        <v>0</v>
      </c>
      <c r="G460" s="85" t="b">
        <v>0</v>
      </c>
    </row>
    <row r="461" spans="1:7" ht="15">
      <c r="A461" s="85" t="s">
        <v>2567</v>
      </c>
      <c r="B461" s="85">
        <v>6</v>
      </c>
      <c r="C461" s="123">
        <v>0.013064264566671991</v>
      </c>
      <c r="D461" s="85" t="s">
        <v>2390</v>
      </c>
      <c r="E461" s="85" t="b">
        <v>0</v>
      </c>
      <c r="F461" s="85" t="b">
        <v>0</v>
      </c>
      <c r="G461" s="85" t="b">
        <v>0</v>
      </c>
    </row>
    <row r="462" spans="1:7" ht="15">
      <c r="A462" s="85" t="s">
        <v>2568</v>
      </c>
      <c r="B462" s="85">
        <v>6</v>
      </c>
      <c r="C462" s="123">
        <v>0.013064264566671991</v>
      </c>
      <c r="D462" s="85" t="s">
        <v>2390</v>
      </c>
      <c r="E462" s="85" t="b">
        <v>0</v>
      </c>
      <c r="F462" s="85" t="b">
        <v>0</v>
      </c>
      <c r="G462" s="85" t="b">
        <v>0</v>
      </c>
    </row>
    <row r="463" spans="1:7" ht="15">
      <c r="A463" s="85" t="s">
        <v>336</v>
      </c>
      <c r="B463" s="85">
        <v>6</v>
      </c>
      <c r="C463" s="123">
        <v>0.013064264566671991</v>
      </c>
      <c r="D463" s="85" t="s">
        <v>2390</v>
      </c>
      <c r="E463" s="85" t="b">
        <v>0</v>
      </c>
      <c r="F463" s="85" t="b">
        <v>0</v>
      </c>
      <c r="G463" s="85" t="b">
        <v>0</v>
      </c>
    </row>
    <row r="464" spans="1:7" ht="15">
      <c r="A464" s="85" t="s">
        <v>2569</v>
      </c>
      <c r="B464" s="85">
        <v>6</v>
      </c>
      <c r="C464" s="123">
        <v>0.013064264566671991</v>
      </c>
      <c r="D464" s="85" t="s">
        <v>2390</v>
      </c>
      <c r="E464" s="85" t="b">
        <v>0</v>
      </c>
      <c r="F464" s="85" t="b">
        <v>0</v>
      </c>
      <c r="G464" s="85" t="b">
        <v>0</v>
      </c>
    </row>
    <row r="465" spans="1:7" ht="15">
      <c r="A465" s="85" t="s">
        <v>2570</v>
      </c>
      <c r="B465" s="85">
        <v>6</v>
      </c>
      <c r="C465" s="123">
        <v>0.013064264566671991</v>
      </c>
      <c r="D465" s="85" t="s">
        <v>2390</v>
      </c>
      <c r="E465" s="85" t="b">
        <v>0</v>
      </c>
      <c r="F465" s="85" t="b">
        <v>0</v>
      </c>
      <c r="G465" s="85" t="b">
        <v>0</v>
      </c>
    </row>
    <row r="466" spans="1:7" ht="15">
      <c r="A466" s="85" t="s">
        <v>2571</v>
      </c>
      <c r="B466" s="85">
        <v>6</v>
      </c>
      <c r="C466" s="123">
        <v>0.013064264566671991</v>
      </c>
      <c r="D466" s="85" t="s">
        <v>2390</v>
      </c>
      <c r="E466" s="85" t="b">
        <v>0</v>
      </c>
      <c r="F466" s="85" t="b">
        <v>0</v>
      </c>
      <c r="G466" s="85" t="b">
        <v>0</v>
      </c>
    </row>
    <row r="467" spans="1:7" ht="15">
      <c r="A467" s="85" t="s">
        <v>3085</v>
      </c>
      <c r="B467" s="85">
        <v>6</v>
      </c>
      <c r="C467" s="123">
        <v>0.013064264566671991</v>
      </c>
      <c r="D467" s="85" t="s">
        <v>2390</v>
      </c>
      <c r="E467" s="85" t="b">
        <v>0</v>
      </c>
      <c r="F467" s="85" t="b">
        <v>0</v>
      </c>
      <c r="G467" s="85" t="b">
        <v>0</v>
      </c>
    </row>
    <row r="468" spans="1:7" ht="15">
      <c r="A468" s="85" t="s">
        <v>2501</v>
      </c>
      <c r="B468" s="85">
        <v>6</v>
      </c>
      <c r="C468" s="123">
        <v>0.013064264566671991</v>
      </c>
      <c r="D468" s="85" t="s">
        <v>2390</v>
      </c>
      <c r="E468" s="85" t="b">
        <v>0</v>
      </c>
      <c r="F468" s="85" t="b">
        <v>0</v>
      </c>
      <c r="G468" s="85" t="b">
        <v>0</v>
      </c>
    </row>
    <row r="469" spans="1:7" ht="15">
      <c r="A469" s="85" t="s">
        <v>2559</v>
      </c>
      <c r="B469" s="85">
        <v>6</v>
      </c>
      <c r="C469" s="123">
        <v>0.013064264566671991</v>
      </c>
      <c r="D469" s="85" t="s">
        <v>2390</v>
      </c>
      <c r="E469" s="85" t="b">
        <v>0</v>
      </c>
      <c r="F469" s="85" t="b">
        <v>0</v>
      </c>
      <c r="G469" s="85" t="b">
        <v>0</v>
      </c>
    </row>
    <row r="470" spans="1:7" ht="15">
      <c r="A470" s="85" t="s">
        <v>3077</v>
      </c>
      <c r="B470" s="85">
        <v>6</v>
      </c>
      <c r="C470" s="123">
        <v>0.013064264566671991</v>
      </c>
      <c r="D470" s="85" t="s">
        <v>2390</v>
      </c>
      <c r="E470" s="85" t="b">
        <v>0</v>
      </c>
      <c r="F470" s="85" t="b">
        <v>0</v>
      </c>
      <c r="G470" s="85" t="b">
        <v>0</v>
      </c>
    </row>
    <row r="471" spans="1:7" ht="15">
      <c r="A471" s="85" t="s">
        <v>3064</v>
      </c>
      <c r="B471" s="85">
        <v>6</v>
      </c>
      <c r="C471" s="123">
        <v>0.013064264566671991</v>
      </c>
      <c r="D471" s="85" t="s">
        <v>2390</v>
      </c>
      <c r="E471" s="85" t="b">
        <v>0</v>
      </c>
      <c r="F471" s="85" t="b">
        <v>0</v>
      </c>
      <c r="G471" s="85" t="b">
        <v>0</v>
      </c>
    </row>
    <row r="472" spans="1:7" ht="15">
      <c r="A472" s="85" t="s">
        <v>3086</v>
      </c>
      <c r="B472" s="85">
        <v>6</v>
      </c>
      <c r="C472" s="123">
        <v>0.013064264566671991</v>
      </c>
      <c r="D472" s="85" t="s">
        <v>2390</v>
      </c>
      <c r="E472" s="85" t="b">
        <v>0</v>
      </c>
      <c r="F472" s="85" t="b">
        <v>0</v>
      </c>
      <c r="G472" s="85" t="b">
        <v>0</v>
      </c>
    </row>
    <row r="473" spans="1:7" ht="15">
      <c r="A473" s="85" t="s">
        <v>3087</v>
      </c>
      <c r="B473" s="85">
        <v>6</v>
      </c>
      <c r="C473" s="123">
        <v>0.013064264566671991</v>
      </c>
      <c r="D473" s="85" t="s">
        <v>2390</v>
      </c>
      <c r="E473" s="85" t="b">
        <v>0</v>
      </c>
      <c r="F473" s="85" t="b">
        <v>0</v>
      </c>
      <c r="G473" s="85" t="b">
        <v>0</v>
      </c>
    </row>
    <row r="474" spans="1:7" ht="15">
      <c r="A474" s="85" t="s">
        <v>3066</v>
      </c>
      <c r="B474" s="85">
        <v>6</v>
      </c>
      <c r="C474" s="123">
        <v>0.013064264566671991</v>
      </c>
      <c r="D474" s="85" t="s">
        <v>2390</v>
      </c>
      <c r="E474" s="85" t="b">
        <v>1</v>
      </c>
      <c r="F474" s="85" t="b">
        <v>0</v>
      </c>
      <c r="G474" s="85" t="b">
        <v>0</v>
      </c>
    </row>
    <row r="475" spans="1:7" ht="15">
      <c r="A475" s="85" t="s">
        <v>3088</v>
      </c>
      <c r="B475" s="85">
        <v>6</v>
      </c>
      <c r="C475" s="123">
        <v>0.013064264566671991</v>
      </c>
      <c r="D475" s="85" t="s">
        <v>2390</v>
      </c>
      <c r="E475" s="85" t="b">
        <v>1</v>
      </c>
      <c r="F475" s="85" t="b">
        <v>0</v>
      </c>
      <c r="G475" s="85" t="b">
        <v>0</v>
      </c>
    </row>
    <row r="476" spans="1:7" ht="15">
      <c r="A476" s="85" t="s">
        <v>2584</v>
      </c>
      <c r="B476" s="85">
        <v>6</v>
      </c>
      <c r="C476" s="123">
        <v>0.013064264566671991</v>
      </c>
      <c r="D476" s="85" t="s">
        <v>2390</v>
      </c>
      <c r="E476" s="85" t="b">
        <v>0</v>
      </c>
      <c r="F476" s="85" t="b">
        <v>0</v>
      </c>
      <c r="G476" s="85" t="b">
        <v>0</v>
      </c>
    </row>
    <row r="477" spans="1:7" ht="15">
      <c r="A477" s="85" t="s">
        <v>3101</v>
      </c>
      <c r="B477" s="85">
        <v>5</v>
      </c>
      <c r="C477" s="123">
        <v>0.013229527554503526</v>
      </c>
      <c r="D477" s="85" t="s">
        <v>2390</v>
      </c>
      <c r="E477" s="85" t="b">
        <v>0</v>
      </c>
      <c r="F477" s="85" t="b">
        <v>0</v>
      </c>
      <c r="G477" s="85" t="b">
        <v>0</v>
      </c>
    </row>
    <row r="478" spans="1:7" ht="15">
      <c r="A478" s="85" t="s">
        <v>288</v>
      </c>
      <c r="B478" s="85">
        <v>2</v>
      </c>
      <c r="C478" s="123">
        <v>0.01000116023685511</v>
      </c>
      <c r="D478" s="85" t="s">
        <v>2390</v>
      </c>
      <c r="E478" s="85" t="b">
        <v>0</v>
      </c>
      <c r="F478" s="85" t="b">
        <v>0</v>
      </c>
      <c r="G478" s="85" t="b">
        <v>0</v>
      </c>
    </row>
    <row r="479" spans="1:7" ht="15">
      <c r="A479" s="85" t="s">
        <v>369</v>
      </c>
      <c r="B479" s="85">
        <v>2</v>
      </c>
      <c r="C479" s="123">
        <v>0.01000116023685511</v>
      </c>
      <c r="D479" s="85" t="s">
        <v>2390</v>
      </c>
      <c r="E479" s="85" t="b">
        <v>0</v>
      </c>
      <c r="F479" s="85" t="b">
        <v>0</v>
      </c>
      <c r="G479" s="85" t="b">
        <v>0</v>
      </c>
    </row>
    <row r="480" spans="1:7" ht="15">
      <c r="A480" s="85" t="s">
        <v>368</v>
      </c>
      <c r="B480" s="85">
        <v>2</v>
      </c>
      <c r="C480" s="123">
        <v>0.01000116023685511</v>
      </c>
      <c r="D480" s="85" t="s">
        <v>2390</v>
      </c>
      <c r="E480" s="85" t="b">
        <v>0</v>
      </c>
      <c r="F480" s="85" t="b">
        <v>0</v>
      </c>
      <c r="G480" s="85" t="b">
        <v>0</v>
      </c>
    </row>
    <row r="481" spans="1:7" ht="15">
      <c r="A481" s="85" t="s">
        <v>367</v>
      </c>
      <c r="B481" s="85">
        <v>2</v>
      </c>
      <c r="C481" s="123">
        <v>0.01000116023685511</v>
      </c>
      <c r="D481" s="85" t="s">
        <v>2390</v>
      </c>
      <c r="E481" s="85" t="b">
        <v>0</v>
      </c>
      <c r="F481" s="85" t="b">
        <v>0</v>
      </c>
      <c r="G481" s="85" t="b">
        <v>0</v>
      </c>
    </row>
    <row r="482" spans="1:7" ht="15">
      <c r="A482" s="85" t="s">
        <v>287</v>
      </c>
      <c r="B482" s="85">
        <v>2</v>
      </c>
      <c r="C482" s="123">
        <v>0.01000116023685511</v>
      </c>
      <c r="D482" s="85" t="s">
        <v>2390</v>
      </c>
      <c r="E482" s="85" t="b">
        <v>0</v>
      </c>
      <c r="F482" s="85" t="b">
        <v>0</v>
      </c>
      <c r="G482" s="85" t="b">
        <v>0</v>
      </c>
    </row>
    <row r="483" spans="1:7" ht="15">
      <c r="A483" s="85" t="s">
        <v>285</v>
      </c>
      <c r="B483" s="85">
        <v>2</v>
      </c>
      <c r="C483" s="123">
        <v>0.01000116023685511</v>
      </c>
      <c r="D483" s="85" t="s">
        <v>2390</v>
      </c>
      <c r="E483" s="85" t="b">
        <v>0</v>
      </c>
      <c r="F483" s="85" t="b">
        <v>0</v>
      </c>
      <c r="G483" s="85" t="b">
        <v>0</v>
      </c>
    </row>
    <row r="484" spans="1:7" ht="15">
      <c r="A484" s="85" t="s">
        <v>2573</v>
      </c>
      <c r="B484" s="85">
        <v>7</v>
      </c>
      <c r="C484" s="123">
        <v>0</v>
      </c>
      <c r="D484" s="85" t="s">
        <v>2391</v>
      </c>
      <c r="E484" s="85" t="b">
        <v>0</v>
      </c>
      <c r="F484" s="85" t="b">
        <v>0</v>
      </c>
      <c r="G484" s="85" t="b">
        <v>0</v>
      </c>
    </row>
    <row r="485" spans="1:7" ht="15">
      <c r="A485" s="85" t="s">
        <v>2574</v>
      </c>
      <c r="B485" s="85">
        <v>7</v>
      </c>
      <c r="C485" s="123">
        <v>0</v>
      </c>
      <c r="D485" s="85" t="s">
        <v>2391</v>
      </c>
      <c r="E485" s="85" t="b">
        <v>0</v>
      </c>
      <c r="F485" s="85" t="b">
        <v>0</v>
      </c>
      <c r="G485" s="85" t="b">
        <v>0</v>
      </c>
    </row>
    <row r="486" spans="1:7" ht="15">
      <c r="A486" s="85" t="s">
        <v>2554</v>
      </c>
      <c r="B486" s="85">
        <v>7</v>
      </c>
      <c r="C486" s="123">
        <v>0</v>
      </c>
      <c r="D486" s="85" t="s">
        <v>2391</v>
      </c>
      <c r="E486" s="85" t="b">
        <v>0</v>
      </c>
      <c r="F486" s="85" t="b">
        <v>0</v>
      </c>
      <c r="G486" s="85" t="b">
        <v>0</v>
      </c>
    </row>
    <row r="487" spans="1:7" ht="15">
      <c r="A487" s="85" t="s">
        <v>2575</v>
      </c>
      <c r="B487" s="85">
        <v>7</v>
      </c>
      <c r="C487" s="123">
        <v>0</v>
      </c>
      <c r="D487" s="85" t="s">
        <v>2391</v>
      </c>
      <c r="E487" s="85" t="b">
        <v>0</v>
      </c>
      <c r="F487" s="85" t="b">
        <v>0</v>
      </c>
      <c r="G487" s="85" t="b">
        <v>0</v>
      </c>
    </row>
    <row r="488" spans="1:7" ht="15">
      <c r="A488" s="85" t="s">
        <v>2576</v>
      </c>
      <c r="B488" s="85">
        <v>7</v>
      </c>
      <c r="C488" s="123">
        <v>0</v>
      </c>
      <c r="D488" s="85" t="s">
        <v>2391</v>
      </c>
      <c r="E488" s="85" t="b">
        <v>0</v>
      </c>
      <c r="F488" s="85" t="b">
        <v>0</v>
      </c>
      <c r="G488" s="85" t="b">
        <v>0</v>
      </c>
    </row>
    <row r="489" spans="1:7" ht="15">
      <c r="A489" s="85" t="s">
        <v>584</v>
      </c>
      <c r="B489" s="85">
        <v>7</v>
      </c>
      <c r="C489" s="123">
        <v>0</v>
      </c>
      <c r="D489" s="85" t="s">
        <v>2391</v>
      </c>
      <c r="E489" s="85" t="b">
        <v>0</v>
      </c>
      <c r="F489" s="85" t="b">
        <v>0</v>
      </c>
      <c r="G489" s="85" t="b">
        <v>0</v>
      </c>
    </row>
    <row r="490" spans="1:7" ht="15">
      <c r="A490" s="85" t="s">
        <v>336</v>
      </c>
      <c r="B490" s="85">
        <v>7</v>
      </c>
      <c r="C490" s="123">
        <v>0</v>
      </c>
      <c r="D490" s="85" t="s">
        <v>2391</v>
      </c>
      <c r="E490" s="85" t="b">
        <v>0</v>
      </c>
      <c r="F490" s="85" t="b">
        <v>0</v>
      </c>
      <c r="G490" s="85" t="b">
        <v>0</v>
      </c>
    </row>
    <row r="491" spans="1:7" ht="15">
      <c r="A491" s="85" t="s">
        <v>2577</v>
      </c>
      <c r="B491" s="85">
        <v>7</v>
      </c>
      <c r="C491" s="123">
        <v>0</v>
      </c>
      <c r="D491" s="85" t="s">
        <v>2391</v>
      </c>
      <c r="E491" s="85" t="b">
        <v>0</v>
      </c>
      <c r="F491" s="85" t="b">
        <v>0</v>
      </c>
      <c r="G491" s="85" t="b">
        <v>0</v>
      </c>
    </row>
    <row r="492" spans="1:7" ht="15">
      <c r="A492" s="85" t="s">
        <v>2578</v>
      </c>
      <c r="B492" s="85">
        <v>7</v>
      </c>
      <c r="C492" s="123">
        <v>0</v>
      </c>
      <c r="D492" s="85" t="s">
        <v>2391</v>
      </c>
      <c r="E492" s="85" t="b">
        <v>0</v>
      </c>
      <c r="F492" s="85" t="b">
        <v>0</v>
      </c>
      <c r="G492" s="85" t="b">
        <v>0</v>
      </c>
    </row>
    <row r="493" spans="1:7" ht="15">
      <c r="A493" s="85" t="s">
        <v>2579</v>
      </c>
      <c r="B493" s="85">
        <v>7</v>
      </c>
      <c r="C493" s="123">
        <v>0</v>
      </c>
      <c r="D493" s="85" t="s">
        <v>2391</v>
      </c>
      <c r="E493" s="85" t="b">
        <v>0</v>
      </c>
      <c r="F493" s="85" t="b">
        <v>0</v>
      </c>
      <c r="G493" s="85" t="b">
        <v>0</v>
      </c>
    </row>
    <row r="494" spans="1:7" ht="15">
      <c r="A494" s="85" t="s">
        <v>3064</v>
      </c>
      <c r="B494" s="85">
        <v>7</v>
      </c>
      <c r="C494" s="123">
        <v>0</v>
      </c>
      <c r="D494" s="85" t="s">
        <v>2391</v>
      </c>
      <c r="E494" s="85" t="b">
        <v>0</v>
      </c>
      <c r="F494" s="85" t="b">
        <v>0</v>
      </c>
      <c r="G494" s="85" t="b">
        <v>0</v>
      </c>
    </row>
    <row r="495" spans="1:7" ht="15">
      <c r="A495" s="85" t="s">
        <v>3068</v>
      </c>
      <c r="B495" s="85">
        <v>7</v>
      </c>
      <c r="C495" s="123">
        <v>0</v>
      </c>
      <c r="D495" s="85" t="s">
        <v>2391</v>
      </c>
      <c r="E495" s="85" t="b">
        <v>0</v>
      </c>
      <c r="F495" s="85" t="b">
        <v>0</v>
      </c>
      <c r="G495" s="85" t="b">
        <v>0</v>
      </c>
    </row>
    <row r="496" spans="1:7" ht="15">
      <c r="A496" s="85" t="s">
        <v>3069</v>
      </c>
      <c r="B496" s="85">
        <v>7</v>
      </c>
      <c r="C496" s="123">
        <v>0</v>
      </c>
      <c r="D496" s="85" t="s">
        <v>2391</v>
      </c>
      <c r="E496" s="85" t="b">
        <v>0</v>
      </c>
      <c r="F496" s="85" t="b">
        <v>0</v>
      </c>
      <c r="G496" s="85" t="b">
        <v>0</v>
      </c>
    </row>
    <row r="497" spans="1:7" ht="15">
      <c r="A497" s="85" t="s">
        <v>329</v>
      </c>
      <c r="B497" s="85">
        <v>6</v>
      </c>
      <c r="C497" s="123">
        <v>0.0038623147863815323</v>
      </c>
      <c r="D497" s="85" t="s">
        <v>2391</v>
      </c>
      <c r="E497" s="85" t="b">
        <v>0</v>
      </c>
      <c r="F497" s="85" t="b">
        <v>0</v>
      </c>
      <c r="G497" s="85" t="b">
        <v>0</v>
      </c>
    </row>
    <row r="498" spans="1:7" ht="15">
      <c r="A498" s="85" t="s">
        <v>3075</v>
      </c>
      <c r="B498" s="85">
        <v>6</v>
      </c>
      <c r="C498" s="123">
        <v>0.0038623147863815323</v>
      </c>
      <c r="D498" s="85" t="s">
        <v>2391</v>
      </c>
      <c r="E498" s="85" t="b">
        <v>0</v>
      </c>
      <c r="F498" s="85" t="b">
        <v>0</v>
      </c>
      <c r="G498" s="85" t="b">
        <v>0</v>
      </c>
    </row>
    <row r="499" spans="1:7" ht="15">
      <c r="A499" s="85" t="s">
        <v>2581</v>
      </c>
      <c r="B499" s="85">
        <v>6</v>
      </c>
      <c r="C499" s="123">
        <v>0</v>
      </c>
      <c r="D499" s="85" t="s">
        <v>2392</v>
      </c>
      <c r="E499" s="85" t="b">
        <v>0</v>
      </c>
      <c r="F499" s="85" t="b">
        <v>0</v>
      </c>
      <c r="G499" s="85" t="b">
        <v>0</v>
      </c>
    </row>
    <row r="500" spans="1:7" ht="15">
      <c r="A500" s="85" t="s">
        <v>2582</v>
      </c>
      <c r="B500" s="85">
        <v>6</v>
      </c>
      <c r="C500" s="123">
        <v>0</v>
      </c>
      <c r="D500" s="85" t="s">
        <v>2392</v>
      </c>
      <c r="E500" s="85" t="b">
        <v>0</v>
      </c>
      <c r="F500" s="85" t="b">
        <v>0</v>
      </c>
      <c r="G500" s="85" t="b">
        <v>0</v>
      </c>
    </row>
    <row r="501" spans="1:7" ht="15">
      <c r="A501" s="85" t="s">
        <v>2583</v>
      </c>
      <c r="B501" s="85">
        <v>6</v>
      </c>
      <c r="C501" s="123">
        <v>0</v>
      </c>
      <c r="D501" s="85" t="s">
        <v>2392</v>
      </c>
      <c r="E501" s="85" t="b">
        <v>1</v>
      </c>
      <c r="F501" s="85" t="b">
        <v>0</v>
      </c>
      <c r="G501" s="85" t="b">
        <v>0</v>
      </c>
    </row>
    <row r="502" spans="1:7" ht="15">
      <c r="A502" s="85" t="s">
        <v>2584</v>
      </c>
      <c r="B502" s="85">
        <v>6</v>
      </c>
      <c r="C502" s="123">
        <v>0</v>
      </c>
      <c r="D502" s="85" t="s">
        <v>2392</v>
      </c>
      <c r="E502" s="85" t="b">
        <v>0</v>
      </c>
      <c r="F502" s="85" t="b">
        <v>0</v>
      </c>
      <c r="G502" s="85" t="b">
        <v>0</v>
      </c>
    </row>
    <row r="503" spans="1:7" ht="15">
      <c r="A503" s="85" t="s">
        <v>2585</v>
      </c>
      <c r="B503" s="85">
        <v>6</v>
      </c>
      <c r="C503" s="123">
        <v>0</v>
      </c>
      <c r="D503" s="85" t="s">
        <v>2392</v>
      </c>
      <c r="E503" s="85" t="b">
        <v>1</v>
      </c>
      <c r="F503" s="85" t="b">
        <v>0</v>
      </c>
      <c r="G503" s="85" t="b">
        <v>0</v>
      </c>
    </row>
    <row r="504" spans="1:7" ht="15">
      <c r="A504" s="85" t="s">
        <v>336</v>
      </c>
      <c r="B504" s="85">
        <v>6</v>
      </c>
      <c r="C504" s="123">
        <v>0</v>
      </c>
      <c r="D504" s="85" t="s">
        <v>2392</v>
      </c>
      <c r="E504" s="85" t="b">
        <v>0</v>
      </c>
      <c r="F504" s="85" t="b">
        <v>0</v>
      </c>
      <c r="G504" s="85" t="b">
        <v>0</v>
      </c>
    </row>
    <row r="505" spans="1:7" ht="15">
      <c r="A505" s="85" t="s">
        <v>2542</v>
      </c>
      <c r="B505" s="85">
        <v>6</v>
      </c>
      <c r="C505" s="123">
        <v>0</v>
      </c>
      <c r="D505" s="85" t="s">
        <v>2392</v>
      </c>
      <c r="E505" s="85" t="b">
        <v>0</v>
      </c>
      <c r="F505" s="85" t="b">
        <v>0</v>
      </c>
      <c r="G505" s="85" t="b">
        <v>0</v>
      </c>
    </row>
    <row r="506" spans="1:7" ht="15">
      <c r="A506" s="85" t="s">
        <v>2541</v>
      </c>
      <c r="B506" s="85">
        <v>6</v>
      </c>
      <c r="C506" s="123">
        <v>0</v>
      </c>
      <c r="D506" s="85" t="s">
        <v>2392</v>
      </c>
      <c r="E506" s="85" t="b">
        <v>0</v>
      </c>
      <c r="F506" s="85" t="b">
        <v>0</v>
      </c>
      <c r="G506" s="85" t="b">
        <v>0</v>
      </c>
    </row>
    <row r="507" spans="1:7" ht="15">
      <c r="A507" s="85" t="s">
        <v>2586</v>
      </c>
      <c r="B507" s="85">
        <v>6</v>
      </c>
      <c r="C507" s="123">
        <v>0</v>
      </c>
      <c r="D507" s="85" t="s">
        <v>2392</v>
      </c>
      <c r="E507" s="85" t="b">
        <v>0</v>
      </c>
      <c r="F507" s="85" t="b">
        <v>0</v>
      </c>
      <c r="G507" s="85" t="b">
        <v>0</v>
      </c>
    </row>
    <row r="508" spans="1:7" ht="15">
      <c r="A508" s="85" t="s">
        <v>2587</v>
      </c>
      <c r="B508" s="85">
        <v>6</v>
      </c>
      <c r="C508" s="123">
        <v>0</v>
      </c>
      <c r="D508" s="85" t="s">
        <v>2392</v>
      </c>
      <c r="E508" s="85" t="b">
        <v>0</v>
      </c>
      <c r="F508" s="85" t="b">
        <v>0</v>
      </c>
      <c r="G508" s="85" t="b">
        <v>0</v>
      </c>
    </row>
    <row r="509" spans="1:7" ht="15">
      <c r="A509" s="85" t="s">
        <v>3089</v>
      </c>
      <c r="B509" s="85">
        <v>6</v>
      </c>
      <c r="C509" s="123">
        <v>0</v>
      </c>
      <c r="D509" s="85" t="s">
        <v>2392</v>
      </c>
      <c r="E509" s="85" t="b">
        <v>0</v>
      </c>
      <c r="F509" s="85" t="b">
        <v>0</v>
      </c>
      <c r="G509" s="85" t="b">
        <v>0</v>
      </c>
    </row>
    <row r="510" spans="1:7" ht="15">
      <c r="A510" s="85" t="s">
        <v>277</v>
      </c>
      <c r="B510" s="85">
        <v>5</v>
      </c>
      <c r="C510" s="123">
        <v>0.005576144087860903</v>
      </c>
      <c r="D510" s="85" t="s">
        <v>2392</v>
      </c>
      <c r="E510" s="85" t="b">
        <v>0</v>
      </c>
      <c r="F510" s="85" t="b">
        <v>0</v>
      </c>
      <c r="G510" s="85" t="b">
        <v>0</v>
      </c>
    </row>
    <row r="511" spans="1:7" ht="15">
      <c r="A511" s="85" t="s">
        <v>336</v>
      </c>
      <c r="B511" s="85">
        <v>6</v>
      </c>
      <c r="C511" s="123">
        <v>0</v>
      </c>
      <c r="D511" s="85" t="s">
        <v>2393</v>
      </c>
      <c r="E511" s="85" t="b">
        <v>0</v>
      </c>
      <c r="F511" s="85" t="b">
        <v>0</v>
      </c>
      <c r="G511" s="85" t="b">
        <v>0</v>
      </c>
    </row>
    <row r="512" spans="1:7" ht="15">
      <c r="A512" s="85" t="s">
        <v>2542</v>
      </c>
      <c r="B512" s="85">
        <v>4</v>
      </c>
      <c r="C512" s="123">
        <v>0</v>
      </c>
      <c r="D512" s="85" t="s">
        <v>2393</v>
      </c>
      <c r="E512" s="85" t="b">
        <v>0</v>
      </c>
      <c r="F512" s="85" t="b">
        <v>0</v>
      </c>
      <c r="G512" s="85" t="b">
        <v>0</v>
      </c>
    </row>
    <row r="513" spans="1:7" ht="15">
      <c r="A513" s="85" t="s">
        <v>2589</v>
      </c>
      <c r="B513" s="85">
        <v>3</v>
      </c>
      <c r="C513" s="123">
        <v>0.007072003958960374</v>
      </c>
      <c r="D513" s="85" t="s">
        <v>2393</v>
      </c>
      <c r="E513" s="85" t="b">
        <v>0</v>
      </c>
      <c r="F513" s="85" t="b">
        <v>0</v>
      </c>
      <c r="G513" s="85" t="b">
        <v>0</v>
      </c>
    </row>
    <row r="514" spans="1:7" ht="15">
      <c r="A514" s="85" t="s">
        <v>2590</v>
      </c>
      <c r="B514" s="85">
        <v>3</v>
      </c>
      <c r="C514" s="123">
        <v>0.007072003958960374</v>
      </c>
      <c r="D514" s="85" t="s">
        <v>2393</v>
      </c>
      <c r="E514" s="85" t="b">
        <v>0</v>
      </c>
      <c r="F514" s="85" t="b">
        <v>0</v>
      </c>
      <c r="G514" s="85" t="b">
        <v>0</v>
      </c>
    </row>
    <row r="515" spans="1:7" ht="15">
      <c r="A515" s="85" t="s">
        <v>2591</v>
      </c>
      <c r="B515" s="85">
        <v>3</v>
      </c>
      <c r="C515" s="123">
        <v>0.007072003958960374</v>
      </c>
      <c r="D515" s="85" t="s">
        <v>2393</v>
      </c>
      <c r="E515" s="85" t="b">
        <v>0</v>
      </c>
      <c r="F515" s="85" t="b">
        <v>0</v>
      </c>
      <c r="G515" s="85" t="b">
        <v>0</v>
      </c>
    </row>
    <row r="516" spans="1:7" ht="15">
      <c r="A516" s="85" t="s">
        <v>2592</v>
      </c>
      <c r="B516" s="85">
        <v>3</v>
      </c>
      <c r="C516" s="123">
        <v>0.007072003958960374</v>
      </c>
      <c r="D516" s="85" t="s">
        <v>2393</v>
      </c>
      <c r="E516" s="85" t="b">
        <v>0</v>
      </c>
      <c r="F516" s="85" t="b">
        <v>0</v>
      </c>
      <c r="G516" s="85" t="b">
        <v>0</v>
      </c>
    </row>
    <row r="517" spans="1:7" ht="15">
      <c r="A517" s="85" t="s">
        <v>2593</v>
      </c>
      <c r="B517" s="85">
        <v>3</v>
      </c>
      <c r="C517" s="123">
        <v>0.007072003958960374</v>
      </c>
      <c r="D517" s="85" t="s">
        <v>2393</v>
      </c>
      <c r="E517" s="85" t="b">
        <v>1</v>
      </c>
      <c r="F517" s="85" t="b">
        <v>0</v>
      </c>
      <c r="G517" s="85" t="b">
        <v>0</v>
      </c>
    </row>
    <row r="518" spans="1:7" ht="15">
      <c r="A518" s="85" t="s">
        <v>2594</v>
      </c>
      <c r="B518" s="85">
        <v>3</v>
      </c>
      <c r="C518" s="123">
        <v>0.007072003958960374</v>
      </c>
      <c r="D518" s="85" t="s">
        <v>2393</v>
      </c>
      <c r="E518" s="85" t="b">
        <v>0</v>
      </c>
      <c r="F518" s="85" t="b">
        <v>0</v>
      </c>
      <c r="G518" s="85" t="b">
        <v>0</v>
      </c>
    </row>
    <row r="519" spans="1:7" ht="15">
      <c r="A519" s="85" t="s">
        <v>338</v>
      </c>
      <c r="B519" s="85">
        <v>3</v>
      </c>
      <c r="C519" s="123">
        <v>0.007072003958960374</v>
      </c>
      <c r="D519" s="85" t="s">
        <v>2393</v>
      </c>
      <c r="E519" s="85" t="b">
        <v>0</v>
      </c>
      <c r="F519" s="85" t="b">
        <v>0</v>
      </c>
      <c r="G519" s="85" t="b">
        <v>0</v>
      </c>
    </row>
    <row r="520" spans="1:7" ht="15">
      <c r="A520" s="85" t="s">
        <v>337</v>
      </c>
      <c r="B520" s="85">
        <v>3</v>
      </c>
      <c r="C520" s="123">
        <v>0.007072003958960374</v>
      </c>
      <c r="D520" s="85" t="s">
        <v>2393</v>
      </c>
      <c r="E520" s="85" t="b">
        <v>0</v>
      </c>
      <c r="F520" s="85" t="b">
        <v>0</v>
      </c>
      <c r="G520" s="85" t="b">
        <v>0</v>
      </c>
    </row>
    <row r="521" spans="1:7" ht="15">
      <c r="A521" s="85" t="s">
        <v>584</v>
      </c>
      <c r="B521" s="85">
        <v>2</v>
      </c>
      <c r="C521" s="123">
        <v>0.011359622477886083</v>
      </c>
      <c r="D521" s="85" t="s">
        <v>2393</v>
      </c>
      <c r="E521" s="85" t="b">
        <v>0</v>
      </c>
      <c r="F521" s="85" t="b">
        <v>0</v>
      </c>
      <c r="G521" s="85" t="b">
        <v>0</v>
      </c>
    </row>
    <row r="522" spans="1:7" ht="15">
      <c r="A522" s="85" t="s">
        <v>260</v>
      </c>
      <c r="B522" s="85">
        <v>2</v>
      </c>
      <c r="C522" s="123">
        <v>0.011359622477886083</v>
      </c>
      <c r="D522" s="85" t="s">
        <v>2393</v>
      </c>
      <c r="E522" s="85" t="b">
        <v>0</v>
      </c>
      <c r="F522" s="85" t="b">
        <v>0</v>
      </c>
      <c r="G522" s="85" t="b">
        <v>0</v>
      </c>
    </row>
    <row r="523" spans="1:7" ht="15">
      <c r="A523" s="85" t="s">
        <v>336</v>
      </c>
      <c r="B523" s="85">
        <v>11</v>
      </c>
      <c r="C523" s="123">
        <v>0</v>
      </c>
      <c r="D523" s="85" t="s">
        <v>2394</v>
      </c>
      <c r="E523" s="85" t="b">
        <v>0</v>
      </c>
      <c r="F523" s="85" t="b">
        <v>0</v>
      </c>
      <c r="G523" s="85" t="b">
        <v>0</v>
      </c>
    </row>
    <row r="524" spans="1:7" ht="15">
      <c r="A524" s="85" t="s">
        <v>2596</v>
      </c>
      <c r="B524" s="85">
        <v>7</v>
      </c>
      <c r="C524" s="123">
        <v>0</v>
      </c>
      <c r="D524" s="85" t="s">
        <v>2394</v>
      </c>
      <c r="E524" s="85" t="b">
        <v>0</v>
      </c>
      <c r="F524" s="85" t="b">
        <v>0</v>
      </c>
      <c r="G524" s="85" t="b">
        <v>0</v>
      </c>
    </row>
    <row r="525" spans="1:7" ht="15">
      <c r="A525" s="85" t="s">
        <v>2597</v>
      </c>
      <c r="B525" s="85">
        <v>7</v>
      </c>
      <c r="C525" s="123">
        <v>0</v>
      </c>
      <c r="D525" s="85" t="s">
        <v>2394</v>
      </c>
      <c r="E525" s="85" t="b">
        <v>0</v>
      </c>
      <c r="F525" s="85" t="b">
        <v>0</v>
      </c>
      <c r="G525" s="85" t="b">
        <v>0</v>
      </c>
    </row>
    <row r="526" spans="1:7" ht="15">
      <c r="A526" s="85" t="s">
        <v>2541</v>
      </c>
      <c r="B526" s="85">
        <v>7</v>
      </c>
      <c r="C526" s="123">
        <v>0</v>
      </c>
      <c r="D526" s="85" t="s">
        <v>2394</v>
      </c>
      <c r="E526" s="85" t="b">
        <v>0</v>
      </c>
      <c r="F526" s="85" t="b">
        <v>0</v>
      </c>
      <c r="G526" s="85" t="b">
        <v>0</v>
      </c>
    </row>
    <row r="527" spans="1:7" ht="15">
      <c r="A527" s="85" t="s">
        <v>2598</v>
      </c>
      <c r="B527" s="85">
        <v>7</v>
      </c>
      <c r="C527" s="123">
        <v>0</v>
      </c>
      <c r="D527" s="85" t="s">
        <v>2394</v>
      </c>
      <c r="E527" s="85" t="b">
        <v>0</v>
      </c>
      <c r="F527" s="85" t="b">
        <v>0</v>
      </c>
      <c r="G527" s="85" t="b">
        <v>0</v>
      </c>
    </row>
    <row r="528" spans="1:7" ht="15">
      <c r="A528" s="85" t="s">
        <v>2599</v>
      </c>
      <c r="B528" s="85">
        <v>7</v>
      </c>
      <c r="C528" s="123">
        <v>0</v>
      </c>
      <c r="D528" s="85" t="s">
        <v>2394</v>
      </c>
      <c r="E528" s="85" t="b">
        <v>0</v>
      </c>
      <c r="F528" s="85" t="b">
        <v>0</v>
      </c>
      <c r="G528" s="85" t="b">
        <v>0</v>
      </c>
    </row>
    <row r="529" spans="1:7" ht="15">
      <c r="A529" s="85" t="s">
        <v>2600</v>
      </c>
      <c r="B529" s="85">
        <v>7</v>
      </c>
      <c r="C529" s="123">
        <v>0</v>
      </c>
      <c r="D529" s="85" t="s">
        <v>2394</v>
      </c>
      <c r="E529" s="85" t="b">
        <v>0</v>
      </c>
      <c r="F529" s="85" t="b">
        <v>0</v>
      </c>
      <c r="G529" s="85" t="b">
        <v>0</v>
      </c>
    </row>
    <row r="530" spans="1:7" ht="15">
      <c r="A530" s="85" t="s">
        <v>2601</v>
      </c>
      <c r="B530" s="85">
        <v>7</v>
      </c>
      <c r="C530" s="123">
        <v>0</v>
      </c>
      <c r="D530" s="85" t="s">
        <v>2394</v>
      </c>
      <c r="E530" s="85" t="b">
        <v>0</v>
      </c>
      <c r="F530" s="85" t="b">
        <v>0</v>
      </c>
      <c r="G530" s="85" t="b">
        <v>0</v>
      </c>
    </row>
    <row r="531" spans="1:7" ht="15">
      <c r="A531" s="85" t="s">
        <v>2602</v>
      </c>
      <c r="B531" s="85">
        <v>7</v>
      </c>
      <c r="C531" s="123">
        <v>0</v>
      </c>
      <c r="D531" s="85" t="s">
        <v>2394</v>
      </c>
      <c r="E531" s="85" t="b">
        <v>0</v>
      </c>
      <c r="F531" s="85" t="b">
        <v>0</v>
      </c>
      <c r="G531" s="85" t="b">
        <v>0</v>
      </c>
    </row>
    <row r="532" spans="1:7" ht="15">
      <c r="A532" s="85" t="s">
        <v>328</v>
      </c>
      <c r="B532" s="85">
        <v>6</v>
      </c>
      <c r="C532" s="123">
        <v>0.002889789480458125</v>
      </c>
      <c r="D532" s="85" t="s">
        <v>2394</v>
      </c>
      <c r="E532" s="85" t="b">
        <v>0</v>
      </c>
      <c r="F532" s="85" t="b">
        <v>0</v>
      </c>
      <c r="G532" s="85" t="b">
        <v>0</v>
      </c>
    </row>
    <row r="533" spans="1:7" ht="15">
      <c r="A533" s="85" t="s">
        <v>3081</v>
      </c>
      <c r="B533" s="85">
        <v>6</v>
      </c>
      <c r="C533" s="123">
        <v>0.002889789480458125</v>
      </c>
      <c r="D533" s="85" t="s">
        <v>2394</v>
      </c>
      <c r="E533" s="85" t="b">
        <v>0</v>
      </c>
      <c r="F533" s="85" t="b">
        <v>0</v>
      </c>
      <c r="G533" s="85" t="b">
        <v>0</v>
      </c>
    </row>
    <row r="534" spans="1:7" ht="15">
      <c r="A534" s="85" t="s">
        <v>3082</v>
      </c>
      <c r="B534" s="85">
        <v>6</v>
      </c>
      <c r="C534" s="123">
        <v>0.002889789480458125</v>
      </c>
      <c r="D534" s="85" t="s">
        <v>2394</v>
      </c>
      <c r="E534" s="85" t="b">
        <v>0</v>
      </c>
      <c r="F534" s="85" t="b">
        <v>0</v>
      </c>
      <c r="G534" s="85" t="b">
        <v>0</v>
      </c>
    </row>
    <row r="535" spans="1:7" ht="15">
      <c r="A535" s="85" t="s">
        <v>3083</v>
      </c>
      <c r="B535" s="85">
        <v>6</v>
      </c>
      <c r="C535" s="123">
        <v>0.002889789480458125</v>
      </c>
      <c r="D535" s="85" t="s">
        <v>2394</v>
      </c>
      <c r="E535" s="85" t="b">
        <v>0</v>
      </c>
      <c r="F535" s="85" t="b">
        <v>0</v>
      </c>
      <c r="G535" s="85" t="b">
        <v>0</v>
      </c>
    </row>
    <row r="536" spans="1:7" ht="15">
      <c r="A536" s="85" t="s">
        <v>3067</v>
      </c>
      <c r="B536" s="85">
        <v>4</v>
      </c>
      <c r="C536" s="123">
        <v>0.006993900681619984</v>
      </c>
      <c r="D536" s="85" t="s">
        <v>2394</v>
      </c>
      <c r="E536" s="85" t="b">
        <v>1</v>
      </c>
      <c r="F536" s="85" t="b">
        <v>0</v>
      </c>
      <c r="G536" s="85" t="b">
        <v>0</v>
      </c>
    </row>
    <row r="537" spans="1:7" ht="15">
      <c r="A537" s="85" t="s">
        <v>3094</v>
      </c>
      <c r="B537" s="85">
        <v>4</v>
      </c>
      <c r="C537" s="123">
        <v>0.006993900681619984</v>
      </c>
      <c r="D537" s="85" t="s">
        <v>2394</v>
      </c>
      <c r="E537" s="85" t="b">
        <v>0</v>
      </c>
      <c r="F537" s="85" t="b">
        <v>0</v>
      </c>
      <c r="G537" s="85" t="b">
        <v>0</v>
      </c>
    </row>
    <row r="538" spans="1:7" ht="15">
      <c r="A538" s="85" t="s">
        <v>3104</v>
      </c>
      <c r="B538" s="85">
        <v>4</v>
      </c>
      <c r="C538" s="123">
        <v>0.006993900681619984</v>
      </c>
      <c r="D538" s="85" t="s">
        <v>2394</v>
      </c>
      <c r="E538" s="85" t="b">
        <v>0</v>
      </c>
      <c r="F538" s="85" t="b">
        <v>0</v>
      </c>
      <c r="G538" s="85" t="b">
        <v>0</v>
      </c>
    </row>
    <row r="539" spans="1:7" ht="15">
      <c r="A539" s="85" t="s">
        <v>3105</v>
      </c>
      <c r="B539" s="85">
        <v>4</v>
      </c>
      <c r="C539" s="123">
        <v>0.006993900681619984</v>
      </c>
      <c r="D539" s="85" t="s">
        <v>2394</v>
      </c>
      <c r="E539" s="85" t="b">
        <v>0</v>
      </c>
      <c r="F539" s="85" t="b">
        <v>0</v>
      </c>
      <c r="G539" s="85" t="b">
        <v>0</v>
      </c>
    </row>
    <row r="540" spans="1:7" ht="15">
      <c r="A540" s="85" t="s">
        <v>3076</v>
      </c>
      <c r="B540" s="85">
        <v>4</v>
      </c>
      <c r="C540" s="123">
        <v>0.006993900681619984</v>
      </c>
      <c r="D540" s="85" t="s">
        <v>2394</v>
      </c>
      <c r="E540" s="85" t="b">
        <v>0</v>
      </c>
      <c r="F540" s="85" t="b">
        <v>0</v>
      </c>
      <c r="G540" s="85" t="b">
        <v>0</v>
      </c>
    </row>
    <row r="541" spans="1:7" ht="15">
      <c r="A541" s="85" t="s">
        <v>584</v>
      </c>
      <c r="B541" s="85">
        <v>4</v>
      </c>
      <c r="C541" s="123">
        <v>0.006993900681619984</v>
      </c>
      <c r="D541" s="85" t="s">
        <v>2394</v>
      </c>
      <c r="E541" s="85" t="b">
        <v>0</v>
      </c>
      <c r="F541" s="85" t="b">
        <v>0</v>
      </c>
      <c r="G541" s="85" t="b">
        <v>0</v>
      </c>
    </row>
    <row r="542" spans="1:7" ht="15">
      <c r="A542" s="85" t="s">
        <v>2499</v>
      </c>
      <c r="B542" s="85">
        <v>4</v>
      </c>
      <c r="C542" s="123">
        <v>0.006993900681619984</v>
      </c>
      <c r="D542" s="85" t="s">
        <v>2394</v>
      </c>
      <c r="E542" s="85" t="b">
        <v>0</v>
      </c>
      <c r="F542" s="85" t="b">
        <v>0</v>
      </c>
      <c r="G542" s="85" t="b">
        <v>0</v>
      </c>
    </row>
    <row r="543" spans="1:7" ht="15">
      <c r="A543" s="85" t="s">
        <v>2500</v>
      </c>
      <c r="B543" s="85">
        <v>4</v>
      </c>
      <c r="C543" s="123">
        <v>0.006993900681619984</v>
      </c>
      <c r="D543" s="85" t="s">
        <v>2394</v>
      </c>
      <c r="E543" s="85" t="b">
        <v>0</v>
      </c>
      <c r="F543" s="85" t="b">
        <v>0</v>
      </c>
      <c r="G543" s="85" t="b">
        <v>0</v>
      </c>
    </row>
    <row r="544" spans="1:7" ht="15">
      <c r="A544" s="85" t="s">
        <v>3135</v>
      </c>
      <c r="B544" s="85">
        <v>3</v>
      </c>
      <c r="C544" s="123">
        <v>0.007941945006358154</v>
      </c>
      <c r="D544" s="85" t="s">
        <v>2394</v>
      </c>
      <c r="E544" s="85" t="b">
        <v>0</v>
      </c>
      <c r="F544" s="85" t="b">
        <v>0</v>
      </c>
      <c r="G544" s="85" t="b">
        <v>0</v>
      </c>
    </row>
    <row r="545" spans="1:7" ht="15">
      <c r="A545" s="85" t="s">
        <v>3136</v>
      </c>
      <c r="B545" s="85">
        <v>3</v>
      </c>
      <c r="C545" s="123">
        <v>0.007941945006358154</v>
      </c>
      <c r="D545" s="85" t="s">
        <v>2394</v>
      </c>
      <c r="E545" s="85" t="b">
        <v>0</v>
      </c>
      <c r="F545" s="85" t="b">
        <v>0</v>
      </c>
      <c r="G545" s="85" t="b">
        <v>0</v>
      </c>
    </row>
    <row r="546" spans="1:7" ht="15">
      <c r="A546" s="85" t="s">
        <v>2551</v>
      </c>
      <c r="B546" s="85">
        <v>3</v>
      </c>
      <c r="C546" s="123">
        <v>0.007941945006358154</v>
      </c>
      <c r="D546" s="85" t="s">
        <v>2394</v>
      </c>
      <c r="E546" s="85" t="b">
        <v>0</v>
      </c>
      <c r="F546" s="85" t="b">
        <v>0</v>
      </c>
      <c r="G546" s="85" t="b">
        <v>0</v>
      </c>
    </row>
    <row r="547" spans="1:7" ht="15">
      <c r="A547" s="85" t="s">
        <v>2546</v>
      </c>
      <c r="B547" s="85">
        <v>3</v>
      </c>
      <c r="C547" s="123">
        <v>0.007941945006358154</v>
      </c>
      <c r="D547" s="85" t="s">
        <v>2394</v>
      </c>
      <c r="E547" s="85" t="b">
        <v>0</v>
      </c>
      <c r="F547" s="85" t="b">
        <v>0</v>
      </c>
      <c r="G547" s="85" t="b">
        <v>0</v>
      </c>
    </row>
    <row r="548" spans="1:7" ht="15">
      <c r="A548" s="85" t="s">
        <v>3188</v>
      </c>
      <c r="B548" s="85">
        <v>2</v>
      </c>
      <c r="C548" s="123">
        <v>0.007828317184896053</v>
      </c>
      <c r="D548" s="85" t="s">
        <v>2394</v>
      </c>
      <c r="E548" s="85" t="b">
        <v>0</v>
      </c>
      <c r="F548" s="85" t="b">
        <v>0</v>
      </c>
      <c r="G548" s="85" t="b">
        <v>0</v>
      </c>
    </row>
    <row r="549" spans="1:7" ht="15">
      <c r="A549" s="85" t="s">
        <v>584</v>
      </c>
      <c r="B549" s="85">
        <v>4</v>
      </c>
      <c r="C549" s="123">
        <v>0</v>
      </c>
      <c r="D549" s="85" t="s">
        <v>2396</v>
      </c>
      <c r="E549" s="85" t="b">
        <v>0</v>
      </c>
      <c r="F549" s="85" t="b">
        <v>0</v>
      </c>
      <c r="G549" s="85" t="b">
        <v>0</v>
      </c>
    </row>
    <row r="550" spans="1:7" ht="15">
      <c r="A550" s="85" t="s">
        <v>264</v>
      </c>
      <c r="B550" s="85">
        <v>3</v>
      </c>
      <c r="C550" s="123">
        <v>0.008924195472021423</v>
      </c>
      <c r="D550" s="85" t="s">
        <v>2396</v>
      </c>
      <c r="E550" s="85" t="b">
        <v>0</v>
      </c>
      <c r="F550" s="85" t="b">
        <v>0</v>
      </c>
      <c r="G550" s="85" t="b">
        <v>0</v>
      </c>
    </row>
    <row r="551" spans="1:7" ht="15">
      <c r="A551" s="85" t="s">
        <v>2605</v>
      </c>
      <c r="B551" s="85">
        <v>2</v>
      </c>
      <c r="C551" s="123">
        <v>0.014334761698284819</v>
      </c>
      <c r="D551" s="85" t="s">
        <v>2396</v>
      </c>
      <c r="E551" s="85" t="b">
        <v>0</v>
      </c>
      <c r="F551" s="85" t="b">
        <v>0</v>
      </c>
      <c r="G551" s="85" t="b">
        <v>0</v>
      </c>
    </row>
    <row r="552" spans="1:7" ht="15">
      <c r="A552" s="85" t="s">
        <v>2606</v>
      </c>
      <c r="B552" s="85">
        <v>2</v>
      </c>
      <c r="C552" s="123">
        <v>0.014334761698284819</v>
      </c>
      <c r="D552" s="85" t="s">
        <v>2396</v>
      </c>
      <c r="E552" s="85" t="b">
        <v>0</v>
      </c>
      <c r="F552" s="85" t="b">
        <v>0</v>
      </c>
      <c r="G552" s="85" t="b">
        <v>0</v>
      </c>
    </row>
    <row r="553" spans="1:7" ht="15">
      <c r="A553" s="85" t="s">
        <v>2607</v>
      </c>
      <c r="B553" s="85">
        <v>2</v>
      </c>
      <c r="C553" s="123">
        <v>0.014334761698284819</v>
      </c>
      <c r="D553" s="85" t="s">
        <v>2396</v>
      </c>
      <c r="E553" s="85" t="b">
        <v>0</v>
      </c>
      <c r="F553" s="85" t="b">
        <v>0</v>
      </c>
      <c r="G553" s="85" t="b">
        <v>0</v>
      </c>
    </row>
    <row r="554" spans="1:7" ht="15">
      <c r="A554" s="85" t="s">
        <v>2608</v>
      </c>
      <c r="B554" s="85">
        <v>2</v>
      </c>
      <c r="C554" s="123">
        <v>0.014334761698284819</v>
      </c>
      <c r="D554" s="85" t="s">
        <v>2396</v>
      </c>
      <c r="E554" s="85" t="b">
        <v>0</v>
      </c>
      <c r="F554" s="85" t="b">
        <v>0</v>
      </c>
      <c r="G554" s="85" t="b">
        <v>0</v>
      </c>
    </row>
    <row r="555" spans="1:7" ht="15">
      <c r="A555" s="85" t="s">
        <v>2609</v>
      </c>
      <c r="B555" s="85">
        <v>2</v>
      </c>
      <c r="C555" s="123">
        <v>0.014334761698284819</v>
      </c>
      <c r="D555" s="85" t="s">
        <v>2396</v>
      </c>
      <c r="E555" s="85" t="b">
        <v>0</v>
      </c>
      <c r="F555" s="85" t="b">
        <v>0</v>
      </c>
      <c r="G555" s="85" t="b">
        <v>0</v>
      </c>
    </row>
    <row r="556" spans="1:7" ht="15">
      <c r="A556" s="85" t="s">
        <v>2610</v>
      </c>
      <c r="B556" s="85">
        <v>2</v>
      </c>
      <c r="C556" s="123">
        <v>0.014334761698284819</v>
      </c>
      <c r="D556" s="85" t="s">
        <v>2396</v>
      </c>
      <c r="E556" s="85" t="b">
        <v>0</v>
      </c>
      <c r="F556" s="85" t="b">
        <v>1</v>
      </c>
      <c r="G556" s="85" t="b">
        <v>0</v>
      </c>
    </row>
    <row r="557" spans="1:7" ht="15">
      <c r="A557" s="85" t="s">
        <v>2611</v>
      </c>
      <c r="B557" s="85">
        <v>2</v>
      </c>
      <c r="C557" s="123">
        <v>0.014334761698284819</v>
      </c>
      <c r="D557" s="85" t="s">
        <v>2396</v>
      </c>
      <c r="E557" s="85" t="b">
        <v>0</v>
      </c>
      <c r="F557" s="85" t="b">
        <v>0</v>
      </c>
      <c r="G557" s="85" t="b">
        <v>0</v>
      </c>
    </row>
    <row r="558" spans="1:7" ht="15">
      <c r="A558" s="85" t="s">
        <v>352</v>
      </c>
      <c r="B558" s="85">
        <v>2</v>
      </c>
      <c r="C558" s="123">
        <v>0.014334761698284819</v>
      </c>
      <c r="D558" s="85" t="s">
        <v>2396</v>
      </c>
      <c r="E558" s="85" t="b">
        <v>0</v>
      </c>
      <c r="F558" s="85" t="b">
        <v>0</v>
      </c>
      <c r="G558" s="85" t="b">
        <v>0</v>
      </c>
    </row>
    <row r="559" spans="1:7" ht="15">
      <c r="A559" s="85" t="s">
        <v>351</v>
      </c>
      <c r="B559" s="85">
        <v>2</v>
      </c>
      <c r="C559" s="123">
        <v>0.014334761698284819</v>
      </c>
      <c r="D559" s="85" t="s">
        <v>2396</v>
      </c>
      <c r="E559" s="85" t="b">
        <v>0</v>
      </c>
      <c r="F559" s="85" t="b">
        <v>0</v>
      </c>
      <c r="G559" s="85" t="b">
        <v>0</v>
      </c>
    </row>
    <row r="560" spans="1:7" ht="15">
      <c r="A560" s="85" t="s">
        <v>3222</v>
      </c>
      <c r="B560" s="85">
        <v>2</v>
      </c>
      <c r="C560" s="123">
        <v>0.014334761698284819</v>
      </c>
      <c r="D560" s="85" t="s">
        <v>2396</v>
      </c>
      <c r="E560" s="85" t="b">
        <v>0</v>
      </c>
      <c r="F560" s="85" t="b">
        <v>0</v>
      </c>
      <c r="G560" s="85" t="b">
        <v>0</v>
      </c>
    </row>
    <row r="561" spans="1:7" ht="15">
      <c r="A561" s="85" t="s">
        <v>3223</v>
      </c>
      <c r="B561" s="85">
        <v>2</v>
      </c>
      <c r="C561" s="123">
        <v>0.014334761698284819</v>
      </c>
      <c r="D561" s="85" t="s">
        <v>2396</v>
      </c>
      <c r="E561" s="85" t="b">
        <v>0</v>
      </c>
      <c r="F561" s="85" t="b">
        <v>0</v>
      </c>
      <c r="G561" s="85" t="b">
        <v>0</v>
      </c>
    </row>
    <row r="562" spans="1:7" ht="15">
      <c r="A562" s="85" t="s">
        <v>3224</v>
      </c>
      <c r="B562" s="85">
        <v>2</v>
      </c>
      <c r="C562" s="123">
        <v>0.014334761698284819</v>
      </c>
      <c r="D562" s="85" t="s">
        <v>2396</v>
      </c>
      <c r="E562" s="85" t="b">
        <v>0</v>
      </c>
      <c r="F562" s="85" t="b">
        <v>0</v>
      </c>
      <c r="G562" s="85" t="b">
        <v>0</v>
      </c>
    </row>
    <row r="563" spans="1:7" ht="15">
      <c r="A563" s="85" t="s">
        <v>3225</v>
      </c>
      <c r="B563" s="85">
        <v>2</v>
      </c>
      <c r="C563" s="123">
        <v>0.014334761698284819</v>
      </c>
      <c r="D563" s="85" t="s">
        <v>2396</v>
      </c>
      <c r="E563" s="85" t="b">
        <v>0</v>
      </c>
      <c r="F563" s="85" t="b">
        <v>0</v>
      </c>
      <c r="G563" s="85" t="b">
        <v>0</v>
      </c>
    </row>
    <row r="564" spans="1:7" ht="15">
      <c r="A564" s="85" t="s">
        <v>3226</v>
      </c>
      <c r="B564" s="85">
        <v>2</v>
      </c>
      <c r="C564" s="123">
        <v>0.014334761698284819</v>
      </c>
      <c r="D564" s="85" t="s">
        <v>2396</v>
      </c>
      <c r="E564" s="85" t="b">
        <v>0</v>
      </c>
      <c r="F564" s="85" t="b">
        <v>0</v>
      </c>
      <c r="G564" s="85" t="b">
        <v>0</v>
      </c>
    </row>
    <row r="565" spans="1:7" ht="15">
      <c r="A565" s="85" t="s">
        <v>3227</v>
      </c>
      <c r="B565" s="85">
        <v>2</v>
      </c>
      <c r="C565" s="123">
        <v>0.014334761698284819</v>
      </c>
      <c r="D565" s="85" t="s">
        <v>2396</v>
      </c>
      <c r="E565" s="85" t="b">
        <v>0</v>
      </c>
      <c r="F565" s="85" t="b">
        <v>0</v>
      </c>
      <c r="G565" s="85" t="b">
        <v>0</v>
      </c>
    </row>
    <row r="566" spans="1:7" ht="15">
      <c r="A566" s="85" t="s">
        <v>3228</v>
      </c>
      <c r="B566" s="85">
        <v>2</v>
      </c>
      <c r="C566" s="123">
        <v>0.014334761698284819</v>
      </c>
      <c r="D566" s="85" t="s">
        <v>2396</v>
      </c>
      <c r="E566" s="85" t="b">
        <v>0</v>
      </c>
      <c r="F566" s="85" t="b">
        <v>0</v>
      </c>
      <c r="G566" s="85" t="b">
        <v>0</v>
      </c>
    </row>
    <row r="567" spans="1:7" ht="15">
      <c r="A567" s="85" t="s">
        <v>3229</v>
      </c>
      <c r="B567" s="85">
        <v>2</v>
      </c>
      <c r="C567" s="123">
        <v>0.014334761698284819</v>
      </c>
      <c r="D567" s="85" t="s">
        <v>2396</v>
      </c>
      <c r="E567" s="85" t="b">
        <v>0</v>
      </c>
      <c r="F567" s="85" t="b">
        <v>0</v>
      </c>
      <c r="G567" s="85" t="b">
        <v>0</v>
      </c>
    </row>
    <row r="568" spans="1:7" ht="15">
      <c r="A568" s="85" t="s">
        <v>353</v>
      </c>
      <c r="B568" s="85">
        <v>2</v>
      </c>
      <c r="C568" s="123">
        <v>0</v>
      </c>
      <c r="D568" s="85" t="s">
        <v>2399</v>
      </c>
      <c r="E568" s="85" t="b">
        <v>0</v>
      </c>
      <c r="F568" s="85" t="b">
        <v>0</v>
      </c>
      <c r="G568" s="85" t="b">
        <v>0</v>
      </c>
    </row>
    <row r="569" spans="1:7" ht="15">
      <c r="A569" s="85" t="s">
        <v>3065</v>
      </c>
      <c r="B569" s="85">
        <v>12</v>
      </c>
      <c r="C569" s="123">
        <v>0</v>
      </c>
      <c r="D569" s="85" t="s">
        <v>2400</v>
      </c>
      <c r="E569" s="85" t="b">
        <v>0</v>
      </c>
      <c r="F569" s="85" t="b">
        <v>0</v>
      </c>
      <c r="G569" s="85" t="b">
        <v>0</v>
      </c>
    </row>
    <row r="570" spans="1:7" ht="15">
      <c r="A570" s="85" t="s">
        <v>3072</v>
      </c>
      <c r="B570" s="85">
        <v>8</v>
      </c>
      <c r="C570" s="123">
        <v>0</v>
      </c>
      <c r="D570" s="85" t="s">
        <v>2400</v>
      </c>
      <c r="E570" s="85" t="b">
        <v>0</v>
      </c>
      <c r="F570" s="85" t="b">
        <v>0</v>
      </c>
      <c r="G570" s="85" t="b">
        <v>0</v>
      </c>
    </row>
    <row r="571" spans="1:7" ht="15">
      <c r="A571" s="85" t="s">
        <v>2599</v>
      </c>
      <c r="B571" s="85">
        <v>8</v>
      </c>
      <c r="C571" s="123">
        <v>0</v>
      </c>
      <c r="D571" s="85" t="s">
        <v>2400</v>
      </c>
      <c r="E571" s="85" t="b">
        <v>0</v>
      </c>
      <c r="F571" s="85" t="b">
        <v>0</v>
      </c>
      <c r="G571" s="85" t="b">
        <v>0</v>
      </c>
    </row>
    <row r="572" spans="1:7" ht="15">
      <c r="A572" s="85" t="s">
        <v>3073</v>
      </c>
      <c r="B572" s="85">
        <v>8</v>
      </c>
      <c r="C572" s="123">
        <v>0</v>
      </c>
      <c r="D572" s="85" t="s">
        <v>2400</v>
      </c>
      <c r="E572" s="85" t="b">
        <v>0</v>
      </c>
      <c r="F572" s="85" t="b">
        <v>0</v>
      </c>
      <c r="G572" s="85" t="b">
        <v>0</v>
      </c>
    </row>
    <row r="573" spans="1:7" ht="15">
      <c r="A573" s="85" t="s">
        <v>3116</v>
      </c>
      <c r="B573" s="85">
        <v>4</v>
      </c>
      <c r="C573" s="123">
        <v>0</v>
      </c>
      <c r="D573" s="85" t="s">
        <v>2400</v>
      </c>
      <c r="E573" s="85" t="b">
        <v>0</v>
      </c>
      <c r="F573" s="85" t="b">
        <v>0</v>
      </c>
      <c r="G573" s="85" t="b">
        <v>0</v>
      </c>
    </row>
    <row r="574" spans="1:7" ht="15">
      <c r="A574" s="85" t="s">
        <v>3100</v>
      </c>
      <c r="B574" s="85">
        <v>4</v>
      </c>
      <c r="C574" s="123">
        <v>0</v>
      </c>
      <c r="D574" s="85" t="s">
        <v>2400</v>
      </c>
      <c r="E574" s="85" t="b">
        <v>0</v>
      </c>
      <c r="F574" s="85" t="b">
        <v>0</v>
      </c>
      <c r="G574" s="85" t="b">
        <v>0</v>
      </c>
    </row>
    <row r="575" spans="1:7" ht="15">
      <c r="A575" s="85" t="s">
        <v>3117</v>
      </c>
      <c r="B575" s="85">
        <v>4</v>
      </c>
      <c r="C575" s="123">
        <v>0</v>
      </c>
      <c r="D575" s="85" t="s">
        <v>2400</v>
      </c>
      <c r="E575" s="85" t="b">
        <v>0</v>
      </c>
      <c r="F575" s="85" t="b">
        <v>0</v>
      </c>
      <c r="G575" s="85" t="b">
        <v>0</v>
      </c>
    </row>
    <row r="576" spans="1:7" ht="15">
      <c r="A576" s="85" t="s">
        <v>3118</v>
      </c>
      <c r="B576" s="85">
        <v>4</v>
      </c>
      <c r="C576" s="123">
        <v>0</v>
      </c>
      <c r="D576" s="85" t="s">
        <v>2400</v>
      </c>
      <c r="E576" s="85" t="b">
        <v>0</v>
      </c>
      <c r="F576" s="85" t="b">
        <v>0</v>
      </c>
      <c r="G576" s="85" t="b">
        <v>0</v>
      </c>
    </row>
    <row r="577" spans="1:7" ht="15">
      <c r="A577" s="85" t="s">
        <v>3119</v>
      </c>
      <c r="B577" s="85">
        <v>4</v>
      </c>
      <c r="C577" s="123">
        <v>0</v>
      </c>
      <c r="D577" s="85" t="s">
        <v>2400</v>
      </c>
      <c r="E577" s="85" t="b">
        <v>0</v>
      </c>
      <c r="F577" s="85" t="b">
        <v>0</v>
      </c>
      <c r="G577" s="85" t="b">
        <v>0</v>
      </c>
    </row>
    <row r="578" spans="1:7" ht="15">
      <c r="A578" s="85" t="s">
        <v>3120</v>
      </c>
      <c r="B578" s="85">
        <v>4</v>
      </c>
      <c r="C578" s="123">
        <v>0</v>
      </c>
      <c r="D578" s="85" t="s">
        <v>2400</v>
      </c>
      <c r="E578" s="85" t="b">
        <v>0</v>
      </c>
      <c r="F578" s="85" t="b">
        <v>0</v>
      </c>
      <c r="G578" s="85" t="b">
        <v>0</v>
      </c>
    </row>
    <row r="579" spans="1:7" ht="15">
      <c r="A579" s="85" t="s">
        <v>3121</v>
      </c>
      <c r="B579" s="85">
        <v>4</v>
      </c>
      <c r="C579" s="123">
        <v>0</v>
      </c>
      <c r="D579" s="85" t="s">
        <v>2400</v>
      </c>
      <c r="E579" s="85" t="b">
        <v>0</v>
      </c>
      <c r="F579" s="85" t="b">
        <v>0</v>
      </c>
      <c r="G579" s="85" t="b">
        <v>0</v>
      </c>
    </row>
    <row r="580" spans="1:7" ht="15">
      <c r="A580" s="85" t="s">
        <v>2570</v>
      </c>
      <c r="B580" s="85">
        <v>4</v>
      </c>
      <c r="C580" s="123">
        <v>0</v>
      </c>
      <c r="D580" s="85" t="s">
        <v>2400</v>
      </c>
      <c r="E580" s="85" t="b">
        <v>0</v>
      </c>
      <c r="F580" s="85" t="b">
        <v>0</v>
      </c>
      <c r="G580" s="85" t="b">
        <v>0</v>
      </c>
    </row>
    <row r="581" spans="1:7" ht="15">
      <c r="A581" s="85" t="s">
        <v>3122</v>
      </c>
      <c r="B581" s="85">
        <v>4</v>
      </c>
      <c r="C581" s="123">
        <v>0</v>
      </c>
      <c r="D581" s="85" t="s">
        <v>2400</v>
      </c>
      <c r="E581" s="85" t="b">
        <v>0</v>
      </c>
      <c r="F581" s="85" t="b">
        <v>0</v>
      </c>
      <c r="G581" s="85" t="b">
        <v>0</v>
      </c>
    </row>
    <row r="582" spans="1:7" ht="15">
      <c r="A582" s="85" t="s">
        <v>2542</v>
      </c>
      <c r="B582" s="85">
        <v>4</v>
      </c>
      <c r="C582" s="123">
        <v>0</v>
      </c>
      <c r="D582" s="85" t="s">
        <v>2400</v>
      </c>
      <c r="E582" s="85" t="b">
        <v>0</v>
      </c>
      <c r="F582" s="85" t="b">
        <v>0</v>
      </c>
      <c r="G582" s="85" t="b">
        <v>0</v>
      </c>
    </row>
    <row r="583" spans="1:7" ht="15">
      <c r="A583" s="85" t="s">
        <v>584</v>
      </c>
      <c r="B583" s="85">
        <v>4</v>
      </c>
      <c r="C583" s="123">
        <v>0</v>
      </c>
      <c r="D583" s="85" t="s">
        <v>2400</v>
      </c>
      <c r="E583" s="85" t="b">
        <v>0</v>
      </c>
      <c r="F583" s="85" t="b">
        <v>0</v>
      </c>
      <c r="G583" s="85" t="b">
        <v>0</v>
      </c>
    </row>
    <row r="584" spans="1:7" ht="15">
      <c r="A584" s="85" t="s">
        <v>2541</v>
      </c>
      <c r="B584" s="85">
        <v>4</v>
      </c>
      <c r="C584" s="123">
        <v>0</v>
      </c>
      <c r="D584" s="85" t="s">
        <v>2400</v>
      </c>
      <c r="E584" s="85" t="b">
        <v>0</v>
      </c>
      <c r="F584" s="85" t="b">
        <v>0</v>
      </c>
      <c r="G584" s="85" t="b">
        <v>0</v>
      </c>
    </row>
    <row r="585" spans="1:7" ht="15">
      <c r="A585" s="85" t="s">
        <v>3123</v>
      </c>
      <c r="B585" s="85">
        <v>4</v>
      </c>
      <c r="C585" s="123">
        <v>0</v>
      </c>
      <c r="D585" s="85" t="s">
        <v>2400</v>
      </c>
      <c r="E585" s="85" t="b">
        <v>0</v>
      </c>
      <c r="F585" s="85" t="b">
        <v>0</v>
      </c>
      <c r="G585" s="85" t="b">
        <v>0</v>
      </c>
    </row>
    <row r="586" spans="1:7" ht="15">
      <c r="A586" s="85" t="s">
        <v>3124</v>
      </c>
      <c r="B586" s="85">
        <v>4</v>
      </c>
      <c r="C586" s="123">
        <v>0</v>
      </c>
      <c r="D586" s="85" t="s">
        <v>2400</v>
      </c>
      <c r="E586" s="85" t="b">
        <v>1</v>
      </c>
      <c r="F586" s="85" t="b">
        <v>0</v>
      </c>
      <c r="G586" s="85" t="b">
        <v>0</v>
      </c>
    </row>
    <row r="587" spans="1:7" ht="15">
      <c r="A587" s="85" t="s">
        <v>230</v>
      </c>
      <c r="B587" s="85">
        <v>3</v>
      </c>
      <c r="C587" s="123">
        <v>0.003569678188808569</v>
      </c>
      <c r="D587" s="85" t="s">
        <v>2400</v>
      </c>
      <c r="E587" s="85" t="b">
        <v>0</v>
      </c>
      <c r="F587" s="85" t="b">
        <v>0</v>
      </c>
      <c r="G587" s="85" t="b">
        <v>0</v>
      </c>
    </row>
    <row r="588" spans="1:7" ht="15">
      <c r="A588" s="85" t="s">
        <v>3110</v>
      </c>
      <c r="B588" s="85">
        <v>3</v>
      </c>
      <c r="C588" s="123">
        <v>0.003569678188808569</v>
      </c>
      <c r="D588" s="85" t="s">
        <v>2400</v>
      </c>
      <c r="E588" s="85" t="b">
        <v>0</v>
      </c>
      <c r="F588" s="85" t="b">
        <v>0</v>
      </c>
      <c r="G588" s="85" t="b">
        <v>0</v>
      </c>
    </row>
    <row r="589" spans="1:7" ht="15">
      <c r="A589" s="85" t="s">
        <v>3176</v>
      </c>
      <c r="B589" s="85">
        <v>3</v>
      </c>
      <c r="C589" s="123">
        <v>0.003569678188808569</v>
      </c>
      <c r="D589" s="85" t="s">
        <v>2400</v>
      </c>
      <c r="E589" s="85" t="b">
        <v>0</v>
      </c>
      <c r="F589" s="85" t="b">
        <v>0</v>
      </c>
      <c r="G589" s="85" t="b">
        <v>0</v>
      </c>
    </row>
    <row r="590" spans="1:7" ht="15">
      <c r="A590" s="85" t="s">
        <v>3177</v>
      </c>
      <c r="B590" s="85">
        <v>3</v>
      </c>
      <c r="C590" s="123">
        <v>0.003569678188808569</v>
      </c>
      <c r="D590" s="85" t="s">
        <v>2400</v>
      </c>
      <c r="E590" s="85" t="b">
        <v>0</v>
      </c>
      <c r="F590" s="85" t="b">
        <v>0</v>
      </c>
      <c r="G590" s="85" t="b">
        <v>0</v>
      </c>
    </row>
    <row r="591" spans="1:7" ht="15">
      <c r="A591" s="85" t="s">
        <v>584</v>
      </c>
      <c r="B591" s="85">
        <v>4</v>
      </c>
      <c r="C591" s="123">
        <v>0</v>
      </c>
      <c r="D591" s="85" t="s">
        <v>2401</v>
      </c>
      <c r="E591" s="85" t="b">
        <v>0</v>
      </c>
      <c r="F591" s="85" t="b">
        <v>0</v>
      </c>
      <c r="G591" s="85" t="b">
        <v>0</v>
      </c>
    </row>
    <row r="592" spans="1:7" ht="15">
      <c r="A592" s="85" t="s">
        <v>3125</v>
      </c>
      <c r="B592" s="85">
        <v>4</v>
      </c>
      <c r="C592" s="123">
        <v>0</v>
      </c>
      <c r="D592" s="85" t="s">
        <v>2401</v>
      </c>
      <c r="E592" s="85" t="b">
        <v>0</v>
      </c>
      <c r="F592" s="85" t="b">
        <v>0</v>
      </c>
      <c r="G592" s="85" t="b">
        <v>0</v>
      </c>
    </row>
    <row r="593" spans="1:7" ht="15">
      <c r="A593" s="85" t="s">
        <v>3084</v>
      </c>
      <c r="B593" s="85">
        <v>4</v>
      </c>
      <c r="C593" s="123">
        <v>0</v>
      </c>
      <c r="D593" s="85" t="s">
        <v>2401</v>
      </c>
      <c r="E593" s="85" t="b">
        <v>0</v>
      </c>
      <c r="F593" s="85" t="b">
        <v>0</v>
      </c>
      <c r="G593" s="85" t="b">
        <v>0</v>
      </c>
    </row>
    <row r="594" spans="1:7" ht="15">
      <c r="A594" s="85" t="s">
        <v>3126</v>
      </c>
      <c r="B594" s="85">
        <v>4</v>
      </c>
      <c r="C594" s="123">
        <v>0</v>
      </c>
      <c r="D594" s="85" t="s">
        <v>2401</v>
      </c>
      <c r="E594" s="85" t="b">
        <v>0</v>
      </c>
      <c r="F594" s="85" t="b">
        <v>0</v>
      </c>
      <c r="G594" s="85" t="b">
        <v>0</v>
      </c>
    </row>
    <row r="595" spans="1:7" ht="15">
      <c r="A595" s="85" t="s">
        <v>3127</v>
      </c>
      <c r="B595" s="85">
        <v>4</v>
      </c>
      <c r="C595" s="123">
        <v>0</v>
      </c>
      <c r="D595" s="85" t="s">
        <v>2401</v>
      </c>
      <c r="E595" s="85" t="b">
        <v>0</v>
      </c>
      <c r="F595" s="85" t="b">
        <v>0</v>
      </c>
      <c r="G595" s="85" t="b">
        <v>0</v>
      </c>
    </row>
    <row r="596" spans="1:7" ht="15">
      <c r="A596" s="85" t="s">
        <v>3071</v>
      </c>
      <c r="B596" s="85">
        <v>4</v>
      </c>
      <c r="C596" s="123">
        <v>0</v>
      </c>
      <c r="D596" s="85" t="s">
        <v>2401</v>
      </c>
      <c r="E596" s="85" t="b">
        <v>0</v>
      </c>
      <c r="F596" s="85" t="b">
        <v>0</v>
      </c>
      <c r="G596" s="85" t="b">
        <v>0</v>
      </c>
    </row>
    <row r="597" spans="1:7" ht="15">
      <c r="A597" s="85" t="s">
        <v>3128</v>
      </c>
      <c r="B597" s="85">
        <v>4</v>
      </c>
      <c r="C597" s="123">
        <v>0</v>
      </c>
      <c r="D597" s="85" t="s">
        <v>2401</v>
      </c>
      <c r="E597" s="85" t="b">
        <v>0</v>
      </c>
      <c r="F597" s="85" t="b">
        <v>0</v>
      </c>
      <c r="G597" s="85" t="b">
        <v>0</v>
      </c>
    </row>
    <row r="598" spans="1:7" ht="15">
      <c r="A598" s="85" t="s">
        <v>3129</v>
      </c>
      <c r="B598" s="85">
        <v>4</v>
      </c>
      <c r="C598" s="123">
        <v>0</v>
      </c>
      <c r="D598" s="85" t="s">
        <v>2401</v>
      </c>
      <c r="E598" s="85" t="b">
        <v>0</v>
      </c>
      <c r="F598" s="85" t="b">
        <v>0</v>
      </c>
      <c r="G598" s="85" t="b">
        <v>0</v>
      </c>
    </row>
    <row r="599" spans="1:7" ht="15">
      <c r="A599" s="85" t="s">
        <v>586</v>
      </c>
      <c r="B599" s="85">
        <v>4</v>
      </c>
      <c r="C599" s="123">
        <v>0</v>
      </c>
      <c r="D599" s="85" t="s">
        <v>2401</v>
      </c>
      <c r="E599" s="85" t="b">
        <v>0</v>
      </c>
      <c r="F599" s="85" t="b">
        <v>0</v>
      </c>
      <c r="G599" s="85" t="b">
        <v>0</v>
      </c>
    </row>
    <row r="600" spans="1:7" ht="15">
      <c r="A600" s="85" t="s">
        <v>223</v>
      </c>
      <c r="B600" s="85">
        <v>3</v>
      </c>
      <c r="C600" s="123">
        <v>0.009610672046792303</v>
      </c>
      <c r="D600" s="85" t="s">
        <v>2401</v>
      </c>
      <c r="E600" s="85" t="b">
        <v>0</v>
      </c>
      <c r="F600" s="85" t="b">
        <v>0</v>
      </c>
      <c r="G600" s="85" t="b">
        <v>0</v>
      </c>
    </row>
    <row r="601" spans="1:7" ht="15">
      <c r="A601" s="85" t="s">
        <v>3192</v>
      </c>
      <c r="B601" s="85">
        <v>2</v>
      </c>
      <c r="C601" s="123">
        <v>0</v>
      </c>
      <c r="D601" s="85" t="s">
        <v>2402</v>
      </c>
      <c r="E601" s="85" t="b">
        <v>0</v>
      </c>
      <c r="F601" s="85" t="b">
        <v>0</v>
      </c>
      <c r="G601" s="85" t="b">
        <v>0</v>
      </c>
    </row>
    <row r="602" spans="1:7" ht="15">
      <c r="A602" s="85" t="s">
        <v>584</v>
      </c>
      <c r="B602" s="85">
        <v>2</v>
      </c>
      <c r="C602" s="123">
        <v>0</v>
      </c>
      <c r="D602" s="85" t="s">
        <v>2402</v>
      </c>
      <c r="E602" s="85" t="b">
        <v>0</v>
      </c>
      <c r="F602" s="85" t="b">
        <v>0</v>
      </c>
      <c r="G602" s="85" t="b">
        <v>0</v>
      </c>
    </row>
    <row r="603" spans="1:7" ht="15">
      <c r="A603" s="85" t="s">
        <v>3140</v>
      </c>
      <c r="B603" s="85">
        <v>2</v>
      </c>
      <c r="C603" s="123">
        <v>0</v>
      </c>
      <c r="D603" s="85" t="s">
        <v>2402</v>
      </c>
      <c r="E603" s="85" t="b">
        <v>0</v>
      </c>
      <c r="F603" s="85" t="b">
        <v>0</v>
      </c>
      <c r="G603" s="85" t="b">
        <v>0</v>
      </c>
    </row>
    <row r="604" spans="1:7" ht="15">
      <c r="A604" s="85" t="s">
        <v>371</v>
      </c>
      <c r="B604" s="85">
        <v>2</v>
      </c>
      <c r="C604" s="123">
        <v>0</v>
      </c>
      <c r="D604" s="85" t="s">
        <v>2403</v>
      </c>
      <c r="E604" s="85" t="b">
        <v>0</v>
      </c>
      <c r="F604" s="85" t="b">
        <v>0</v>
      </c>
      <c r="G604" s="85" t="b">
        <v>0</v>
      </c>
    </row>
    <row r="605" spans="1:7" ht="15">
      <c r="A605" s="85" t="s">
        <v>2579</v>
      </c>
      <c r="B605" s="85">
        <v>2</v>
      </c>
      <c r="C605" s="123">
        <v>0</v>
      </c>
      <c r="D605" s="85" t="s">
        <v>2404</v>
      </c>
      <c r="E605" s="85" t="b">
        <v>0</v>
      </c>
      <c r="F605" s="85" t="b">
        <v>0</v>
      </c>
      <c r="G605" s="85" t="b">
        <v>0</v>
      </c>
    </row>
    <row r="606" spans="1:7" ht="15">
      <c r="A606" s="85" t="s">
        <v>3216</v>
      </c>
      <c r="B606" s="85">
        <v>2</v>
      </c>
      <c r="C606" s="123">
        <v>0</v>
      </c>
      <c r="D606" s="85" t="s">
        <v>2404</v>
      </c>
      <c r="E606" s="85" t="b">
        <v>0</v>
      </c>
      <c r="F606" s="85" t="b">
        <v>0</v>
      </c>
      <c r="G606" s="85" t="b">
        <v>0</v>
      </c>
    </row>
    <row r="607" spans="1:7" ht="15">
      <c r="A607" s="85" t="s">
        <v>3066</v>
      </c>
      <c r="B607" s="85">
        <v>2</v>
      </c>
      <c r="C607" s="123">
        <v>0</v>
      </c>
      <c r="D607" s="85" t="s">
        <v>2404</v>
      </c>
      <c r="E607" s="85" t="b">
        <v>1</v>
      </c>
      <c r="F607" s="85" t="b">
        <v>0</v>
      </c>
      <c r="G607" s="85" t="b">
        <v>0</v>
      </c>
    </row>
    <row r="608" spans="1:7" ht="15">
      <c r="A608" s="85" t="s">
        <v>3070</v>
      </c>
      <c r="B608" s="85">
        <v>3</v>
      </c>
      <c r="C608" s="123">
        <v>0</v>
      </c>
      <c r="D608" s="85" t="s">
        <v>2408</v>
      </c>
      <c r="E608" s="85" t="b">
        <v>0</v>
      </c>
      <c r="F608" s="85" t="b">
        <v>0</v>
      </c>
      <c r="G608" s="85" t="b">
        <v>0</v>
      </c>
    </row>
    <row r="609" spans="1:7" ht="15">
      <c r="A609" s="85" t="s">
        <v>336</v>
      </c>
      <c r="B609" s="85">
        <v>3</v>
      </c>
      <c r="C609" s="123">
        <v>0</v>
      </c>
      <c r="D609" s="85" t="s">
        <v>2408</v>
      </c>
      <c r="E609" s="85" t="b">
        <v>0</v>
      </c>
      <c r="F609" s="85" t="b">
        <v>0</v>
      </c>
      <c r="G609" s="85" t="b">
        <v>0</v>
      </c>
    </row>
    <row r="610" spans="1:7" ht="15">
      <c r="A610" s="85" t="s">
        <v>3112</v>
      </c>
      <c r="B610" s="85">
        <v>3</v>
      </c>
      <c r="C610" s="123">
        <v>0</v>
      </c>
      <c r="D610" s="85" t="s">
        <v>2408</v>
      </c>
      <c r="E610" s="85" t="b">
        <v>0</v>
      </c>
      <c r="F610" s="85" t="b">
        <v>0</v>
      </c>
      <c r="G610" s="85" t="b">
        <v>0</v>
      </c>
    </row>
    <row r="611" spans="1:7" ht="15">
      <c r="A611" s="85" t="s">
        <v>3111</v>
      </c>
      <c r="B611" s="85">
        <v>3</v>
      </c>
      <c r="C611" s="123">
        <v>0</v>
      </c>
      <c r="D611" s="85" t="s">
        <v>2408</v>
      </c>
      <c r="E611" s="85" t="b">
        <v>0</v>
      </c>
      <c r="F611" s="85" t="b">
        <v>0</v>
      </c>
      <c r="G611" s="85" t="b">
        <v>0</v>
      </c>
    </row>
    <row r="612" spans="1:7" ht="15">
      <c r="A612" s="85" t="s">
        <v>2611</v>
      </c>
      <c r="B612" s="85">
        <v>3</v>
      </c>
      <c r="C612" s="123">
        <v>0</v>
      </c>
      <c r="D612" s="85" t="s">
        <v>2408</v>
      </c>
      <c r="E612" s="85" t="b">
        <v>0</v>
      </c>
      <c r="F612" s="85" t="b">
        <v>0</v>
      </c>
      <c r="G612" s="85" t="b">
        <v>0</v>
      </c>
    </row>
    <row r="613" spans="1:7" ht="15">
      <c r="A613" s="85" t="s">
        <v>3103</v>
      </c>
      <c r="B613" s="85">
        <v>3</v>
      </c>
      <c r="C613" s="123">
        <v>0</v>
      </c>
      <c r="D613" s="85" t="s">
        <v>2408</v>
      </c>
      <c r="E613" s="85" t="b">
        <v>0</v>
      </c>
      <c r="F613" s="85" t="b">
        <v>0</v>
      </c>
      <c r="G613" s="85" t="b">
        <v>0</v>
      </c>
    </row>
    <row r="614" spans="1:7" ht="15">
      <c r="A614" s="85" t="s">
        <v>3172</v>
      </c>
      <c r="B614" s="85">
        <v>3</v>
      </c>
      <c r="C614" s="123">
        <v>0</v>
      </c>
      <c r="D614" s="85" t="s">
        <v>2408</v>
      </c>
      <c r="E614" s="85" t="b">
        <v>0</v>
      </c>
      <c r="F614" s="85" t="b">
        <v>0</v>
      </c>
      <c r="G614" s="85" t="b">
        <v>0</v>
      </c>
    </row>
    <row r="615" spans="1:7" ht="15">
      <c r="A615" s="85" t="s">
        <v>3096</v>
      </c>
      <c r="B615" s="85">
        <v>3</v>
      </c>
      <c r="C615" s="123">
        <v>0</v>
      </c>
      <c r="D615" s="85" t="s">
        <v>2408</v>
      </c>
      <c r="E615" s="85" t="b">
        <v>0</v>
      </c>
      <c r="F615" s="85" t="b">
        <v>0</v>
      </c>
      <c r="G615" s="85" t="b">
        <v>0</v>
      </c>
    </row>
    <row r="616" spans="1:7" ht="15">
      <c r="A616" s="85" t="s">
        <v>3173</v>
      </c>
      <c r="B616" s="85">
        <v>3</v>
      </c>
      <c r="C616" s="123">
        <v>0</v>
      </c>
      <c r="D616" s="85" t="s">
        <v>2408</v>
      </c>
      <c r="E616" s="85" t="b">
        <v>1</v>
      </c>
      <c r="F616" s="85" t="b">
        <v>0</v>
      </c>
      <c r="G616" s="85" t="b">
        <v>0</v>
      </c>
    </row>
    <row r="617" spans="1:7" ht="15">
      <c r="A617" s="85" t="s">
        <v>3074</v>
      </c>
      <c r="B617" s="85">
        <v>3</v>
      </c>
      <c r="C617" s="123">
        <v>0</v>
      </c>
      <c r="D617" s="85" t="s">
        <v>2408</v>
      </c>
      <c r="E617" s="85" t="b">
        <v>0</v>
      </c>
      <c r="F617" s="85" t="b">
        <v>0</v>
      </c>
      <c r="G617" s="85" t="b">
        <v>0</v>
      </c>
    </row>
    <row r="618" spans="1:7" ht="15">
      <c r="A618" s="85" t="s">
        <v>3174</v>
      </c>
      <c r="B618" s="85">
        <v>3</v>
      </c>
      <c r="C618" s="123">
        <v>0</v>
      </c>
      <c r="D618" s="85" t="s">
        <v>2408</v>
      </c>
      <c r="E618" s="85" t="b">
        <v>0</v>
      </c>
      <c r="F618" s="85" t="b">
        <v>0</v>
      </c>
      <c r="G618" s="85" t="b">
        <v>0</v>
      </c>
    </row>
    <row r="619" spans="1:7" ht="15">
      <c r="A619" s="85" t="s">
        <v>3175</v>
      </c>
      <c r="B619" s="85">
        <v>3</v>
      </c>
      <c r="C619" s="123">
        <v>0</v>
      </c>
      <c r="D619" s="85" t="s">
        <v>2408</v>
      </c>
      <c r="E619" s="85" t="b">
        <v>1</v>
      </c>
      <c r="F619" s="85" t="b">
        <v>0</v>
      </c>
      <c r="G619" s="85" t="b">
        <v>0</v>
      </c>
    </row>
    <row r="620" spans="1:7" ht="15">
      <c r="A620" s="85" t="s">
        <v>235</v>
      </c>
      <c r="B620" s="85">
        <v>2</v>
      </c>
      <c r="C620" s="123">
        <v>0.008190291118868894</v>
      </c>
      <c r="D620" s="85" t="s">
        <v>2408</v>
      </c>
      <c r="E620" s="85" t="b">
        <v>0</v>
      </c>
      <c r="F620" s="85" t="b">
        <v>0</v>
      </c>
      <c r="G620" s="85" t="b">
        <v>0</v>
      </c>
    </row>
    <row r="621" spans="1:7" ht="15">
      <c r="A621" s="85" t="s">
        <v>3078</v>
      </c>
      <c r="B621" s="85">
        <v>2</v>
      </c>
      <c r="C621" s="123">
        <v>0.008190291118868894</v>
      </c>
      <c r="D621" s="85" t="s">
        <v>2408</v>
      </c>
      <c r="E621" s="85" t="b">
        <v>0</v>
      </c>
      <c r="F621" s="85" t="b">
        <v>0</v>
      </c>
      <c r="G621" s="85" t="b">
        <v>0</v>
      </c>
    </row>
    <row r="622" spans="1:7" ht="15">
      <c r="A622" s="85" t="s">
        <v>3066</v>
      </c>
      <c r="B622" s="85">
        <v>3</v>
      </c>
      <c r="C622" s="123">
        <v>0</v>
      </c>
      <c r="D622" s="85" t="s">
        <v>2409</v>
      </c>
      <c r="E622" s="85" t="b">
        <v>1</v>
      </c>
      <c r="F622" s="85" t="b">
        <v>0</v>
      </c>
      <c r="G622" s="85" t="b">
        <v>0</v>
      </c>
    </row>
    <row r="623" spans="1:7" ht="15">
      <c r="A623" s="85" t="s">
        <v>3178</v>
      </c>
      <c r="B623" s="85">
        <v>3</v>
      </c>
      <c r="C623" s="123">
        <v>0</v>
      </c>
      <c r="D623" s="85" t="s">
        <v>2409</v>
      </c>
      <c r="E623" s="85" t="b">
        <v>0</v>
      </c>
      <c r="F623" s="85" t="b">
        <v>0</v>
      </c>
      <c r="G623" s="85" t="b">
        <v>0</v>
      </c>
    </row>
    <row r="624" spans="1:7" ht="15">
      <c r="A624" s="85" t="s">
        <v>3179</v>
      </c>
      <c r="B624" s="85">
        <v>3</v>
      </c>
      <c r="C624" s="123">
        <v>0</v>
      </c>
      <c r="D624" s="85" t="s">
        <v>2409</v>
      </c>
      <c r="E624" s="85" t="b">
        <v>1</v>
      </c>
      <c r="F624" s="85" t="b">
        <v>0</v>
      </c>
      <c r="G624" s="85" t="b">
        <v>0</v>
      </c>
    </row>
    <row r="625" spans="1:7" ht="15">
      <c r="A625" s="85" t="s">
        <v>3180</v>
      </c>
      <c r="B625" s="85">
        <v>3</v>
      </c>
      <c r="C625" s="123">
        <v>0</v>
      </c>
      <c r="D625" s="85" t="s">
        <v>2409</v>
      </c>
      <c r="E625" s="85" t="b">
        <v>0</v>
      </c>
      <c r="F625" s="85" t="b">
        <v>0</v>
      </c>
      <c r="G625" s="85" t="b">
        <v>0</v>
      </c>
    </row>
    <row r="626" spans="1:7" ht="15">
      <c r="A626" s="85" t="s">
        <v>3181</v>
      </c>
      <c r="B626" s="85">
        <v>3</v>
      </c>
      <c r="C626" s="123">
        <v>0</v>
      </c>
      <c r="D626" s="85" t="s">
        <v>2409</v>
      </c>
      <c r="E626" s="85" t="b">
        <v>0</v>
      </c>
      <c r="F626" s="85" t="b">
        <v>0</v>
      </c>
      <c r="G626" s="85" t="b">
        <v>0</v>
      </c>
    </row>
    <row r="627" spans="1:7" ht="15">
      <c r="A627" s="85" t="s">
        <v>3108</v>
      </c>
      <c r="B627" s="85">
        <v>3</v>
      </c>
      <c r="C627" s="123">
        <v>0</v>
      </c>
      <c r="D627" s="85" t="s">
        <v>2409</v>
      </c>
      <c r="E627" s="85" t="b">
        <v>0</v>
      </c>
      <c r="F627" s="85" t="b">
        <v>0</v>
      </c>
      <c r="G627" s="85" t="b">
        <v>0</v>
      </c>
    </row>
    <row r="628" spans="1:7" ht="15">
      <c r="A628" s="85" t="s">
        <v>339</v>
      </c>
      <c r="B628" s="85">
        <v>3</v>
      </c>
      <c r="C628" s="123">
        <v>0</v>
      </c>
      <c r="D628" s="85" t="s">
        <v>2409</v>
      </c>
      <c r="E628" s="85" t="b">
        <v>0</v>
      </c>
      <c r="F628" s="85" t="b">
        <v>0</v>
      </c>
      <c r="G628" s="85" t="b">
        <v>0</v>
      </c>
    </row>
    <row r="629" spans="1:7" ht="15">
      <c r="A629" s="85" t="s">
        <v>584</v>
      </c>
      <c r="B629" s="85">
        <v>3</v>
      </c>
      <c r="C629" s="123">
        <v>0</v>
      </c>
      <c r="D629" s="85" t="s">
        <v>2409</v>
      </c>
      <c r="E629" s="85" t="b">
        <v>0</v>
      </c>
      <c r="F629" s="85" t="b">
        <v>0</v>
      </c>
      <c r="G629" s="85" t="b">
        <v>0</v>
      </c>
    </row>
    <row r="630" spans="1:7" ht="15">
      <c r="A630" s="85" t="s">
        <v>3182</v>
      </c>
      <c r="B630" s="85">
        <v>3</v>
      </c>
      <c r="C630" s="123">
        <v>0</v>
      </c>
      <c r="D630" s="85" t="s">
        <v>2409</v>
      </c>
      <c r="E630" s="85" t="b">
        <v>0</v>
      </c>
      <c r="F630" s="85" t="b">
        <v>0</v>
      </c>
      <c r="G630" s="85" t="b">
        <v>0</v>
      </c>
    </row>
    <row r="631" spans="1:7" ht="15">
      <c r="A631" s="85" t="s">
        <v>225</v>
      </c>
      <c r="B631" s="85">
        <v>2</v>
      </c>
      <c r="C631" s="123">
        <v>0.012144224762460775</v>
      </c>
      <c r="D631" s="85" t="s">
        <v>2409</v>
      </c>
      <c r="E631" s="85" t="b">
        <v>0</v>
      </c>
      <c r="F631" s="85" t="b">
        <v>0</v>
      </c>
      <c r="G631" s="85" t="b">
        <v>0</v>
      </c>
    </row>
    <row r="632" spans="1:7" ht="15">
      <c r="A632" s="85" t="s">
        <v>3202</v>
      </c>
      <c r="B632" s="85">
        <v>2</v>
      </c>
      <c r="C632" s="123">
        <v>0</v>
      </c>
      <c r="D632" s="85" t="s">
        <v>2411</v>
      </c>
      <c r="E632" s="85" t="b">
        <v>0</v>
      </c>
      <c r="F632" s="85" t="b">
        <v>0</v>
      </c>
      <c r="G632" s="85" t="b">
        <v>0</v>
      </c>
    </row>
    <row r="633" spans="1:7" ht="15">
      <c r="A633" s="85" t="s">
        <v>3203</v>
      </c>
      <c r="B633" s="85">
        <v>2</v>
      </c>
      <c r="C633" s="123">
        <v>0</v>
      </c>
      <c r="D633" s="85" t="s">
        <v>2411</v>
      </c>
      <c r="E633" s="85" t="b">
        <v>0</v>
      </c>
      <c r="F633" s="85" t="b">
        <v>0</v>
      </c>
      <c r="G633" s="85" t="b">
        <v>0</v>
      </c>
    </row>
    <row r="634" spans="1:7" ht="15">
      <c r="A634" s="85" t="s">
        <v>3204</v>
      </c>
      <c r="B634" s="85">
        <v>2</v>
      </c>
      <c r="C634" s="123">
        <v>0</v>
      </c>
      <c r="D634" s="85" t="s">
        <v>2411</v>
      </c>
      <c r="E634" s="85" t="b">
        <v>0</v>
      </c>
      <c r="F634" s="85" t="b">
        <v>0</v>
      </c>
      <c r="G634" s="85" t="b">
        <v>0</v>
      </c>
    </row>
    <row r="635" spans="1:7" ht="15">
      <c r="A635" s="85" t="s">
        <v>584</v>
      </c>
      <c r="B635" s="85">
        <v>2</v>
      </c>
      <c r="C635" s="123">
        <v>0</v>
      </c>
      <c r="D635" s="85" t="s">
        <v>2411</v>
      </c>
      <c r="E635" s="85" t="b">
        <v>0</v>
      </c>
      <c r="F635" s="85" t="b">
        <v>0</v>
      </c>
      <c r="G635" s="85" t="b">
        <v>0</v>
      </c>
    </row>
    <row r="636" spans="1:7" ht="15">
      <c r="A636" s="85" t="s">
        <v>3205</v>
      </c>
      <c r="B636" s="85">
        <v>2</v>
      </c>
      <c r="C636" s="123">
        <v>0</v>
      </c>
      <c r="D636" s="85" t="s">
        <v>2411</v>
      </c>
      <c r="E636" s="85" t="b">
        <v>0</v>
      </c>
      <c r="F636" s="85" t="b">
        <v>0</v>
      </c>
      <c r="G636" s="85" t="b">
        <v>0</v>
      </c>
    </row>
    <row r="637" spans="1:7" ht="15">
      <c r="A637" s="85" t="s">
        <v>3148</v>
      </c>
      <c r="B637" s="85">
        <v>2</v>
      </c>
      <c r="C637" s="123">
        <v>0</v>
      </c>
      <c r="D637" s="85" t="s">
        <v>2411</v>
      </c>
      <c r="E637" s="85" t="b">
        <v>0</v>
      </c>
      <c r="F637" s="85" t="b">
        <v>0</v>
      </c>
      <c r="G637" s="85" t="b">
        <v>0</v>
      </c>
    </row>
    <row r="638" spans="1:7" ht="15">
      <c r="A638" s="85" t="s">
        <v>3206</v>
      </c>
      <c r="B638" s="85">
        <v>2</v>
      </c>
      <c r="C638" s="123">
        <v>0</v>
      </c>
      <c r="D638" s="85" t="s">
        <v>2411</v>
      </c>
      <c r="E638" s="85" t="b">
        <v>1</v>
      </c>
      <c r="F638" s="85" t="b">
        <v>0</v>
      </c>
      <c r="G638" s="85" t="b">
        <v>0</v>
      </c>
    </row>
    <row r="639" spans="1:7" ht="15">
      <c r="A639" s="85" t="s">
        <v>3207</v>
      </c>
      <c r="B639" s="85">
        <v>2</v>
      </c>
      <c r="C639" s="123">
        <v>0</v>
      </c>
      <c r="D639" s="85" t="s">
        <v>2411</v>
      </c>
      <c r="E639" s="85" t="b">
        <v>0</v>
      </c>
      <c r="F639" s="85" t="b">
        <v>0</v>
      </c>
      <c r="G639" s="85" t="b">
        <v>0</v>
      </c>
    </row>
    <row r="640" spans="1:7" ht="15">
      <c r="A640" s="85" t="s">
        <v>3208</v>
      </c>
      <c r="B640" s="85">
        <v>2</v>
      </c>
      <c r="C640" s="123">
        <v>0</v>
      </c>
      <c r="D640" s="85" t="s">
        <v>2411</v>
      </c>
      <c r="E640" s="85" t="b">
        <v>0</v>
      </c>
      <c r="F640" s="85" t="b">
        <v>0</v>
      </c>
      <c r="G640" s="85" t="b">
        <v>0</v>
      </c>
    </row>
    <row r="641" spans="1:7" ht="15">
      <c r="A641" s="85" t="s">
        <v>3209</v>
      </c>
      <c r="B641" s="85">
        <v>2</v>
      </c>
      <c r="C641" s="123">
        <v>0</v>
      </c>
      <c r="D641" s="85" t="s">
        <v>2411</v>
      </c>
      <c r="E641" s="85" t="b">
        <v>0</v>
      </c>
      <c r="F641" s="85" t="b">
        <v>0</v>
      </c>
      <c r="G641" s="85" t="b">
        <v>0</v>
      </c>
    </row>
    <row r="642" spans="1:7" ht="15">
      <c r="A642" s="85" t="s">
        <v>336</v>
      </c>
      <c r="B642" s="85">
        <v>8</v>
      </c>
      <c r="C642" s="123">
        <v>0</v>
      </c>
      <c r="D642" s="85" t="s">
        <v>2413</v>
      </c>
      <c r="E642" s="85" t="b">
        <v>0</v>
      </c>
      <c r="F642" s="85" t="b">
        <v>0</v>
      </c>
      <c r="G642" s="85" t="b">
        <v>0</v>
      </c>
    </row>
    <row r="643" spans="1:7" ht="15">
      <c r="A643" s="85" t="s">
        <v>303</v>
      </c>
      <c r="B643" s="85">
        <v>4</v>
      </c>
      <c r="C643" s="123">
        <v>0.008916013116743353</v>
      </c>
      <c r="D643" s="85" t="s">
        <v>2413</v>
      </c>
      <c r="E643" s="85" t="b">
        <v>0</v>
      </c>
      <c r="F643" s="85" t="b">
        <v>0</v>
      </c>
      <c r="G643" s="85" t="b">
        <v>0</v>
      </c>
    </row>
    <row r="644" spans="1:7" ht="15">
      <c r="A644" s="85" t="s">
        <v>3071</v>
      </c>
      <c r="B644" s="85">
        <v>4</v>
      </c>
      <c r="C644" s="123">
        <v>0.01524202509691044</v>
      </c>
      <c r="D644" s="85" t="s">
        <v>2413</v>
      </c>
      <c r="E644" s="85" t="b">
        <v>0</v>
      </c>
      <c r="F644" s="85" t="b">
        <v>0</v>
      </c>
      <c r="G644" s="85" t="b">
        <v>0</v>
      </c>
    </row>
    <row r="645" spans="1:7" ht="15">
      <c r="A645" s="85" t="s">
        <v>584</v>
      </c>
      <c r="B645" s="85">
        <v>4</v>
      </c>
      <c r="C645" s="123">
        <v>0.008916013116743353</v>
      </c>
      <c r="D645" s="85" t="s">
        <v>2413</v>
      </c>
      <c r="E645" s="85" t="b">
        <v>0</v>
      </c>
      <c r="F645" s="85" t="b">
        <v>0</v>
      </c>
      <c r="G645" s="85" t="b">
        <v>0</v>
      </c>
    </row>
    <row r="646" spans="1:7" ht="15">
      <c r="A646" s="85" t="s">
        <v>3098</v>
      </c>
      <c r="B646" s="85">
        <v>3</v>
      </c>
      <c r="C646" s="123">
        <v>0.011431518822682831</v>
      </c>
      <c r="D646" s="85" t="s">
        <v>2413</v>
      </c>
      <c r="E646" s="85" t="b">
        <v>0</v>
      </c>
      <c r="F646" s="85" t="b">
        <v>0</v>
      </c>
      <c r="G646" s="85" t="b">
        <v>0</v>
      </c>
    </row>
    <row r="647" spans="1:7" ht="15">
      <c r="A647" s="85" t="s">
        <v>3149</v>
      </c>
      <c r="B647" s="85">
        <v>3</v>
      </c>
      <c r="C647" s="123">
        <v>0.011431518822682831</v>
      </c>
      <c r="D647" s="85" t="s">
        <v>2413</v>
      </c>
      <c r="E647" s="85" t="b">
        <v>0</v>
      </c>
      <c r="F647" s="85" t="b">
        <v>0</v>
      </c>
      <c r="G647" s="85" t="b">
        <v>0</v>
      </c>
    </row>
    <row r="648" spans="1:7" ht="15">
      <c r="A648" s="85" t="s">
        <v>3150</v>
      </c>
      <c r="B648" s="85">
        <v>3</v>
      </c>
      <c r="C648" s="123">
        <v>0.011431518822682831</v>
      </c>
      <c r="D648" s="85" t="s">
        <v>2413</v>
      </c>
      <c r="E648" s="85" t="b">
        <v>0</v>
      </c>
      <c r="F648" s="85" t="b">
        <v>0</v>
      </c>
      <c r="G648" s="85" t="b">
        <v>0</v>
      </c>
    </row>
    <row r="649" spans="1:7" ht="15">
      <c r="A649" s="85" t="s">
        <v>3151</v>
      </c>
      <c r="B649" s="85">
        <v>3</v>
      </c>
      <c r="C649" s="123">
        <v>0.011431518822682831</v>
      </c>
      <c r="D649" s="85" t="s">
        <v>2413</v>
      </c>
      <c r="E649" s="85" t="b">
        <v>0</v>
      </c>
      <c r="F649" s="85" t="b">
        <v>0</v>
      </c>
      <c r="G649" s="85" t="b">
        <v>0</v>
      </c>
    </row>
    <row r="650" spans="1:7" ht="15">
      <c r="A650" s="85" t="s">
        <v>3076</v>
      </c>
      <c r="B650" s="85">
        <v>3</v>
      </c>
      <c r="C650" s="123">
        <v>0.011431518822682831</v>
      </c>
      <c r="D650" s="85" t="s">
        <v>2413</v>
      </c>
      <c r="E650" s="85" t="b">
        <v>0</v>
      </c>
      <c r="F650" s="85" t="b">
        <v>0</v>
      </c>
      <c r="G650" s="85" t="b">
        <v>0</v>
      </c>
    </row>
    <row r="651" spans="1:7" ht="15">
      <c r="A651" s="85" t="s">
        <v>3152</v>
      </c>
      <c r="B651" s="85">
        <v>3</v>
      </c>
      <c r="C651" s="123">
        <v>0.011431518822682831</v>
      </c>
      <c r="D651" s="85" t="s">
        <v>2413</v>
      </c>
      <c r="E651" s="85" t="b">
        <v>0</v>
      </c>
      <c r="F651" s="85" t="b">
        <v>0</v>
      </c>
      <c r="G651" s="85" t="b">
        <v>0</v>
      </c>
    </row>
    <row r="652" spans="1:7" ht="15">
      <c r="A652" s="85" t="s">
        <v>3153</v>
      </c>
      <c r="B652" s="85">
        <v>3</v>
      </c>
      <c r="C652" s="123">
        <v>0.011431518822682831</v>
      </c>
      <c r="D652" s="85" t="s">
        <v>2413</v>
      </c>
      <c r="E652" s="85" t="b">
        <v>0</v>
      </c>
      <c r="F652" s="85" t="b">
        <v>0</v>
      </c>
      <c r="G652" s="85" t="b">
        <v>0</v>
      </c>
    </row>
    <row r="653" spans="1:7" ht="15">
      <c r="A653" s="85" t="s">
        <v>3154</v>
      </c>
      <c r="B653" s="85">
        <v>3</v>
      </c>
      <c r="C653" s="123">
        <v>0.011431518822682831</v>
      </c>
      <c r="D653" s="85" t="s">
        <v>2413</v>
      </c>
      <c r="E653" s="85" t="b">
        <v>1</v>
      </c>
      <c r="F653" s="85" t="b">
        <v>0</v>
      </c>
      <c r="G653" s="85" t="b">
        <v>0</v>
      </c>
    </row>
    <row r="654" spans="1:7" ht="15">
      <c r="A654" s="85" t="s">
        <v>3155</v>
      </c>
      <c r="B654" s="85">
        <v>3</v>
      </c>
      <c r="C654" s="123">
        <v>0.011431518822682831</v>
      </c>
      <c r="D654" s="85" t="s">
        <v>2413</v>
      </c>
      <c r="E654" s="85" t="b">
        <v>0</v>
      </c>
      <c r="F654" s="85" t="b">
        <v>0</v>
      </c>
      <c r="G654" s="85" t="b">
        <v>0</v>
      </c>
    </row>
    <row r="655" spans="1:7" ht="15">
      <c r="A655" s="85" t="s">
        <v>3156</v>
      </c>
      <c r="B655" s="85">
        <v>3</v>
      </c>
      <c r="C655" s="123">
        <v>0.011431518822682831</v>
      </c>
      <c r="D655" s="85" t="s">
        <v>2413</v>
      </c>
      <c r="E655" s="85" t="b">
        <v>0</v>
      </c>
      <c r="F655" s="85" t="b">
        <v>0</v>
      </c>
      <c r="G655" s="85" t="b">
        <v>0</v>
      </c>
    </row>
    <row r="656" spans="1:7" ht="15">
      <c r="A656" s="85" t="s">
        <v>3157</v>
      </c>
      <c r="B656" s="85">
        <v>3</v>
      </c>
      <c r="C656" s="123">
        <v>0.011431518822682831</v>
      </c>
      <c r="D656" s="85" t="s">
        <v>2413</v>
      </c>
      <c r="E656" s="85" t="b">
        <v>0</v>
      </c>
      <c r="F656" s="85" t="b">
        <v>0</v>
      </c>
      <c r="G656" s="85" t="b">
        <v>0</v>
      </c>
    </row>
    <row r="657" spans="1:7" ht="15">
      <c r="A657" s="85" t="s">
        <v>3158</v>
      </c>
      <c r="B657" s="85">
        <v>3</v>
      </c>
      <c r="C657" s="123">
        <v>0.011431518822682831</v>
      </c>
      <c r="D657" s="85" t="s">
        <v>2413</v>
      </c>
      <c r="E657" s="85" t="b">
        <v>0</v>
      </c>
      <c r="F657" s="85" t="b">
        <v>0</v>
      </c>
      <c r="G657" s="85" t="b">
        <v>0</v>
      </c>
    </row>
    <row r="658" spans="1:7" ht="15">
      <c r="A658" s="85" t="s">
        <v>3159</v>
      </c>
      <c r="B658" s="85">
        <v>3</v>
      </c>
      <c r="C658" s="123">
        <v>0.011431518822682831</v>
      </c>
      <c r="D658" s="85" t="s">
        <v>2413</v>
      </c>
      <c r="E658" s="85" t="b">
        <v>0</v>
      </c>
      <c r="F658" s="85" t="b">
        <v>0</v>
      </c>
      <c r="G658" s="85" t="b">
        <v>0</v>
      </c>
    </row>
    <row r="659" spans="1:7" ht="15">
      <c r="A659" s="85" t="s">
        <v>3160</v>
      </c>
      <c r="B659" s="85">
        <v>3</v>
      </c>
      <c r="C659" s="123">
        <v>0.011431518822682831</v>
      </c>
      <c r="D659" s="85" t="s">
        <v>2413</v>
      </c>
      <c r="E659" s="85" t="b">
        <v>0</v>
      </c>
      <c r="F659" s="85" t="b">
        <v>0</v>
      </c>
      <c r="G659" s="85" t="b">
        <v>0</v>
      </c>
    </row>
    <row r="660" spans="1:7" ht="15">
      <c r="A660" s="85" t="s">
        <v>3161</v>
      </c>
      <c r="B660" s="85">
        <v>3</v>
      </c>
      <c r="C660" s="123">
        <v>0.011431518822682831</v>
      </c>
      <c r="D660" s="85" t="s">
        <v>2413</v>
      </c>
      <c r="E660" s="85" t="b">
        <v>0</v>
      </c>
      <c r="F660" s="85" t="b">
        <v>0</v>
      </c>
      <c r="G660" s="85" t="b">
        <v>0</v>
      </c>
    </row>
    <row r="661" spans="1:7" ht="15">
      <c r="A661" s="85" t="s">
        <v>3162</v>
      </c>
      <c r="B661" s="85">
        <v>3</v>
      </c>
      <c r="C661" s="123">
        <v>0.011431518822682831</v>
      </c>
      <c r="D661" s="85" t="s">
        <v>2413</v>
      </c>
      <c r="E661" s="85" t="b">
        <v>0</v>
      </c>
      <c r="F661" s="85" t="b">
        <v>0</v>
      </c>
      <c r="G661" s="85" t="b">
        <v>0</v>
      </c>
    </row>
    <row r="662" spans="1:7" ht="15">
      <c r="A662" s="85" t="s">
        <v>3163</v>
      </c>
      <c r="B662" s="85">
        <v>3</v>
      </c>
      <c r="C662" s="123">
        <v>0.011431518822682831</v>
      </c>
      <c r="D662" s="85" t="s">
        <v>2413</v>
      </c>
      <c r="E662" s="85" t="b">
        <v>0</v>
      </c>
      <c r="F662" s="85" t="b">
        <v>0</v>
      </c>
      <c r="G662" s="85" t="b">
        <v>0</v>
      </c>
    </row>
    <row r="663" spans="1:7" ht="15">
      <c r="A663" s="85" t="s">
        <v>3099</v>
      </c>
      <c r="B663" s="85">
        <v>3</v>
      </c>
      <c r="C663" s="123">
        <v>0.011431518822682831</v>
      </c>
      <c r="D663" s="85" t="s">
        <v>2413</v>
      </c>
      <c r="E663" s="85" t="b">
        <v>1</v>
      </c>
      <c r="F663" s="85" t="b">
        <v>0</v>
      </c>
      <c r="G663" s="85" t="b">
        <v>0</v>
      </c>
    </row>
    <row r="664" spans="1:7" ht="15">
      <c r="A664" s="85" t="s">
        <v>3164</v>
      </c>
      <c r="B664" s="85">
        <v>3</v>
      </c>
      <c r="C664" s="123">
        <v>0.011431518822682831</v>
      </c>
      <c r="D664" s="85" t="s">
        <v>2413</v>
      </c>
      <c r="E664" s="85" t="b">
        <v>0</v>
      </c>
      <c r="F664" s="85" t="b">
        <v>0</v>
      </c>
      <c r="G664" s="85" t="b">
        <v>0</v>
      </c>
    </row>
    <row r="665" spans="1:7" ht="15">
      <c r="A665" s="85" t="s">
        <v>336</v>
      </c>
      <c r="B665" s="85">
        <v>2</v>
      </c>
      <c r="C665" s="123">
        <v>0</v>
      </c>
      <c r="D665" s="85" t="s">
        <v>2415</v>
      </c>
      <c r="E665" s="85" t="b">
        <v>0</v>
      </c>
      <c r="F665" s="85" t="b">
        <v>0</v>
      </c>
      <c r="G665" s="85" t="b">
        <v>0</v>
      </c>
    </row>
    <row r="666" spans="1:7" ht="15">
      <c r="A666" s="85" t="s">
        <v>3230</v>
      </c>
      <c r="B666" s="85">
        <v>2</v>
      </c>
      <c r="C666" s="123">
        <v>0</v>
      </c>
      <c r="D666" s="85" t="s">
        <v>2415</v>
      </c>
      <c r="E666" s="85" t="b">
        <v>0</v>
      </c>
      <c r="F666" s="85" t="b">
        <v>0</v>
      </c>
      <c r="G666" s="85" t="b">
        <v>0</v>
      </c>
    </row>
    <row r="667" spans="1:7" ht="15">
      <c r="A667" s="85" t="s">
        <v>3169</v>
      </c>
      <c r="B667" s="85">
        <v>2</v>
      </c>
      <c r="C667" s="123">
        <v>0</v>
      </c>
      <c r="D667" s="85" t="s">
        <v>2415</v>
      </c>
      <c r="E667" s="85" t="b">
        <v>0</v>
      </c>
      <c r="F667" s="85" t="b">
        <v>0</v>
      </c>
      <c r="G667" s="85" t="b">
        <v>0</v>
      </c>
    </row>
    <row r="668" spans="1:7" ht="15">
      <c r="A668" s="85" t="s">
        <v>3067</v>
      </c>
      <c r="B668" s="85">
        <v>2</v>
      </c>
      <c r="C668" s="123">
        <v>0</v>
      </c>
      <c r="D668" s="85" t="s">
        <v>2415</v>
      </c>
      <c r="E668" s="85" t="b">
        <v>1</v>
      </c>
      <c r="F668" s="85" t="b">
        <v>0</v>
      </c>
      <c r="G668" s="85" t="b">
        <v>0</v>
      </c>
    </row>
    <row r="669" spans="1:7" ht="15">
      <c r="A669" s="85" t="s">
        <v>3141</v>
      </c>
      <c r="B669" s="85">
        <v>2</v>
      </c>
      <c r="C669" s="123">
        <v>0</v>
      </c>
      <c r="D669" s="85" t="s">
        <v>2415</v>
      </c>
      <c r="E669" s="85" t="b">
        <v>0</v>
      </c>
      <c r="F669" s="85" t="b">
        <v>0</v>
      </c>
      <c r="G669" s="85" t="b">
        <v>0</v>
      </c>
    </row>
    <row r="670" spans="1:7" ht="15">
      <c r="A670" s="85" t="s">
        <v>3231</v>
      </c>
      <c r="B670" s="85">
        <v>2</v>
      </c>
      <c r="C670" s="123">
        <v>0</v>
      </c>
      <c r="D670" s="85" t="s">
        <v>2415</v>
      </c>
      <c r="E670" s="85" t="b">
        <v>0</v>
      </c>
      <c r="F670" s="85" t="b">
        <v>0</v>
      </c>
      <c r="G670" s="85" t="b">
        <v>0</v>
      </c>
    </row>
    <row r="671" spans="1:7" ht="15">
      <c r="A671" s="85" t="s">
        <v>3232</v>
      </c>
      <c r="B671" s="85">
        <v>2</v>
      </c>
      <c r="C671" s="123">
        <v>0</v>
      </c>
      <c r="D671" s="85" t="s">
        <v>2415</v>
      </c>
      <c r="E671" s="85" t="b">
        <v>0</v>
      </c>
      <c r="F671" s="85" t="b">
        <v>0</v>
      </c>
      <c r="G671" s="85" t="b">
        <v>0</v>
      </c>
    </row>
    <row r="672" spans="1:7" ht="15">
      <c r="A672" s="85" t="s">
        <v>3233</v>
      </c>
      <c r="B672" s="85">
        <v>2</v>
      </c>
      <c r="C672" s="123">
        <v>0</v>
      </c>
      <c r="D672" s="85" t="s">
        <v>2415</v>
      </c>
      <c r="E672" s="85" t="b">
        <v>0</v>
      </c>
      <c r="F672" s="85" t="b">
        <v>0</v>
      </c>
      <c r="G672" s="85" t="b">
        <v>0</v>
      </c>
    </row>
    <row r="673" spans="1:7" ht="15">
      <c r="A673" s="85" t="s">
        <v>3234</v>
      </c>
      <c r="B673" s="85">
        <v>2</v>
      </c>
      <c r="C673" s="123">
        <v>0</v>
      </c>
      <c r="D673" s="85" t="s">
        <v>2415</v>
      </c>
      <c r="E673" s="85" t="b">
        <v>0</v>
      </c>
      <c r="F673" s="85" t="b">
        <v>0</v>
      </c>
      <c r="G673" s="85" t="b">
        <v>0</v>
      </c>
    </row>
    <row r="674" spans="1:7" ht="15">
      <c r="A674" s="85" t="s">
        <v>3235</v>
      </c>
      <c r="B674" s="85">
        <v>2</v>
      </c>
      <c r="C674" s="123">
        <v>0</v>
      </c>
      <c r="D674" s="85" t="s">
        <v>2415</v>
      </c>
      <c r="E674" s="85" t="b">
        <v>0</v>
      </c>
      <c r="F674" s="85" t="b">
        <v>0</v>
      </c>
      <c r="G674" s="85" t="b">
        <v>0</v>
      </c>
    </row>
    <row r="675" spans="1:7" ht="15">
      <c r="A675" s="85" t="s">
        <v>2608</v>
      </c>
      <c r="B675" s="85">
        <v>2</v>
      </c>
      <c r="C675" s="123">
        <v>0</v>
      </c>
      <c r="D675" s="85" t="s">
        <v>2415</v>
      </c>
      <c r="E675" s="85" t="b">
        <v>0</v>
      </c>
      <c r="F675" s="85" t="b">
        <v>0</v>
      </c>
      <c r="G675" s="85" t="b">
        <v>0</v>
      </c>
    </row>
    <row r="676" spans="1:7" ht="15">
      <c r="A676" s="85" t="s">
        <v>3165</v>
      </c>
      <c r="B676" s="85">
        <v>2</v>
      </c>
      <c r="C676" s="123">
        <v>0</v>
      </c>
      <c r="D676" s="85" t="s">
        <v>2415</v>
      </c>
      <c r="E676" s="85" t="b">
        <v>0</v>
      </c>
      <c r="F676" s="85" t="b">
        <v>0</v>
      </c>
      <c r="G676" s="85" t="b">
        <v>0</v>
      </c>
    </row>
    <row r="677" spans="1:7" ht="15">
      <c r="A677" s="85" t="s">
        <v>3236</v>
      </c>
      <c r="B677" s="85">
        <v>2</v>
      </c>
      <c r="C677" s="123">
        <v>0</v>
      </c>
      <c r="D677" s="85" t="s">
        <v>2415</v>
      </c>
      <c r="E677" s="85" t="b">
        <v>0</v>
      </c>
      <c r="F677" s="85" t="b">
        <v>0</v>
      </c>
      <c r="G677" s="85" t="b">
        <v>0</v>
      </c>
    </row>
    <row r="678" spans="1:7" ht="15">
      <c r="A678" s="85" t="s">
        <v>2631</v>
      </c>
      <c r="B678" s="85">
        <v>2</v>
      </c>
      <c r="C678" s="123">
        <v>0</v>
      </c>
      <c r="D678" s="85" t="s">
        <v>2416</v>
      </c>
      <c r="E678" s="85" t="b">
        <v>0</v>
      </c>
      <c r="F678" s="85" t="b">
        <v>0</v>
      </c>
      <c r="G678" s="85" t="b">
        <v>0</v>
      </c>
    </row>
    <row r="679" spans="1:7" ht="15">
      <c r="A679" s="85" t="s">
        <v>336</v>
      </c>
      <c r="B679" s="85">
        <v>6</v>
      </c>
      <c r="C679" s="123">
        <v>0</v>
      </c>
      <c r="D679" s="85" t="s">
        <v>2417</v>
      </c>
      <c r="E679" s="85" t="b">
        <v>0</v>
      </c>
      <c r="F679" s="85" t="b">
        <v>0</v>
      </c>
      <c r="G679" s="85" t="b">
        <v>0</v>
      </c>
    </row>
    <row r="680" spans="1:7" ht="15">
      <c r="A680" s="85" t="s">
        <v>3113</v>
      </c>
      <c r="B680" s="85">
        <v>4</v>
      </c>
      <c r="C680" s="123">
        <v>0</v>
      </c>
      <c r="D680" s="85" t="s">
        <v>2417</v>
      </c>
      <c r="E680" s="85" t="b">
        <v>0</v>
      </c>
      <c r="F680" s="85" t="b">
        <v>0</v>
      </c>
      <c r="G680" s="85" t="b">
        <v>0</v>
      </c>
    </row>
    <row r="681" spans="1:7" ht="15">
      <c r="A681" s="85" t="s">
        <v>3114</v>
      </c>
      <c r="B681" s="85">
        <v>4</v>
      </c>
      <c r="C681" s="123">
        <v>0</v>
      </c>
      <c r="D681" s="85" t="s">
        <v>2417</v>
      </c>
      <c r="E681" s="85" t="b">
        <v>0</v>
      </c>
      <c r="F681" s="85" t="b">
        <v>0</v>
      </c>
      <c r="G681" s="85" t="b">
        <v>0</v>
      </c>
    </row>
    <row r="682" spans="1:7" ht="15">
      <c r="A682" s="85" t="s">
        <v>3115</v>
      </c>
      <c r="B682" s="85">
        <v>4</v>
      </c>
      <c r="C682" s="123">
        <v>0</v>
      </c>
      <c r="D682" s="85" t="s">
        <v>2417</v>
      </c>
      <c r="E682" s="85" t="b">
        <v>0</v>
      </c>
      <c r="F682" s="85" t="b">
        <v>0</v>
      </c>
      <c r="G682" s="85" t="b">
        <v>0</v>
      </c>
    </row>
    <row r="683" spans="1:7" ht="15">
      <c r="A683" s="85" t="s">
        <v>584</v>
      </c>
      <c r="B683" s="85">
        <v>4</v>
      </c>
      <c r="C683" s="123">
        <v>0</v>
      </c>
      <c r="D683" s="85" t="s">
        <v>2417</v>
      </c>
      <c r="E683" s="85" t="b">
        <v>0</v>
      </c>
      <c r="F683" s="85" t="b">
        <v>0</v>
      </c>
      <c r="G683" s="85" t="b">
        <v>0</v>
      </c>
    </row>
    <row r="684" spans="1:7" ht="15">
      <c r="A684" s="85" t="s">
        <v>3102</v>
      </c>
      <c r="B684" s="85">
        <v>4</v>
      </c>
      <c r="C684" s="123">
        <v>0.02315615351261394</v>
      </c>
      <c r="D684" s="85" t="s">
        <v>2417</v>
      </c>
      <c r="E684" s="85" t="b">
        <v>0</v>
      </c>
      <c r="F684" s="85" t="b">
        <v>0</v>
      </c>
      <c r="G684" s="85" t="b">
        <v>0</v>
      </c>
    </row>
    <row r="685" spans="1:7" ht="15">
      <c r="A685" s="85" t="s">
        <v>252</v>
      </c>
      <c r="B685" s="85">
        <v>2</v>
      </c>
      <c r="C685" s="123">
        <v>0.01157807675630697</v>
      </c>
      <c r="D685" s="85" t="s">
        <v>2417</v>
      </c>
      <c r="E685" s="85" t="b">
        <v>0</v>
      </c>
      <c r="F685" s="85" t="b">
        <v>0</v>
      </c>
      <c r="G685" s="85" t="b">
        <v>0</v>
      </c>
    </row>
    <row r="686" spans="1:7" ht="15">
      <c r="A686" s="85" t="s">
        <v>3250</v>
      </c>
      <c r="B686" s="85">
        <v>2</v>
      </c>
      <c r="C686" s="123">
        <v>0.01157807675630697</v>
      </c>
      <c r="D686" s="85" t="s">
        <v>2417</v>
      </c>
      <c r="E686" s="85" t="b">
        <v>0</v>
      </c>
      <c r="F686" s="85" t="b">
        <v>0</v>
      </c>
      <c r="G686" s="85" t="b">
        <v>0</v>
      </c>
    </row>
    <row r="687" spans="1:7" ht="15">
      <c r="A687" s="85" t="s">
        <v>3251</v>
      </c>
      <c r="B687" s="85">
        <v>2</v>
      </c>
      <c r="C687" s="123">
        <v>0.01157807675630697</v>
      </c>
      <c r="D687" s="85" t="s">
        <v>2417</v>
      </c>
      <c r="E687" s="85" t="b">
        <v>1</v>
      </c>
      <c r="F687" s="85" t="b">
        <v>0</v>
      </c>
      <c r="G687" s="85" t="b">
        <v>0</v>
      </c>
    </row>
    <row r="688" spans="1:7" ht="15">
      <c r="A688" s="85" t="s">
        <v>3137</v>
      </c>
      <c r="B688" s="85">
        <v>2</v>
      </c>
      <c r="C688" s="123">
        <v>0.01157807675630697</v>
      </c>
      <c r="D688" s="85" t="s">
        <v>2417</v>
      </c>
      <c r="E688" s="85" t="b">
        <v>0</v>
      </c>
      <c r="F688" s="85" t="b">
        <v>0</v>
      </c>
      <c r="G688" s="85" t="b">
        <v>0</v>
      </c>
    </row>
    <row r="689" spans="1:7" ht="15">
      <c r="A689" s="85" t="s">
        <v>3252</v>
      </c>
      <c r="B689" s="85">
        <v>2</v>
      </c>
      <c r="C689" s="123">
        <v>0.01157807675630697</v>
      </c>
      <c r="D689" s="85" t="s">
        <v>2417</v>
      </c>
      <c r="E689" s="85" t="b">
        <v>0</v>
      </c>
      <c r="F689" s="85" t="b">
        <v>0</v>
      </c>
      <c r="G689" s="85" t="b">
        <v>0</v>
      </c>
    </row>
    <row r="690" spans="1:7" ht="15">
      <c r="A690" s="85" t="s">
        <v>3253</v>
      </c>
      <c r="B690" s="85">
        <v>2</v>
      </c>
      <c r="C690" s="123">
        <v>0.01157807675630697</v>
      </c>
      <c r="D690" s="85" t="s">
        <v>2417</v>
      </c>
      <c r="E690" s="85" t="b">
        <v>1</v>
      </c>
      <c r="F690" s="85" t="b">
        <v>0</v>
      </c>
      <c r="G690" s="85" t="b">
        <v>0</v>
      </c>
    </row>
    <row r="691" spans="1:7" ht="15">
      <c r="A691" s="85" t="s">
        <v>3254</v>
      </c>
      <c r="B691" s="85">
        <v>2</v>
      </c>
      <c r="C691" s="123">
        <v>0.01157807675630697</v>
      </c>
      <c r="D691" s="85" t="s">
        <v>2417</v>
      </c>
      <c r="E691" s="85" t="b">
        <v>0</v>
      </c>
      <c r="F691" s="85" t="b">
        <v>0</v>
      </c>
      <c r="G691" s="85" t="b">
        <v>0</v>
      </c>
    </row>
    <row r="692" spans="1:7" ht="15">
      <c r="A692" s="85" t="s">
        <v>3255</v>
      </c>
      <c r="B692" s="85">
        <v>2</v>
      </c>
      <c r="C692" s="123">
        <v>0.01157807675630697</v>
      </c>
      <c r="D692" s="85" t="s">
        <v>2417</v>
      </c>
      <c r="E692" s="85" t="b">
        <v>0</v>
      </c>
      <c r="F692" s="85" t="b">
        <v>0</v>
      </c>
      <c r="G692" s="85" t="b">
        <v>0</v>
      </c>
    </row>
    <row r="693" spans="1:7" ht="15">
      <c r="A693" s="85" t="s">
        <v>3256</v>
      </c>
      <c r="B693" s="85">
        <v>2</v>
      </c>
      <c r="C693" s="123">
        <v>0.01157807675630697</v>
      </c>
      <c r="D693" s="85" t="s">
        <v>2417</v>
      </c>
      <c r="E693" s="85" t="b">
        <v>0</v>
      </c>
      <c r="F693" s="85" t="b">
        <v>0</v>
      </c>
      <c r="G693" s="85" t="b">
        <v>0</v>
      </c>
    </row>
    <row r="694" spans="1:7" ht="15">
      <c r="A694" s="85" t="s">
        <v>3257</v>
      </c>
      <c r="B694" s="85">
        <v>2</v>
      </c>
      <c r="C694" s="123">
        <v>0.01157807675630697</v>
      </c>
      <c r="D694" s="85" t="s">
        <v>2417</v>
      </c>
      <c r="E694" s="85" t="b">
        <v>1</v>
      </c>
      <c r="F694" s="85" t="b">
        <v>0</v>
      </c>
      <c r="G694" s="85" t="b">
        <v>0</v>
      </c>
    </row>
    <row r="695" spans="1:7" ht="15">
      <c r="A695" s="85" t="s">
        <v>3258</v>
      </c>
      <c r="B695" s="85">
        <v>2</v>
      </c>
      <c r="C695" s="123">
        <v>0.01157807675630697</v>
      </c>
      <c r="D695" s="85" t="s">
        <v>2417</v>
      </c>
      <c r="E695" s="85" t="b">
        <v>0</v>
      </c>
      <c r="F695" s="85" t="b">
        <v>0</v>
      </c>
      <c r="G695" s="85" t="b">
        <v>0</v>
      </c>
    </row>
    <row r="696" spans="1:7" ht="15">
      <c r="A696" s="85" t="s">
        <v>3171</v>
      </c>
      <c r="B696" s="85">
        <v>2</v>
      </c>
      <c r="C696" s="123">
        <v>0.01157807675630697</v>
      </c>
      <c r="D696" s="85" t="s">
        <v>2417</v>
      </c>
      <c r="E696" s="85" t="b">
        <v>1</v>
      </c>
      <c r="F696" s="85" t="b">
        <v>0</v>
      </c>
      <c r="G696" s="85" t="b">
        <v>0</v>
      </c>
    </row>
    <row r="697" spans="1:7" ht="15">
      <c r="A697" s="85" t="s">
        <v>3259</v>
      </c>
      <c r="B697" s="85">
        <v>2</v>
      </c>
      <c r="C697" s="123">
        <v>0.01157807675630697</v>
      </c>
      <c r="D697" s="85" t="s">
        <v>2417</v>
      </c>
      <c r="E697" s="85" t="b">
        <v>0</v>
      </c>
      <c r="F697" s="85" t="b">
        <v>0</v>
      </c>
      <c r="G697" s="85" t="b">
        <v>0</v>
      </c>
    </row>
    <row r="698" spans="1:7" ht="15">
      <c r="A698" s="85" t="s">
        <v>336</v>
      </c>
      <c r="B698" s="85">
        <v>3</v>
      </c>
      <c r="C698" s="123">
        <v>0</v>
      </c>
      <c r="D698" s="85" t="s">
        <v>2418</v>
      </c>
      <c r="E698" s="85" t="b">
        <v>0</v>
      </c>
      <c r="F698" s="85" t="b">
        <v>0</v>
      </c>
      <c r="G698" s="85" t="b">
        <v>0</v>
      </c>
    </row>
    <row r="699" spans="1:7" ht="15">
      <c r="A699" s="85" t="s">
        <v>3079</v>
      </c>
      <c r="B699" s="85">
        <v>2</v>
      </c>
      <c r="C699" s="123">
        <v>0</v>
      </c>
      <c r="D699" s="85" t="s">
        <v>2418</v>
      </c>
      <c r="E699" s="85" t="b">
        <v>0</v>
      </c>
      <c r="F699" s="85" t="b">
        <v>0</v>
      </c>
      <c r="G699" s="85" t="b">
        <v>0</v>
      </c>
    </row>
    <row r="700" spans="1:7" ht="15">
      <c r="A700" s="85" t="s">
        <v>3260</v>
      </c>
      <c r="B700" s="85">
        <v>2</v>
      </c>
      <c r="C700" s="123">
        <v>0</v>
      </c>
      <c r="D700" s="85" t="s">
        <v>2418</v>
      </c>
      <c r="E700" s="85" t="b">
        <v>0</v>
      </c>
      <c r="F700" s="85" t="b">
        <v>0</v>
      </c>
      <c r="G700" s="85" t="b">
        <v>0</v>
      </c>
    </row>
    <row r="701" spans="1:7" ht="15">
      <c r="A701" s="85" t="s">
        <v>3261</v>
      </c>
      <c r="B701" s="85">
        <v>2</v>
      </c>
      <c r="C701" s="123">
        <v>0</v>
      </c>
      <c r="D701" s="85" t="s">
        <v>2418</v>
      </c>
      <c r="E701" s="85" t="b">
        <v>0</v>
      </c>
      <c r="F701" s="85" t="b">
        <v>0</v>
      </c>
      <c r="G701" s="85" t="b">
        <v>0</v>
      </c>
    </row>
    <row r="702" spans="1:7" ht="15">
      <c r="A702" s="85" t="s">
        <v>3262</v>
      </c>
      <c r="B702" s="85">
        <v>2</v>
      </c>
      <c r="C702" s="123">
        <v>0</v>
      </c>
      <c r="D702" s="85" t="s">
        <v>2418</v>
      </c>
      <c r="E702" s="85" t="b">
        <v>0</v>
      </c>
      <c r="F702" s="85" t="b">
        <v>0</v>
      </c>
      <c r="G702" s="85" t="b">
        <v>0</v>
      </c>
    </row>
    <row r="703" spans="1:7" ht="15">
      <c r="A703" s="85" t="s">
        <v>3168</v>
      </c>
      <c r="B703" s="85">
        <v>2</v>
      </c>
      <c r="C703" s="123">
        <v>0</v>
      </c>
      <c r="D703" s="85" t="s">
        <v>2418</v>
      </c>
      <c r="E703" s="85" t="b">
        <v>0</v>
      </c>
      <c r="F703" s="85" t="b">
        <v>0</v>
      </c>
      <c r="G703" s="85" t="b">
        <v>0</v>
      </c>
    </row>
    <row r="704" spans="1:7" ht="15">
      <c r="A704" s="85" t="s">
        <v>3263</v>
      </c>
      <c r="B704" s="85">
        <v>2</v>
      </c>
      <c r="C704" s="123">
        <v>0</v>
      </c>
      <c r="D704" s="85" t="s">
        <v>2418</v>
      </c>
      <c r="E704" s="85" t="b">
        <v>0</v>
      </c>
      <c r="F704" s="85" t="b">
        <v>0</v>
      </c>
      <c r="G704" s="85" t="b">
        <v>0</v>
      </c>
    </row>
    <row r="705" spans="1:7" ht="15">
      <c r="A705" s="85" t="s">
        <v>2553</v>
      </c>
      <c r="B705" s="85">
        <v>2</v>
      </c>
      <c r="C705" s="123">
        <v>0</v>
      </c>
      <c r="D705" s="85" t="s">
        <v>2418</v>
      </c>
      <c r="E705" s="85" t="b">
        <v>0</v>
      </c>
      <c r="F705" s="85" t="b">
        <v>0</v>
      </c>
      <c r="G705" s="85" t="b">
        <v>0</v>
      </c>
    </row>
    <row r="706" spans="1:7" ht="15">
      <c r="A706" s="85" t="s">
        <v>3109</v>
      </c>
      <c r="B706" s="85">
        <v>2</v>
      </c>
      <c r="C706" s="123">
        <v>0</v>
      </c>
      <c r="D706" s="85" t="s">
        <v>2418</v>
      </c>
      <c r="E706" s="85" t="b">
        <v>0</v>
      </c>
      <c r="F706" s="85" t="b">
        <v>0</v>
      </c>
      <c r="G706" s="85" t="b">
        <v>0</v>
      </c>
    </row>
    <row r="707" spans="1:7" ht="15">
      <c r="A707" s="85" t="s">
        <v>3264</v>
      </c>
      <c r="B707" s="85">
        <v>2</v>
      </c>
      <c r="C707" s="123">
        <v>0</v>
      </c>
      <c r="D707" s="85" t="s">
        <v>2418</v>
      </c>
      <c r="E707" s="85" t="b">
        <v>0</v>
      </c>
      <c r="F707" s="85" t="b">
        <v>0</v>
      </c>
      <c r="G707" s="85" t="b">
        <v>0</v>
      </c>
    </row>
    <row r="708" spans="1:7" ht="15">
      <c r="A708" s="85" t="s">
        <v>3074</v>
      </c>
      <c r="B708" s="85">
        <v>2</v>
      </c>
      <c r="C708" s="123">
        <v>0</v>
      </c>
      <c r="D708" s="85" t="s">
        <v>2418</v>
      </c>
      <c r="E708" s="85" t="b">
        <v>0</v>
      </c>
      <c r="F708" s="85" t="b">
        <v>0</v>
      </c>
      <c r="G708" s="85" t="b">
        <v>0</v>
      </c>
    </row>
    <row r="709" spans="1:7" ht="15">
      <c r="A709" s="85" t="s">
        <v>240</v>
      </c>
      <c r="B709" s="85">
        <v>3</v>
      </c>
      <c r="C709" s="123">
        <v>0</v>
      </c>
      <c r="D709" s="85" t="s">
        <v>2419</v>
      </c>
      <c r="E709" s="85" t="b">
        <v>0</v>
      </c>
      <c r="F709" s="85" t="b">
        <v>0</v>
      </c>
      <c r="G709" s="85" t="b">
        <v>0</v>
      </c>
    </row>
    <row r="710" spans="1:7" ht="15">
      <c r="A710" s="85" t="s">
        <v>3270</v>
      </c>
      <c r="B710" s="85">
        <v>2</v>
      </c>
      <c r="C710" s="123">
        <v>0</v>
      </c>
      <c r="D710" s="85" t="s">
        <v>2419</v>
      </c>
      <c r="E710" s="85" t="b">
        <v>0</v>
      </c>
      <c r="F710" s="85" t="b">
        <v>0</v>
      </c>
      <c r="G710" s="85" t="b">
        <v>0</v>
      </c>
    </row>
    <row r="711" spans="1:7" ht="15">
      <c r="A711" s="85" t="s">
        <v>2499</v>
      </c>
      <c r="B711" s="85">
        <v>2</v>
      </c>
      <c r="C711" s="123">
        <v>0</v>
      </c>
      <c r="D711" s="85" t="s">
        <v>2419</v>
      </c>
      <c r="E711" s="85" t="b">
        <v>0</v>
      </c>
      <c r="F711" s="85" t="b">
        <v>0</v>
      </c>
      <c r="G711" s="85" t="b">
        <v>0</v>
      </c>
    </row>
    <row r="712" spans="1:7" ht="15">
      <c r="A712" s="85" t="s">
        <v>2584</v>
      </c>
      <c r="B712" s="85">
        <v>2</v>
      </c>
      <c r="C712" s="123">
        <v>0</v>
      </c>
      <c r="D712" s="85" t="s">
        <v>2419</v>
      </c>
      <c r="E712" s="85" t="b">
        <v>0</v>
      </c>
      <c r="F712" s="85" t="b">
        <v>0</v>
      </c>
      <c r="G712" s="85" t="b">
        <v>0</v>
      </c>
    </row>
    <row r="713" spans="1:7" ht="15">
      <c r="A713" s="85" t="s">
        <v>3271</v>
      </c>
      <c r="B713" s="85">
        <v>2</v>
      </c>
      <c r="C713" s="123">
        <v>0</v>
      </c>
      <c r="D713" s="85" t="s">
        <v>2419</v>
      </c>
      <c r="E713" s="85" t="b">
        <v>0</v>
      </c>
      <c r="F713" s="85" t="b">
        <v>0</v>
      </c>
      <c r="G713" s="85" t="b">
        <v>0</v>
      </c>
    </row>
    <row r="714" spans="1:7" ht="15">
      <c r="A714" s="85" t="s">
        <v>3272</v>
      </c>
      <c r="B714" s="85">
        <v>2</v>
      </c>
      <c r="C714" s="123">
        <v>0</v>
      </c>
      <c r="D714" s="85" t="s">
        <v>2419</v>
      </c>
      <c r="E714" s="85" t="b">
        <v>0</v>
      </c>
      <c r="F714" s="85" t="b">
        <v>0</v>
      </c>
      <c r="G714" s="85" t="b">
        <v>0</v>
      </c>
    </row>
    <row r="715" spans="1:7" ht="15">
      <c r="A715" s="85" t="s">
        <v>3273</v>
      </c>
      <c r="B715" s="85">
        <v>2</v>
      </c>
      <c r="C715" s="123">
        <v>0</v>
      </c>
      <c r="D715" s="85" t="s">
        <v>2419</v>
      </c>
      <c r="E715" s="85" t="b">
        <v>0</v>
      </c>
      <c r="F715" s="85" t="b">
        <v>0</v>
      </c>
      <c r="G715" s="85" t="b">
        <v>0</v>
      </c>
    </row>
    <row r="716" spans="1:7" ht="15">
      <c r="A716" s="85" t="s">
        <v>3274</v>
      </c>
      <c r="B716" s="85">
        <v>2</v>
      </c>
      <c r="C716" s="123">
        <v>0</v>
      </c>
      <c r="D716" s="85" t="s">
        <v>2419</v>
      </c>
      <c r="E716" s="85" t="b">
        <v>0</v>
      </c>
      <c r="F716" s="85" t="b">
        <v>0</v>
      </c>
      <c r="G716" s="85" t="b">
        <v>0</v>
      </c>
    </row>
    <row r="717" spans="1:7" ht="15">
      <c r="A717" s="85" t="s">
        <v>3275</v>
      </c>
      <c r="B717" s="85">
        <v>2</v>
      </c>
      <c r="C717" s="123">
        <v>0</v>
      </c>
      <c r="D717" s="85" t="s">
        <v>2419</v>
      </c>
      <c r="E717" s="85" t="b">
        <v>0</v>
      </c>
      <c r="F717" s="85" t="b">
        <v>0</v>
      </c>
      <c r="G717" s="85" t="b">
        <v>0</v>
      </c>
    </row>
    <row r="718" spans="1:7" ht="15">
      <c r="A718" s="85" t="s">
        <v>584</v>
      </c>
      <c r="B718" s="85">
        <v>2</v>
      </c>
      <c r="C718" s="123">
        <v>0</v>
      </c>
      <c r="D718" s="85" t="s">
        <v>2419</v>
      </c>
      <c r="E718" s="85" t="b">
        <v>0</v>
      </c>
      <c r="F718" s="85" t="b">
        <v>0</v>
      </c>
      <c r="G718" s="85" t="b">
        <v>0</v>
      </c>
    </row>
    <row r="719" spans="1:7" ht="15">
      <c r="A719" s="85" t="s">
        <v>3090</v>
      </c>
      <c r="B719" s="85">
        <v>2</v>
      </c>
      <c r="C719" s="123">
        <v>0</v>
      </c>
      <c r="D719" s="85" t="s">
        <v>2421</v>
      </c>
      <c r="E719" s="85" t="b">
        <v>1</v>
      </c>
      <c r="F719" s="85" t="b">
        <v>0</v>
      </c>
      <c r="G719" s="85" t="b">
        <v>0</v>
      </c>
    </row>
    <row r="720" spans="1:7" ht="15">
      <c r="A720" s="85" t="s">
        <v>3285</v>
      </c>
      <c r="B720" s="85">
        <v>2</v>
      </c>
      <c r="C720" s="123">
        <v>0</v>
      </c>
      <c r="D720" s="85" t="s">
        <v>2421</v>
      </c>
      <c r="E720" s="85" t="b">
        <v>0</v>
      </c>
      <c r="F720" s="85" t="b">
        <v>0</v>
      </c>
      <c r="G720" s="85" t="b">
        <v>0</v>
      </c>
    </row>
    <row r="721" spans="1:7" ht="15">
      <c r="A721" s="85" t="s">
        <v>3286</v>
      </c>
      <c r="B721" s="85">
        <v>2</v>
      </c>
      <c r="C721" s="123">
        <v>0</v>
      </c>
      <c r="D721" s="85" t="s">
        <v>2421</v>
      </c>
      <c r="E721" s="85" t="b">
        <v>0</v>
      </c>
      <c r="F721" s="85" t="b">
        <v>0</v>
      </c>
      <c r="G721" s="85" t="b">
        <v>0</v>
      </c>
    </row>
    <row r="722" spans="1:7" ht="15">
      <c r="A722" s="85" t="s">
        <v>3287</v>
      </c>
      <c r="B722" s="85">
        <v>2</v>
      </c>
      <c r="C722" s="123">
        <v>0</v>
      </c>
      <c r="D722" s="85" t="s">
        <v>2421</v>
      </c>
      <c r="E722" s="85" t="b">
        <v>0</v>
      </c>
      <c r="F722" s="85" t="b">
        <v>0</v>
      </c>
      <c r="G722" s="85" t="b">
        <v>0</v>
      </c>
    </row>
    <row r="723" spans="1:7" ht="15">
      <c r="A723" s="85" t="s">
        <v>3288</v>
      </c>
      <c r="B723" s="85">
        <v>2</v>
      </c>
      <c r="C723" s="123">
        <v>0</v>
      </c>
      <c r="D723" s="85" t="s">
        <v>2421</v>
      </c>
      <c r="E723" s="85" t="b">
        <v>0</v>
      </c>
      <c r="F723" s="85" t="b">
        <v>0</v>
      </c>
      <c r="G723" s="85" t="b">
        <v>0</v>
      </c>
    </row>
    <row r="724" spans="1:7" ht="15">
      <c r="A724" s="85" t="s">
        <v>3289</v>
      </c>
      <c r="B724" s="85">
        <v>2</v>
      </c>
      <c r="C724" s="123">
        <v>0</v>
      </c>
      <c r="D724" s="85" t="s">
        <v>2421</v>
      </c>
      <c r="E724" s="85" t="b">
        <v>0</v>
      </c>
      <c r="F724" s="85" t="b">
        <v>0</v>
      </c>
      <c r="G724" s="85" t="b">
        <v>0</v>
      </c>
    </row>
    <row r="725" spans="1:7" ht="15">
      <c r="A725" s="85" t="s">
        <v>336</v>
      </c>
      <c r="B725" s="85">
        <v>2</v>
      </c>
      <c r="C725" s="123">
        <v>0</v>
      </c>
      <c r="D725" s="85" t="s">
        <v>2421</v>
      </c>
      <c r="E725" s="85" t="b">
        <v>0</v>
      </c>
      <c r="F725" s="85" t="b">
        <v>0</v>
      </c>
      <c r="G725" s="85" t="b">
        <v>0</v>
      </c>
    </row>
    <row r="726" spans="1:7" ht="15">
      <c r="A726" s="85" t="s">
        <v>584</v>
      </c>
      <c r="B726" s="85">
        <v>2</v>
      </c>
      <c r="C726" s="123">
        <v>0</v>
      </c>
      <c r="D726" s="85" t="s">
        <v>2421</v>
      </c>
      <c r="E726" s="85" t="b">
        <v>0</v>
      </c>
      <c r="F726" s="85" t="b">
        <v>0</v>
      </c>
      <c r="G726"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4"/>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3296</v>
      </c>
      <c r="B1" s="13" t="s">
        <v>3297</v>
      </c>
      <c r="C1" s="13" t="s">
        <v>3290</v>
      </c>
      <c r="D1" s="13" t="s">
        <v>3291</v>
      </c>
      <c r="E1" s="13" t="s">
        <v>3298</v>
      </c>
      <c r="F1" s="13" t="s">
        <v>144</v>
      </c>
      <c r="G1" s="13" t="s">
        <v>3299</v>
      </c>
      <c r="H1" s="13" t="s">
        <v>3300</v>
      </c>
      <c r="I1" s="13" t="s">
        <v>3301</v>
      </c>
      <c r="J1" s="13" t="s">
        <v>3302</v>
      </c>
      <c r="K1" s="13" t="s">
        <v>3303</v>
      </c>
      <c r="L1" s="13" t="s">
        <v>3304</v>
      </c>
    </row>
    <row r="2" spans="1:12" ht="15">
      <c r="A2" s="85" t="s">
        <v>2499</v>
      </c>
      <c r="B2" s="85" t="s">
        <v>584</v>
      </c>
      <c r="C2" s="85">
        <v>23</v>
      </c>
      <c r="D2" s="123">
        <v>0.009546413065232698</v>
      </c>
      <c r="E2" s="123">
        <v>1.0266532205980865</v>
      </c>
      <c r="F2" s="85" t="s">
        <v>3292</v>
      </c>
      <c r="G2" s="85" t="b">
        <v>0</v>
      </c>
      <c r="H2" s="85" t="b">
        <v>0</v>
      </c>
      <c r="I2" s="85" t="b">
        <v>0</v>
      </c>
      <c r="J2" s="85" t="b">
        <v>0</v>
      </c>
      <c r="K2" s="85" t="b">
        <v>0</v>
      </c>
      <c r="L2" s="85" t="b">
        <v>0</v>
      </c>
    </row>
    <row r="3" spans="1:12" ht="15">
      <c r="A3" s="85" t="s">
        <v>336</v>
      </c>
      <c r="B3" s="85" t="s">
        <v>2499</v>
      </c>
      <c r="C3" s="85">
        <v>22</v>
      </c>
      <c r="D3" s="123">
        <v>0.00934129399750934</v>
      </c>
      <c r="E3" s="123">
        <v>0.987144679314413</v>
      </c>
      <c r="F3" s="85" t="s">
        <v>3292</v>
      </c>
      <c r="G3" s="85" t="b">
        <v>0</v>
      </c>
      <c r="H3" s="85" t="b">
        <v>0</v>
      </c>
      <c r="I3" s="85" t="b">
        <v>0</v>
      </c>
      <c r="J3" s="85" t="b">
        <v>0</v>
      </c>
      <c r="K3" s="85" t="b">
        <v>0</v>
      </c>
      <c r="L3" s="85" t="b">
        <v>0</v>
      </c>
    </row>
    <row r="4" spans="1:12" ht="15">
      <c r="A4" s="85" t="s">
        <v>336</v>
      </c>
      <c r="B4" s="85" t="s">
        <v>584</v>
      </c>
      <c r="C4" s="85">
        <v>17</v>
      </c>
      <c r="D4" s="123">
        <v>0.008159228596152751</v>
      </c>
      <c r="E4" s="123">
        <v>0.2933143146308052</v>
      </c>
      <c r="F4" s="85" t="s">
        <v>3292</v>
      </c>
      <c r="G4" s="85" t="b">
        <v>0</v>
      </c>
      <c r="H4" s="85" t="b">
        <v>0</v>
      </c>
      <c r="I4" s="85" t="b">
        <v>0</v>
      </c>
      <c r="J4" s="85" t="b">
        <v>0</v>
      </c>
      <c r="K4" s="85" t="b">
        <v>0</v>
      </c>
      <c r="L4" s="85" t="b">
        <v>0</v>
      </c>
    </row>
    <row r="5" spans="1:12" ht="15">
      <c r="A5" s="85" t="s">
        <v>584</v>
      </c>
      <c r="B5" s="85" t="s">
        <v>336</v>
      </c>
      <c r="C5" s="85">
        <v>13</v>
      </c>
      <c r="D5" s="123">
        <v>0.0069880865230731535</v>
      </c>
      <c r="E5" s="123">
        <v>0.2874792473167429</v>
      </c>
      <c r="F5" s="85" t="s">
        <v>3292</v>
      </c>
      <c r="G5" s="85" t="b">
        <v>0</v>
      </c>
      <c r="H5" s="85" t="b">
        <v>0</v>
      </c>
      <c r="I5" s="85" t="b">
        <v>0</v>
      </c>
      <c r="J5" s="85" t="b">
        <v>0</v>
      </c>
      <c r="K5" s="85" t="b">
        <v>0</v>
      </c>
      <c r="L5" s="85" t="b">
        <v>0</v>
      </c>
    </row>
    <row r="6" spans="1:12" ht="15">
      <c r="A6" s="85" t="s">
        <v>2576</v>
      </c>
      <c r="B6" s="85" t="s">
        <v>584</v>
      </c>
      <c r="C6" s="85">
        <v>10</v>
      </c>
      <c r="D6" s="123">
        <v>0.005938690678796103</v>
      </c>
      <c r="E6" s="123">
        <v>1.0908941168527748</v>
      </c>
      <c r="F6" s="85" t="s">
        <v>3292</v>
      </c>
      <c r="G6" s="85" t="b">
        <v>0</v>
      </c>
      <c r="H6" s="85" t="b">
        <v>0</v>
      </c>
      <c r="I6" s="85" t="b">
        <v>0</v>
      </c>
      <c r="J6" s="85" t="b">
        <v>0</v>
      </c>
      <c r="K6" s="85" t="b">
        <v>0</v>
      </c>
      <c r="L6" s="85" t="b">
        <v>0</v>
      </c>
    </row>
    <row r="7" spans="1:12" ht="15">
      <c r="A7" s="85" t="s">
        <v>336</v>
      </c>
      <c r="B7" s="85" t="s">
        <v>2577</v>
      </c>
      <c r="C7" s="85">
        <v>9</v>
      </c>
      <c r="D7" s="123">
        <v>0.00554838929012859</v>
      </c>
      <c r="E7" s="123">
        <v>1.163235938370094</v>
      </c>
      <c r="F7" s="85" t="s">
        <v>3292</v>
      </c>
      <c r="G7" s="85" t="b">
        <v>0</v>
      </c>
      <c r="H7" s="85" t="b">
        <v>0</v>
      </c>
      <c r="I7" s="85" t="b">
        <v>0</v>
      </c>
      <c r="J7" s="85" t="b">
        <v>0</v>
      </c>
      <c r="K7" s="85" t="b">
        <v>0</v>
      </c>
      <c r="L7" s="85" t="b">
        <v>0</v>
      </c>
    </row>
    <row r="8" spans="1:12" ht="15">
      <c r="A8" s="85" t="s">
        <v>2573</v>
      </c>
      <c r="B8" s="85" t="s">
        <v>2574</v>
      </c>
      <c r="C8" s="85">
        <v>8</v>
      </c>
      <c r="D8" s="123">
        <v>0.005134185417018321</v>
      </c>
      <c r="E8" s="123">
        <v>2.367355921026019</v>
      </c>
      <c r="F8" s="85" t="s">
        <v>3292</v>
      </c>
      <c r="G8" s="85" t="b">
        <v>0</v>
      </c>
      <c r="H8" s="85" t="b">
        <v>0</v>
      </c>
      <c r="I8" s="85" t="b">
        <v>0</v>
      </c>
      <c r="J8" s="85" t="b">
        <v>0</v>
      </c>
      <c r="K8" s="85" t="b">
        <v>0</v>
      </c>
      <c r="L8" s="85" t="b">
        <v>0</v>
      </c>
    </row>
    <row r="9" spans="1:12" ht="15">
      <c r="A9" s="85" t="s">
        <v>2574</v>
      </c>
      <c r="B9" s="85" t="s">
        <v>2554</v>
      </c>
      <c r="C9" s="85">
        <v>8</v>
      </c>
      <c r="D9" s="123">
        <v>0.005134185417018321</v>
      </c>
      <c r="E9" s="123">
        <v>2.2704459080179626</v>
      </c>
      <c r="F9" s="85" t="s">
        <v>3292</v>
      </c>
      <c r="G9" s="85" t="b">
        <v>0</v>
      </c>
      <c r="H9" s="85" t="b">
        <v>0</v>
      </c>
      <c r="I9" s="85" t="b">
        <v>0</v>
      </c>
      <c r="J9" s="85" t="b">
        <v>0</v>
      </c>
      <c r="K9" s="85" t="b">
        <v>0</v>
      </c>
      <c r="L9" s="85" t="b">
        <v>0</v>
      </c>
    </row>
    <row r="10" spans="1:12" ht="15">
      <c r="A10" s="85" t="s">
        <v>2554</v>
      </c>
      <c r="B10" s="85" t="s">
        <v>2575</v>
      </c>
      <c r="C10" s="85">
        <v>8</v>
      </c>
      <c r="D10" s="123">
        <v>0.005134185417018321</v>
      </c>
      <c r="E10" s="123">
        <v>2.2704459080179626</v>
      </c>
      <c r="F10" s="85" t="s">
        <v>3292</v>
      </c>
      <c r="G10" s="85" t="b">
        <v>0</v>
      </c>
      <c r="H10" s="85" t="b">
        <v>0</v>
      </c>
      <c r="I10" s="85" t="b">
        <v>0</v>
      </c>
      <c r="J10" s="85" t="b">
        <v>0</v>
      </c>
      <c r="K10" s="85" t="b">
        <v>0</v>
      </c>
      <c r="L10" s="85" t="b">
        <v>0</v>
      </c>
    </row>
    <row r="11" spans="1:12" ht="15">
      <c r="A11" s="85" t="s">
        <v>2575</v>
      </c>
      <c r="B11" s="85" t="s">
        <v>2576</v>
      </c>
      <c r="C11" s="85">
        <v>8</v>
      </c>
      <c r="D11" s="123">
        <v>0.005134185417018321</v>
      </c>
      <c r="E11" s="123">
        <v>2.1912646619703375</v>
      </c>
      <c r="F11" s="85" t="s">
        <v>3292</v>
      </c>
      <c r="G11" s="85" t="b">
        <v>0</v>
      </c>
      <c r="H11" s="85" t="b">
        <v>0</v>
      </c>
      <c r="I11" s="85" t="b">
        <v>0</v>
      </c>
      <c r="J11" s="85" t="b">
        <v>0</v>
      </c>
      <c r="K11" s="85" t="b">
        <v>0</v>
      </c>
      <c r="L11" s="85" t="b">
        <v>0</v>
      </c>
    </row>
    <row r="12" spans="1:12" ht="15">
      <c r="A12" s="85" t="s">
        <v>2577</v>
      </c>
      <c r="B12" s="85" t="s">
        <v>2578</v>
      </c>
      <c r="C12" s="85">
        <v>8</v>
      </c>
      <c r="D12" s="123">
        <v>0.005134185417018321</v>
      </c>
      <c r="E12" s="123">
        <v>2.3162033985786374</v>
      </c>
      <c r="F12" s="85" t="s">
        <v>3292</v>
      </c>
      <c r="G12" s="85" t="b">
        <v>0</v>
      </c>
      <c r="H12" s="85" t="b">
        <v>0</v>
      </c>
      <c r="I12" s="85" t="b">
        <v>0</v>
      </c>
      <c r="J12" s="85" t="b">
        <v>0</v>
      </c>
      <c r="K12" s="85" t="b">
        <v>0</v>
      </c>
      <c r="L12" s="85" t="b">
        <v>0</v>
      </c>
    </row>
    <row r="13" spans="1:12" ht="15">
      <c r="A13" s="85" t="s">
        <v>2578</v>
      </c>
      <c r="B13" s="85" t="s">
        <v>2579</v>
      </c>
      <c r="C13" s="85">
        <v>8</v>
      </c>
      <c r="D13" s="123">
        <v>0.005134185417018321</v>
      </c>
      <c r="E13" s="123">
        <v>2.1565025557111257</v>
      </c>
      <c r="F13" s="85" t="s">
        <v>3292</v>
      </c>
      <c r="G13" s="85" t="b">
        <v>0</v>
      </c>
      <c r="H13" s="85" t="b">
        <v>0</v>
      </c>
      <c r="I13" s="85" t="b">
        <v>0</v>
      </c>
      <c r="J13" s="85" t="b">
        <v>0</v>
      </c>
      <c r="K13" s="85" t="b">
        <v>0</v>
      </c>
      <c r="L13" s="85" t="b">
        <v>0</v>
      </c>
    </row>
    <row r="14" spans="1:12" ht="15">
      <c r="A14" s="85" t="s">
        <v>2579</v>
      </c>
      <c r="B14" s="85" t="s">
        <v>3064</v>
      </c>
      <c r="C14" s="85">
        <v>8</v>
      </c>
      <c r="D14" s="123">
        <v>0.005134185417018321</v>
      </c>
      <c r="E14" s="123">
        <v>1.9134645070248313</v>
      </c>
      <c r="F14" s="85" t="s">
        <v>3292</v>
      </c>
      <c r="G14" s="85" t="b">
        <v>0</v>
      </c>
      <c r="H14" s="85" t="b">
        <v>0</v>
      </c>
      <c r="I14" s="85" t="b">
        <v>0</v>
      </c>
      <c r="J14" s="85" t="b">
        <v>0</v>
      </c>
      <c r="K14" s="85" t="b">
        <v>0</v>
      </c>
      <c r="L14" s="85" t="b">
        <v>0</v>
      </c>
    </row>
    <row r="15" spans="1:12" ht="15">
      <c r="A15" s="85" t="s">
        <v>3064</v>
      </c>
      <c r="B15" s="85" t="s">
        <v>3068</v>
      </c>
      <c r="C15" s="85">
        <v>8</v>
      </c>
      <c r="D15" s="123">
        <v>0.005134185417018321</v>
      </c>
      <c r="E15" s="123">
        <v>2.1243178723397245</v>
      </c>
      <c r="F15" s="85" t="s">
        <v>3292</v>
      </c>
      <c r="G15" s="85" t="b">
        <v>0</v>
      </c>
      <c r="H15" s="85" t="b">
        <v>0</v>
      </c>
      <c r="I15" s="85" t="b">
        <v>0</v>
      </c>
      <c r="J15" s="85" t="b">
        <v>0</v>
      </c>
      <c r="K15" s="85" t="b">
        <v>0</v>
      </c>
      <c r="L15" s="85" t="b">
        <v>0</v>
      </c>
    </row>
    <row r="16" spans="1:12" ht="15">
      <c r="A16" s="85" t="s">
        <v>3068</v>
      </c>
      <c r="B16" s="85" t="s">
        <v>3069</v>
      </c>
      <c r="C16" s="85">
        <v>8</v>
      </c>
      <c r="D16" s="123">
        <v>0.005134185417018321</v>
      </c>
      <c r="E16" s="123">
        <v>2.367355921026019</v>
      </c>
      <c r="F16" s="85" t="s">
        <v>3292</v>
      </c>
      <c r="G16" s="85" t="b">
        <v>0</v>
      </c>
      <c r="H16" s="85" t="b">
        <v>0</v>
      </c>
      <c r="I16" s="85" t="b">
        <v>0</v>
      </c>
      <c r="J16" s="85" t="b">
        <v>0</v>
      </c>
      <c r="K16" s="85" t="b">
        <v>0</v>
      </c>
      <c r="L16" s="85" t="b">
        <v>0</v>
      </c>
    </row>
    <row r="17" spans="1:12" ht="15">
      <c r="A17" s="85" t="s">
        <v>2546</v>
      </c>
      <c r="B17" s="85" t="s">
        <v>2545</v>
      </c>
      <c r="C17" s="85">
        <v>7</v>
      </c>
      <c r="D17" s="123">
        <v>0.004693076416284411</v>
      </c>
      <c r="E17" s="123">
        <v>2.2070589291535696</v>
      </c>
      <c r="F17" s="85" t="s">
        <v>3292</v>
      </c>
      <c r="G17" s="85" t="b">
        <v>0</v>
      </c>
      <c r="H17" s="85" t="b">
        <v>0</v>
      </c>
      <c r="I17" s="85" t="b">
        <v>0</v>
      </c>
      <c r="J17" s="85" t="b">
        <v>0</v>
      </c>
      <c r="K17" s="85" t="b">
        <v>0</v>
      </c>
      <c r="L17" s="85" t="b">
        <v>0</v>
      </c>
    </row>
    <row r="18" spans="1:12" ht="15">
      <c r="A18" s="85" t="s">
        <v>2545</v>
      </c>
      <c r="B18" s="85" t="s">
        <v>2547</v>
      </c>
      <c r="C18" s="85">
        <v>7</v>
      </c>
      <c r="D18" s="123">
        <v>0.004693076416284411</v>
      </c>
      <c r="E18" s="123">
        <v>2.2704459080179626</v>
      </c>
      <c r="F18" s="85" t="s">
        <v>3292</v>
      </c>
      <c r="G18" s="85" t="b">
        <v>0</v>
      </c>
      <c r="H18" s="85" t="b">
        <v>0</v>
      </c>
      <c r="I18" s="85" t="b">
        <v>0</v>
      </c>
      <c r="J18" s="85" t="b">
        <v>0</v>
      </c>
      <c r="K18" s="85" t="b">
        <v>0</v>
      </c>
      <c r="L18" s="85" t="b">
        <v>0</v>
      </c>
    </row>
    <row r="19" spans="1:12" ht="15">
      <c r="A19" s="85" t="s">
        <v>2547</v>
      </c>
      <c r="B19" s="85" t="s">
        <v>336</v>
      </c>
      <c r="C19" s="85">
        <v>7</v>
      </c>
      <c r="D19" s="123">
        <v>0.004693076416284411</v>
      </c>
      <c r="E19" s="123">
        <v>1.1735358950099062</v>
      </c>
      <c r="F19" s="85" t="s">
        <v>3292</v>
      </c>
      <c r="G19" s="85" t="b">
        <v>0</v>
      </c>
      <c r="H19" s="85" t="b">
        <v>0</v>
      </c>
      <c r="I19" s="85" t="b">
        <v>0</v>
      </c>
      <c r="J19" s="85" t="b">
        <v>0</v>
      </c>
      <c r="K19" s="85" t="b">
        <v>0</v>
      </c>
      <c r="L19" s="85" t="b">
        <v>0</v>
      </c>
    </row>
    <row r="20" spans="1:12" ht="15">
      <c r="A20" s="85" t="s">
        <v>329</v>
      </c>
      <c r="B20" s="85" t="s">
        <v>2573</v>
      </c>
      <c r="C20" s="85">
        <v>7</v>
      </c>
      <c r="D20" s="123">
        <v>0.004693076416284411</v>
      </c>
      <c r="E20" s="123">
        <v>2.4253478680037057</v>
      </c>
      <c r="F20" s="85" t="s">
        <v>3292</v>
      </c>
      <c r="G20" s="85" t="b">
        <v>0</v>
      </c>
      <c r="H20" s="85" t="b">
        <v>0</v>
      </c>
      <c r="I20" s="85" t="b">
        <v>0</v>
      </c>
      <c r="J20" s="85" t="b">
        <v>0</v>
      </c>
      <c r="K20" s="85" t="b">
        <v>0</v>
      </c>
      <c r="L20" s="85" t="b">
        <v>0</v>
      </c>
    </row>
    <row r="21" spans="1:12" ht="15">
      <c r="A21" s="85" t="s">
        <v>3069</v>
      </c>
      <c r="B21" s="85" t="s">
        <v>3075</v>
      </c>
      <c r="C21" s="85">
        <v>7</v>
      </c>
      <c r="D21" s="123">
        <v>0.004693076416284411</v>
      </c>
      <c r="E21" s="123">
        <v>2.367355921026019</v>
      </c>
      <c r="F21" s="85" t="s">
        <v>3292</v>
      </c>
      <c r="G21" s="85" t="b">
        <v>0</v>
      </c>
      <c r="H21" s="85" t="b">
        <v>0</v>
      </c>
      <c r="I21" s="85" t="b">
        <v>0</v>
      </c>
      <c r="J21" s="85" t="b">
        <v>0</v>
      </c>
      <c r="K21" s="85" t="b">
        <v>0</v>
      </c>
      <c r="L21" s="85" t="b">
        <v>0</v>
      </c>
    </row>
    <row r="22" spans="1:12" ht="15">
      <c r="A22" s="85" t="s">
        <v>336</v>
      </c>
      <c r="B22" s="85" t="s">
        <v>2596</v>
      </c>
      <c r="C22" s="85">
        <v>7</v>
      </c>
      <c r="D22" s="123">
        <v>0.004693076416284411</v>
      </c>
      <c r="E22" s="123">
        <v>1.054091468945026</v>
      </c>
      <c r="F22" s="85" t="s">
        <v>3292</v>
      </c>
      <c r="G22" s="85" t="b">
        <v>0</v>
      </c>
      <c r="H22" s="85" t="b">
        <v>0</v>
      </c>
      <c r="I22" s="85" t="b">
        <v>0</v>
      </c>
      <c r="J22" s="85" t="b">
        <v>0</v>
      </c>
      <c r="K22" s="85" t="b">
        <v>0</v>
      </c>
      <c r="L22" s="85" t="b">
        <v>0</v>
      </c>
    </row>
    <row r="23" spans="1:12" ht="15">
      <c r="A23" s="85" t="s">
        <v>2596</v>
      </c>
      <c r="B23" s="85" t="s">
        <v>2597</v>
      </c>
      <c r="C23" s="85">
        <v>7</v>
      </c>
      <c r="D23" s="123">
        <v>0.004693076416284411</v>
      </c>
      <c r="E23" s="123">
        <v>2.258211451600951</v>
      </c>
      <c r="F23" s="85" t="s">
        <v>3292</v>
      </c>
      <c r="G23" s="85" t="b">
        <v>0</v>
      </c>
      <c r="H23" s="85" t="b">
        <v>0</v>
      </c>
      <c r="I23" s="85" t="b">
        <v>0</v>
      </c>
      <c r="J23" s="85" t="b">
        <v>0</v>
      </c>
      <c r="K23" s="85" t="b">
        <v>0</v>
      </c>
      <c r="L23" s="85" t="b">
        <v>0</v>
      </c>
    </row>
    <row r="24" spans="1:12" ht="15">
      <c r="A24" s="85" t="s">
        <v>2597</v>
      </c>
      <c r="B24" s="85" t="s">
        <v>2541</v>
      </c>
      <c r="C24" s="85">
        <v>7</v>
      </c>
      <c r="D24" s="123">
        <v>0.004693076416284411</v>
      </c>
      <c r="E24" s="123">
        <v>1.8902346663063565</v>
      </c>
      <c r="F24" s="85" t="s">
        <v>3292</v>
      </c>
      <c r="G24" s="85" t="b">
        <v>0</v>
      </c>
      <c r="H24" s="85" t="b">
        <v>0</v>
      </c>
      <c r="I24" s="85" t="b">
        <v>0</v>
      </c>
      <c r="J24" s="85" t="b">
        <v>0</v>
      </c>
      <c r="K24" s="85" t="b">
        <v>0</v>
      </c>
      <c r="L24" s="85" t="b">
        <v>0</v>
      </c>
    </row>
    <row r="25" spans="1:12" ht="15">
      <c r="A25" s="85" t="s">
        <v>2541</v>
      </c>
      <c r="B25" s="85" t="s">
        <v>2598</v>
      </c>
      <c r="C25" s="85">
        <v>7</v>
      </c>
      <c r="D25" s="123">
        <v>0.004693076416284411</v>
      </c>
      <c r="E25" s="123">
        <v>1.9482266132840433</v>
      </c>
      <c r="F25" s="85" t="s">
        <v>3292</v>
      </c>
      <c r="G25" s="85" t="b">
        <v>0</v>
      </c>
      <c r="H25" s="85" t="b">
        <v>0</v>
      </c>
      <c r="I25" s="85" t="b">
        <v>0</v>
      </c>
      <c r="J25" s="85" t="b">
        <v>0</v>
      </c>
      <c r="K25" s="85" t="b">
        <v>0</v>
      </c>
      <c r="L25" s="85" t="b">
        <v>0</v>
      </c>
    </row>
    <row r="26" spans="1:12" ht="15">
      <c r="A26" s="85" t="s">
        <v>2598</v>
      </c>
      <c r="B26" s="85" t="s">
        <v>2599</v>
      </c>
      <c r="C26" s="85">
        <v>7</v>
      </c>
      <c r="D26" s="123">
        <v>0.004693076416284411</v>
      </c>
      <c r="E26" s="123">
        <v>2.0943546489622813</v>
      </c>
      <c r="F26" s="85" t="s">
        <v>3292</v>
      </c>
      <c r="G26" s="85" t="b">
        <v>0</v>
      </c>
      <c r="H26" s="85" t="b">
        <v>0</v>
      </c>
      <c r="I26" s="85" t="b">
        <v>0</v>
      </c>
      <c r="J26" s="85" t="b">
        <v>0</v>
      </c>
      <c r="K26" s="85" t="b">
        <v>0</v>
      </c>
      <c r="L26" s="85" t="b">
        <v>0</v>
      </c>
    </row>
    <row r="27" spans="1:12" ht="15">
      <c r="A27" s="85" t="s">
        <v>2599</v>
      </c>
      <c r="B27" s="85" t="s">
        <v>2600</v>
      </c>
      <c r="C27" s="85">
        <v>7</v>
      </c>
      <c r="D27" s="123">
        <v>0.004693076416284411</v>
      </c>
      <c r="E27" s="123">
        <v>2.0943546489622813</v>
      </c>
      <c r="F27" s="85" t="s">
        <v>3292</v>
      </c>
      <c r="G27" s="85" t="b">
        <v>0</v>
      </c>
      <c r="H27" s="85" t="b">
        <v>0</v>
      </c>
      <c r="I27" s="85" t="b">
        <v>0</v>
      </c>
      <c r="J27" s="85" t="b">
        <v>0</v>
      </c>
      <c r="K27" s="85" t="b">
        <v>0</v>
      </c>
      <c r="L27" s="85" t="b">
        <v>0</v>
      </c>
    </row>
    <row r="28" spans="1:12" ht="15">
      <c r="A28" s="85" t="s">
        <v>2600</v>
      </c>
      <c r="B28" s="85" t="s">
        <v>2601</v>
      </c>
      <c r="C28" s="85">
        <v>7</v>
      </c>
      <c r="D28" s="123">
        <v>0.004693076416284411</v>
      </c>
      <c r="E28" s="123">
        <v>2.3162033985786374</v>
      </c>
      <c r="F28" s="85" t="s">
        <v>3292</v>
      </c>
      <c r="G28" s="85" t="b">
        <v>0</v>
      </c>
      <c r="H28" s="85" t="b">
        <v>0</v>
      </c>
      <c r="I28" s="85" t="b">
        <v>0</v>
      </c>
      <c r="J28" s="85" t="b">
        <v>0</v>
      </c>
      <c r="K28" s="85" t="b">
        <v>0</v>
      </c>
      <c r="L28" s="85" t="b">
        <v>0</v>
      </c>
    </row>
    <row r="29" spans="1:12" ht="15">
      <c r="A29" s="85" t="s">
        <v>2601</v>
      </c>
      <c r="B29" s="85" t="s">
        <v>2602</v>
      </c>
      <c r="C29" s="85">
        <v>7</v>
      </c>
      <c r="D29" s="123">
        <v>0.004693076416284411</v>
      </c>
      <c r="E29" s="123">
        <v>2.3162033985786374</v>
      </c>
      <c r="F29" s="85" t="s">
        <v>3292</v>
      </c>
      <c r="G29" s="85" t="b">
        <v>0</v>
      </c>
      <c r="H29" s="85" t="b">
        <v>0</v>
      </c>
      <c r="I29" s="85" t="b">
        <v>0</v>
      </c>
      <c r="J29" s="85" t="b">
        <v>0</v>
      </c>
      <c r="K29" s="85" t="b">
        <v>0</v>
      </c>
      <c r="L29" s="85" t="b">
        <v>0</v>
      </c>
    </row>
    <row r="30" spans="1:12" ht="15">
      <c r="A30" s="85" t="s">
        <v>331</v>
      </c>
      <c r="B30" s="85" t="s">
        <v>2546</v>
      </c>
      <c r="C30" s="85">
        <v>6</v>
      </c>
      <c r="D30" s="123">
        <v>0.004221193892051828</v>
      </c>
      <c r="E30" s="123">
        <v>1.8311132141877</v>
      </c>
      <c r="F30" s="85" t="s">
        <v>3292</v>
      </c>
      <c r="G30" s="85" t="b">
        <v>0</v>
      </c>
      <c r="H30" s="85" t="b">
        <v>0</v>
      </c>
      <c r="I30" s="85" t="b">
        <v>0</v>
      </c>
      <c r="J30" s="85" t="b">
        <v>0</v>
      </c>
      <c r="K30" s="85" t="b">
        <v>0</v>
      </c>
      <c r="L30" s="85" t="b">
        <v>0</v>
      </c>
    </row>
    <row r="31" spans="1:12" ht="15">
      <c r="A31" s="85" t="s">
        <v>2548</v>
      </c>
      <c r="B31" s="85" t="s">
        <v>2544</v>
      </c>
      <c r="C31" s="85">
        <v>6</v>
      </c>
      <c r="D31" s="123">
        <v>0.004221193892051828</v>
      </c>
      <c r="E31" s="123">
        <v>2.1243178723397245</v>
      </c>
      <c r="F31" s="85" t="s">
        <v>3292</v>
      </c>
      <c r="G31" s="85" t="b">
        <v>0</v>
      </c>
      <c r="H31" s="85" t="b">
        <v>0</v>
      </c>
      <c r="I31" s="85" t="b">
        <v>0</v>
      </c>
      <c r="J31" s="85" t="b">
        <v>0</v>
      </c>
      <c r="K31" s="85" t="b">
        <v>0</v>
      </c>
      <c r="L31" s="85" t="b">
        <v>0</v>
      </c>
    </row>
    <row r="32" spans="1:12" ht="15">
      <c r="A32" s="85" t="s">
        <v>2544</v>
      </c>
      <c r="B32" s="85" t="s">
        <v>2549</v>
      </c>
      <c r="C32" s="85">
        <v>6</v>
      </c>
      <c r="D32" s="123">
        <v>0.004221193892051828</v>
      </c>
      <c r="E32" s="123">
        <v>2.2290532228597373</v>
      </c>
      <c r="F32" s="85" t="s">
        <v>3292</v>
      </c>
      <c r="G32" s="85" t="b">
        <v>0</v>
      </c>
      <c r="H32" s="85" t="b">
        <v>0</v>
      </c>
      <c r="I32" s="85" t="b">
        <v>0</v>
      </c>
      <c r="J32" s="85" t="b">
        <v>0</v>
      </c>
      <c r="K32" s="85" t="b">
        <v>0</v>
      </c>
      <c r="L32" s="85" t="b">
        <v>0</v>
      </c>
    </row>
    <row r="33" spans="1:12" ht="15">
      <c r="A33" s="85" t="s">
        <v>2549</v>
      </c>
      <c r="B33" s="85" t="s">
        <v>336</v>
      </c>
      <c r="C33" s="85">
        <v>6</v>
      </c>
      <c r="D33" s="123">
        <v>0.004221193892051828</v>
      </c>
      <c r="E33" s="123">
        <v>1.1735358950099062</v>
      </c>
      <c r="F33" s="85" t="s">
        <v>3292</v>
      </c>
      <c r="G33" s="85" t="b">
        <v>0</v>
      </c>
      <c r="H33" s="85" t="b">
        <v>0</v>
      </c>
      <c r="I33" s="85" t="b">
        <v>0</v>
      </c>
      <c r="J33" s="85" t="b">
        <v>0</v>
      </c>
      <c r="K33" s="85" t="b">
        <v>0</v>
      </c>
      <c r="L33" s="85" t="b">
        <v>0</v>
      </c>
    </row>
    <row r="34" spans="1:12" ht="15">
      <c r="A34" s="85" t="s">
        <v>2602</v>
      </c>
      <c r="B34" s="85" t="s">
        <v>3081</v>
      </c>
      <c r="C34" s="85">
        <v>6</v>
      </c>
      <c r="D34" s="123">
        <v>0.004221193892051828</v>
      </c>
      <c r="E34" s="123">
        <v>2.4253478680037057</v>
      </c>
      <c r="F34" s="85" t="s">
        <v>3292</v>
      </c>
      <c r="G34" s="85" t="b">
        <v>0</v>
      </c>
      <c r="H34" s="85" t="b">
        <v>0</v>
      </c>
      <c r="I34" s="85" t="b">
        <v>0</v>
      </c>
      <c r="J34" s="85" t="b">
        <v>0</v>
      </c>
      <c r="K34" s="85" t="b">
        <v>0</v>
      </c>
      <c r="L34" s="85" t="b">
        <v>0</v>
      </c>
    </row>
    <row r="35" spans="1:12" ht="15">
      <c r="A35" s="85" t="s">
        <v>3081</v>
      </c>
      <c r="B35" s="85" t="s">
        <v>3082</v>
      </c>
      <c r="C35" s="85">
        <v>6</v>
      </c>
      <c r="D35" s="123">
        <v>0.004221193892051828</v>
      </c>
      <c r="E35" s="123">
        <v>2.492294657634319</v>
      </c>
      <c r="F35" s="85" t="s">
        <v>3292</v>
      </c>
      <c r="G35" s="85" t="b">
        <v>0</v>
      </c>
      <c r="H35" s="85" t="b">
        <v>0</v>
      </c>
      <c r="I35" s="85" t="b">
        <v>0</v>
      </c>
      <c r="J35" s="85" t="b">
        <v>0</v>
      </c>
      <c r="K35" s="85" t="b">
        <v>0</v>
      </c>
      <c r="L35" s="85" t="b">
        <v>0</v>
      </c>
    </row>
    <row r="36" spans="1:12" ht="15">
      <c r="A36" s="85" t="s">
        <v>3082</v>
      </c>
      <c r="B36" s="85" t="s">
        <v>3083</v>
      </c>
      <c r="C36" s="85">
        <v>6</v>
      </c>
      <c r="D36" s="123">
        <v>0.004221193892051828</v>
      </c>
      <c r="E36" s="123">
        <v>2.492294657634319</v>
      </c>
      <c r="F36" s="85" t="s">
        <v>3292</v>
      </c>
      <c r="G36" s="85" t="b">
        <v>0</v>
      </c>
      <c r="H36" s="85" t="b">
        <v>0</v>
      </c>
      <c r="I36" s="85" t="b">
        <v>0</v>
      </c>
      <c r="J36" s="85" t="b">
        <v>0</v>
      </c>
      <c r="K36" s="85" t="b">
        <v>0</v>
      </c>
      <c r="L36" s="85" t="b">
        <v>0</v>
      </c>
    </row>
    <row r="37" spans="1:12" ht="15">
      <c r="A37" s="85" t="s">
        <v>2567</v>
      </c>
      <c r="B37" s="85" t="s">
        <v>2568</v>
      </c>
      <c r="C37" s="85">
        <v>6</v>
      </c>
      <c r="D37" s="123">
        <v>0.004221193892051828</v>
      </c>
      <c r="E37" s="123">
        <v>2.492294657634319</v>
      </c>
      <c r="F37" s="85" t="s">
        <v>3292</v>
      </c>
      <c r="G37" s="85" t="b">
        <v>0</v>
      </c>
      <c r="H37" s="85" t="b">
        <v>0</v>
      </c>
      <c r="I37" s="85" t="b">
        <v>0</v>
      </c>
      <c r="J37" s="85" t="b">
        <v>0</v>
      </c>
      <c r="K37" s="85" t="b">
        <v>0</v>
      </c>
      <c r="L37" s="85" t="b">
        <v>0</v>
      </c>
    </row>
    <row r="38" spans="1:12" ht="15">
      <c r="A38" s="85" t="s">
        <v>2568</v>
      </c>
      <c r="B38" s="85" t="s">
        <v>2566</v>
      </c>
      <c r="C38" s="85">
        <v>6</v>
      </c>
      <c r="D38" s="123">
        <v>0.004221193892051828</v>
      </c>
      <c r="E38" s="123">
        <v>2.0151734029146566</v>
      </c>
      <c r="F38" s="85" t="s">
        <v>3292</v>
      </c>
      <c r="G38" s="85" t="b">
        <v>0</v>
      </c>
      <c r="H38" s="85" t="b">
        <v>0</v>
      </c>
      <c r="I38" s="85" t="b">
        <v>0</v>
      </c>
      <c r="J38" s="85" t="b">
        <v>0</v>
      </c>
      <c r="K38" s="85" t="b">
        <v>0</v>
      </c>
      <c r="L38" s="85" t="b">
        <v>0</v>
      </c>
    </row>
    <row r="39" spans="1:12" ht="15">
      <c r="A39" s="85" t="s">
        <v>2566</v>
      </c>
      <c r="B39" s="85" t="s">
        <v>336</v>
      </c>
      <c r="C39" s="85">
        <v>6</v>
      </c>
      <c r="D39" s="123">
        <v>0.004221193892051828</v>
      </c>
      <c r="E39" s="123">
        <v>0.6964146402902437</v>
      </c>
      <c r="F39" s="85" t="s">
        <v>3292</v>
      </c>
      <c r="G39" s="85" t="b">
        <v>0</v>
      </c>
      <c r="H39" s="85" t="b">
        <v>0</v>
      </c>
      <c r="I39" s="85" t="b">
        <v>0</v>
      </c>
      <c r="J39" s="85" t="b">
        <v>0</v>
      </c>
      <c r="K39" s="85" t="b">
        <v>0</v>
      </c>
      <c r="L39" s="85" t="b">
        <v>0</v>
      </c>
    </row>
    <row r="40" spans="1:12" ht="15">
      <c r="A40" s="85" t="s">
        <v>336</v>
      </c>
      <c r="B40" s="85" t="s">
        <v>2569</v>
      </c>
      <c r="C40" s="85">
        <v>6</v>
      </c>
      <c r="D40" s="123">
        <v>0.004221193892051828</v>
      </c>
      <c r="E40" s="123">
        <v>1.163235938370094</v>
      </c>
      <c r="F40" s="85" t="s">
        <v>3292</v>
      </c>
      <c r="G40" s="85" t="b">
        <v>0</v>
      </c>
      <c r="H40" s="85" t="b">
        <v>0</v>
      </c>
      <c r="I40" s="85" t="b">
        <v>0</v>
      </c>
      <c r="J40" s="85" t="b">
        <v>0</v>
      </c>
      <c r="K40" s="85" t="b">
        <v>0</v>
      </c>
      <c r="L40" s="85" t="b">
        <v>0</v>
      </c>
    </row>
    <row r="41" spans="1:12" ht="15">
      <c r="A41" s="85" t="s">
        <v>2569</v>
      </c>
      <c r="B41" s="85" t="s">
        <v>2570</v>
      </c>
      <c r="C41" s="85">
        <v>6</v>
      </c>
      <c r="D41" s="123">
        <v>0.004221193892051828</v>
      </c>
      <c r="E41" s="123">
        <v>2.2704459080179626</v>
      </c>
      <c r="F41" s="85" t="s">
        <v>3292</v>
      </c>
      <c r="G41" s="85" t="b">
        <v>0</v>
      </c>
      <c r="H41" s="85" t="b">
        <v>0</v>
      </c>
      <c r="I41" s="85" t="b">
        <v>0</v>
      </c>
      <c r="J41" s="85" t="b">
        <v>0</v>
      </c>
      <c r="K41" s="85" t="b">
        <v>0</v>
      </c>
      <c r="L41" s="85" t="b">
        <v>0</v>
      </c>
    </row>
    <row r="42" spans="1:12" ht="15">
      <c r="A42" s="85" t="s">
        <v>2570</v>
      </c>
      <c r="B42" s="85" t="s">
        <v>2571</v>
      </c>
      <c r="C42" s="85">
        <v>6</v>
      </c>
      <c r="D42" s="123">
        <v>0.004221193892051828</v>
      </c>
      <c r="E42" s="123">
        <v>2.2704459080179626</v>
      </c>
      <c r="F42" s="85" t="s">
        <v>3292</v>
      </c>
      <c r="G42" s="85" t="b">
        <v>0</v>
      </c>
      <c r="H42" s="85" t="b">
        <v>0</v>
      </c>
      <c r="I42" s="85" t="b">
        <v>0</v>
      </c>
      <c r="J42" s="85" t="b">
        <v>0</v>
      </c>
      <c r="K42" s="85" t="b">
        <v>0</v>
      </c>
      <c r="L42" s="85" t="b">
        <v>0</v>
      </c>
    </row>
    <row r="43" spans="1:12" ht="15">
      <c r="A43" s="85" t="s">
        <v>2571</v>
      </c>
      <c r="B43" s="85" t="s">
        <v>2566</v>
      </c>
      <c r="C43" s="85">
        <v>6</v>
      </c>
      <c r="D43" s="123">
        <v>0.004221193892051828</v>
      </c>
      <c r="E43" s="123">
        <v>2.0151734029146566</v>
      </c>
      <c r="F43" s="85" t="s">
        <v>3292</v>
      </c>
      <c r="G43" s="85" t="b">
        <v>0</v>
      </c>
      <c r="H43" s="85" t="b">
        <v>0</v>
      </c>
      <c r="I43" s="85" t="b">
        <v>0</v>
      </c>
      <c r="J43" s="85" t="b">
        <v>0</v>
      </c>
      <c r="K43" s="85" t="b">
        <v>0</v>
      </c>
      <c r="L43" s="85" t="b">
        <v>0</v>
      </c>
    </row>
    <row r="44" spans="1:12" ht="15">
      <c r="A44" s="85" t="s">
        <v>2566</v>
      </c>
      <c r="B44" s="85" t="s">
        <v>2566</v>
      </c>
      <c r="C44" s="85">
        <v>6</v>
      </c>
      <c r="D44" s="123">
        <v>0.004221193892051828</v>
      </c>
      <c r="E44" s="123">
        <v>1.538052148194994</v>
      </c>
      <c r="F44" s="85" t="s">
        <v>3292</v>
      </c>
      <c r="G44" s="85" t="b">
        <v>0</v>
      </c>
      <c r="H44" s="85" t="b">
        <v>0</v>
      </c>
      <c r="I44" s="85" t="b">
        <v>0</v>
      </c>
      <c r="J44" s="85" t="b">
        <v>0</v>
      </c>
      <c r="K44" s="85" t="b">
        <v>0</v>
      </c>
      <c r="L44" s="85" t="b">
        <v>0</v>
      </c>
    </row>
    <row r="45" spans="1:12" ht="15">
      <c r="A45" s="85" t="s">
        <v>2566</v>
      </c>
      <c r="B45" s="85" t="s">
        <v>3085</v>
      </c>
      <c r="C45" s="85">
        <v>6</v>
      </c>
      <c r="D45" s="123">
        <v>0.004221193892051828</v>
      </c>
      <c r="E45" s="123">
        <v>2.0151734029146566</v>
      </c>
      <c r="F45" s="85" t="s">
        <v>3292</v>
      </c>
      <c r="G45" s="85" t="b">
        <v>0</v>
      </c>
      <c r="H45" s="85" t="b">
        <v>0</v>
      </c>
      <c r="I45" s="85" t="b">
        <v>0</v>
      </c>
      <c r="J45" s="85" t="b">
        <v>0</v>
      </c>
      <c r="K45" s="85" t="b">
        <v>0</v>
      </c>
      <c r="L45" s="85" t="b">
        <v>0</v>
      </c>
    </row>
    <row r="46" spans="1:12" ht="15">
      <c r="A46" s="85" t="s">
        <v>3085</v>
      </c>
      <c r="B46" s="85" t="s">
        <v>2501</v>
      </c>
      <c r="C46" s="85">
        <v>6</v>
      </c>
      <c r="D46" s="123">
        <v>0.004221193892051828</v>
      </c>
      <c r="E46" s="123">
        <v>2.492294657634319</v>
      </c>
      <c r="F46" s="85" t="s">
        <v>3292</v>
      </c>
      <c r="G46" s="85" t="b">
        <v>0</v>
      </c>
      <c r="H46" s="85" t="b">
        <v>0</v>
      </c>
      <c r="I46" s="85" t="b">
        <v>0</v>
      </c>
      <c r="J46" s="85" t="b">
        <v>0</v>
      </c>
      <c r="K46" s="85" t="b">
        <v>0</v>
      </c>
      <c r="L46" s="85" t="b">
        <v>0</v>
      </c>
    </row>
    <row r="47" spans="1:12" ht="15">
      <c r="A47" s="85" t="s">
        <v>2501</v>
      </c>
      <c r="B47" s="85" t="s">
        <v>584</v>
      </c>
      <c r="C47" s="85">
        <v>6</v>
      </c>
      <c r="D47" s="123">
        <v>0.004221193892051828</v>
      </c>
      <c r="E47" s="123">
        <v>1.1700753629003997</v>
      </c>
      <c r="F47" s="85" t="s">
        <v>3292</v>
      </c>
      <c r="G47" s="85" t="b">
        <v>0</v>
      </c>
      <c r="H47" s="85" t="b">
        <v>0</v>
      </c>
      <c r="I47" s="85" t="b">
        <v>0</v>
      </c>
      <c r="J47" s="85" t="b">
        <v>0</v>
      </c>
      <c r="K47" s="85" t="b">
        <v>0</v>
      </c>
      <c r="L47" s="85" t="b">
        <v>0</v>
      </c>
    </row>
    <row r="48" spans="1:12" ht="15">
      <c r="A48" s="85" t="s">
        <v>584</v>
      </c>
      <c r="B48" s="85" t="s">
        <v>2559</v>
      </c>
      <c r="C48" s="85">
        <v>6</v>
      </c>
      <c r="D48" s="123">
        <v>0.004221193892051828</v>
      </c>
      <c r="E48" s="123">
        <v>0.9694159123539814</v>
      </c>
      <c r="F48" s="85" t="s">
        <v>3292</v>
      </c>
      <c r="G48" s="85" t="b">
        <v>0</v>
      </c>
      <c r="H48" s="85" t="b">
        <v>0</v>
      </c>
      <c r="I48" s="85" t="b">
        <v>0</v>
      </c>
      <c r="J48" s="85" t="b">
        <v>0</v>
      </c>
      <c r="K48" s="85" t="b">
        <v>0</v>
      </c>
      <c r="L48" s="85" t="b">
        <v>0</v>
      </c>
    </row>
    <row r="49" spans="1:12" ht="15">
      <c r="A49" s="85" t="s">
        <v>3077</v>
      </c>
      <c r="B49" s="85" t="s">
        <v>286</v>
      </c>
      <c r="C49" s="85">
        <v>6</v>
      </c>
      <c r="D49" s="123">
        <v>0.004221193892051828</v>
      </c>
      <c r="E49" s="123">
        <v>2.3584010783730927</v>
      </c>
      <c r="F49" s="85" t="s">
        <v>3292</v>
      </c>
      <c r="G49" s="85" t="b">
        <v>0</v>
      </c>
      <c r="H49" s="85" t="b">
        <v>0</v>
      </c>
      <c r="I49" s="85" t="b">
        <v>0</v>
      </c>
      <c r="J49" s="85" t="b">
        <v>0</v>
      </c>
      <c r="K49" s="85" t="b">
        <v>0</v>
      </c>
      <c r="L49" s="85" t="b">
        <v>0</v>
      </c>
    </row>
    <row r="50" spans="1:12" ht="15">
      <c r="A50" s="85" t="s">
        <v>286</v>
      </c>
      <c r="B50" s="85" t="s">
        <v>3064</v>
      </c>
      <c r="C50" s="85">
        <v>6</v>
      </c>
      <c r="D50" s="123">
        <v>0.004221193892051828</v>
      </c>
      <c r="E50" s="123">
        <v>1.8232878766757432</v>
      </c>
      <c r="F50" s="85" t="s">
        <v>3292</v>
      </c>
      <c r="G50" s="85" t="b">
        <v>0</v>
      </c>
      <c r="H50" s="85" t="b">
        <v>0</v>
      </c>
      <c r="I50" s="85" t="b">
        <v>0</v>
      </c>
      <c r="J50" s="85" t="b">
        <v>0</v>
      </c>
      <c r="K50" s="85" t="b">
        <v>0</v>
      </c>
      <c r="L50" s="85" t="b">
        <v>0</v>
      </c>
    </row>
    <row r="51" spans="1:12" ht="15">
      <c r="A51" s="85" t="s">
        <v>3064</v>
      </c>
      <c r="B51" s="85" t="s">
        <v>3086</v>
      </c>
      <c r="C51" s="85">
        <v>6</v>
      </c>
      <c r="D51" s="123">
        <v>0.004221193892051828</v>
      </c>
      <c r="E51" s="123">
        <v>2.1243178723397245</v>
      </c>
      <c r="F51" s="85" t="s">
        <v>3292</v>
      </c>
      <c r="G51" s="85" t="b">
        <v>0</v>
      </c>
      <c r="H51" s="85" t="b">
        <v>0</v>
      </c>
      <c r="I51" s="85" t="b">
        <v>0</v>
      </c>
      <c r="J51" s="85" t="b">
        <v>0</v>
      </c>
      <c r="K51" s="85" t="b">
        <v>0</v>
      </c>
      <c r="L51" s="85" t="b">
        <v>0</v>
      </c>
    </row>
    <row r="52" spans="1:12" ht="15">
      <c r="A52" s="85" t="s">
        <v>3086</v>
      </c>
      <c r="B52" s="85" t="s">
        <v>3087</v>
      </c>
      <c r="C52" s="85">
        <v>6</v>
      </c>
      <c r="D52" s="123">
        <v>0.004221193892051828</v>
      </c>
      <c r="E52" s="123">
        <v>2.492294657634319</v>
      </c>
      <c r="F52" s="85" t="s">
        <v>3292</v>
      </c>
      <c r="G52" s="85" t="b">
        <v>0</v>
      </c>
      <c r="H52" s="85" t="b">
        <v>0</v>
      </c>
      <c r="I52" s="85" t="b">
        <v>0</v>
      </c>
      <c r="J52" s="85" t="b">
        <v>0</v>
      </c>
      <c r="K52" s="85" t="b">
        <v>0</v>
      </c>
      <c r="L52" s="85" t="b">
        <v>0</v>
      </c>
    </row>
    <row r="53" spans="1:12" ht="15">
      <c r="A53" s="85" t="s">
        <v>3087</v>
      </c>
      <c r="B53" s="85" t="s">
        <v>584</v>
      </c>
      <c r="C53" s="85">
        <v>6</v>
      </c>
      <c r="D53" s="123">
        <v>0.004221193892051828</v>
      </c>
      <c r="E53" s="123">
        <v>1.1700753629003997</v>
      </c>
      <c r="F53" s="85" t="s">
        <v>3292</v>
      </c>
      <c r="G53" s="85" t="b">
        <v>0</v>
      </c>
      <c r="H53" s="85" t="b">
        <v>0</v>
      </c>
      <c r="I53" s="85" t="b">
        <v>0</v>
      </c>
      <c r="J53" s="85" t="b">
        <v>0</v>
      </c>
      <c r="K53" s="85" t="b">
        <v>0</v>
      </c>
      <c r="L53" s="85" t="b">
        <v>0</v>
      </c>
    </row>
    <row r="54" spans="1:12" ht="15">
      <c r="A54" s="85" t="s">
        <v>584</v>
      </c>
      <c r="B54" s="85" t="s">
        <v>3066</v>
      </c>
      <c r="C54" s="85">
        <v>6</v>
      </c>
      <c r="D54" s="123">
        <v>0.004221193892051828</v>
      </c>
      <c r="E54" s="123">
        <v>1.048597158401606</v>
      </c>
      <c r="F54" s="85" t="s">
        <v>3292</v>
      </c>
      <c r="G54" s="85" t="b">
        <v>0</v>
      </c>
      <c r="H54" s="85" t="b">
        <v>0</v>
      </c>
      <c r="I54" s="85" t="b">
        <v>0</v>
      </c>
      <c r="J54" s="85" t="b">
        <v>1</v>
      </c>
      <c r="K54" s="85" t="b">
        <v>0</v>
      </c>
      <c r="L54" s="85" t="b">
        <v>0</v>
      </c>
    </row>
    <row r="55" spans="1:12" ht="15">
      <c r="A55" s="85" t="s">
        <v>3066</v>
      </c>
      <c r="B55" s="85" t="s">
        <v>3088</v>
      </c>
      <c r="C55" s="85">
        <v>6</v>
      </c>
      <c r="D55" s="123">
        <v>0.004221193892051828</v>
      </c>
      <c r="E55" s="123">
        <v>2.2290532228597373</v>
      </c>
      <c r="F55" s="85" t="s">
        <v>3292</v>
      </c>
      <c r="G55" s="85" t="b">
        <v>1</v>
      </c>
      <c r="H55" s="85" t="b">
        <v>0</v>
      </c>
      <c r="I55" s="85" t="b">
        <v>0</v>
      </c>
      <c r="J55" s="85" t="b">
        <v>1</v>
      </c>
      <c r="K55" s="85" t="b">
        <v>0</v>
      </c>
      <c r="L55" s="85" t="b">
        <v>0</v>
      </c>
    </row>
    <row r="56" spans="1:12" ht="15">
      <c r="A56" s="85" t="s">
        <v>3088</v>
      </c>
      <c r="B56" s="85" t="s">
        <v>584</v>
      </c>
      <c r="C56" s="85">
        <v>6</v>
      </c>
      <c r="D56" s="123">
        <v>0.004221193892051828</v>
      </c>
      <c r="E56" s="123">
        <v>1.1700753629003997</v>
      </c>
      <c r="F56" s="85" t="s">
        <v>3292</v>
      </c>
      <c r="G56" s="85" t="b">
        <v>1</v>
      </c>
      <c r="H56" s="85" t="b">
        <v>0</v>
      </c>
      <c r="I56" s="85" t="b">
        <v>0</v>
      </c>
      <c r="J56" s="85" t="b">
        <v>0</v>
      </c>
      <c r="K56" s="85" t="b">
        <v>0</v>
      </c>
      <c r="L56" s="85" t="b">
        <v>0</v>
      </c>
    </row>
    <row r="57" spans="1:12" ht="15">
      <c r="A57" s="85" t="s">
        <v>584</v>
      </c>
      <c r="B57" s="85" t="s">
        <v>2584</v>
      </c>
      <c r="C57" s="85">
        <v>6</v>
      </c>
      <c r="D57" s="123">
        <v>0.004221193892051828</v>
      </c>
      <c r="E57" s="123">
        <v>0.8444771757456814</v>
      </c>
      <c r="F57" s="85" t="s">
        <v>3292</v>
      </c>
      <c r="G57" s="85" t="b">
        <v>0</v>
      </c>
      <c r="H57" s="85" t="b">
        <v>0</v>
      </c>
      <c r="I57" s="85" t="b">
        <v>0</v>
      </c>
      <c r="J57" s="85" t="b">
        <v>0</v>
      </c>
      <c r="K57" s="85" t="b">
        <v>0</v>
      </c>
      <c r="L57" s="85" t="b">
        <v>0</v>
      </c>
    </row>
    <row r="58" spans="1:12" ht="15">
      <c r="A58" s="85" t="s">
        <v>2542</v>
      </c>
      <c r="B58" s="85" t="s">
        <v>584</v>
      </c>
      <c r="C58" s="85">
        <v>6</v>
      </c>
      <c r="D58" s="123">
        <v>0.004221193892051828</v>
      </c>
      <c r="E58" s="123">
        <v>0.647196617620062</v>
      </c>
      <c r="F58" s="85" t="s">
        <v>3292</v>
      </c>
      <c r="G58" s="85" t="b">
        <v>0</v>
      </c>
      <c r="H58" s="85" t="b">
        <v>0</v>
      </c>
      <c r="I58" s="85" t="b">
        <v>0</v>
      </c>
      <c r="J58" s="85" t="b">
        <v>0</v>
      </c>
      <c r="K58" s="85" t="b">
        <v>0</v>
      </c>
      <c r="L58" s="85" t="b">
        <v>0</v>
      </c>
    </row>
    <row r="59" spans="1:12" ht="15">
      <c r="A59" s="85" t="s">
        <v>2581</v>
      </c>
      <c r="B59" s="85" t="s">
        <v>2582</v>
      </c>
      <c r="C59" s="85">
        <v>6</v>
      </c>
      <c r="D59" s="123">
        <v>0.004221193892051828</v>
      </c>
      <c r="E59" s="123">
        <v>2.492294657634319</v>
      </c>
      <c r="F59" s="85" t="s">
        <v>3292</v>
      </c>
      <c r="G59" s="85" t="b">
        <v>0</v>
      </c>
      <c r="H59" s="85" t="b">
        <v>0</v>
      </c>
      <c r="I59" s="85" t="b">
        <v>0</v>
      </c>
      <c r="J59" s="85" t="b">
        <v>0</v>
      </c>
      <c r="K59" s="85" t="b">
        <v>0</v>
      </c>
      <c r="L59" s="85" t="b">
        <v>0</v>
      </c>
    </row>
    <row r="60" spans="1:12" ht="15">
      <c r="A60" s="85" t="s">
        <v>2582</v>
      </c>
      <c r="B60" s="85" t="s">
        <v>2583</v>
      </c>
      <c r="C60" s="85">
        <v>6</v>
      </c>
      <c r="D60" s="123">
        <v>0.004221193892051828</v>
      </c>
      <c r="E60" s="123">
        <v>2.4253478680037057</v>
      </c>
      <c r="F60" s="85" t="s">
        <v>3292</v>
      </c>
      <c r="G60" s="85" t="b">
        <v>0</v>
      </c>
      <c r="H60" s="85" t="b">
        <v>0</v>
      </c>
      <c r="I60" s="85" t="b">
        <v>0</v>
      </c>
      <c r="J60" s="85" t="b">
        <v>1</v>
      </c>
      <c r="K60" s="85" t="b">
        <v>0</v>
      </c>
      <c r="L60" s="85" t="b">
        <v>0</v>
      </c>
    </row>
    <row r="61" spans="1:12" ht="15">
      <c r="A61" s="85" t="s">
        <v>2583</v>
      </c>
      <c r="B61" s="85" t="s">
        <v>2584</v>
      </c>
      <c r="C61" s="85">
        <v>6</v>
      </c>
      <c r="D61" s="123">
        <v>0.004221193892051828</v>
      </c>
      <c r="E61" s="123">
        <v>1.9993791357314246</v>
      </c>
      <c r="F61" s="85" t="s">
        <v>3292</v>
      </c>
      <c r="G61" s="85" t="b">
        <v>1</v>
      </c>
      <c r="H61" s="85" t="b">
        <v>0</v>
      </c>
      <c r="I61" s="85" t="b">
        <v>0</v>
      </c>
      <c r="J61" s="85" t="b">
        <v>0</v>
      </c>
      <c r="K61" s="85" t="b">
        <v>0</v>
      </c>
      <c r="L61" s="85" t="b">
        <v>0</v>
      </c>
    </row>
    <row r="62" spans="1:12" ht="15">
      <c r="A62" s="85" t="s">
        <v>2584</v>
      </c>
      <c r="B62" s="85" t="s">
        <v>2585</v>
      </c>
      <c r="C62" s="85">
        <v>6</v>
      </c>
      <c r="D62" s="123">
        <v>0.004221193892051828</v>
      </c>
      <c r="E62" s="123">
        <v>1.9694159123539814</v>
      </c>
      <c r="F62" s="85" t="s">
        <v>3292</v>
      </c>
      <c r="G62" s="85" t="b">
        <v>0</v>
      </c>
      <c r="H62" s="85" t="b">
        <v>0</v>
      </c>
      <c r="I62" s="85" t="b">
        <v>0</v>
      </c>
      <c r="J62" s="85" t="b">
        <v>1</v>
      </c>
      <c r="K62" s="85" t="b">
        <v>0</v>
      </c>
      <c r="L62" s="85" t="b">
        <v>0</v>
      </c>
    </row>
    <row r="63" spans="1:12" ht="15">
      <c r="A63" s="85" t="s">
        <v>2585</v>
      </c>
      <c r="B63" s="85" t="s">
        <v>336</v>
      </c>
      <c r="C63" s="85">
        <v>6</v>
      </c>
      <c r="D63" s="123">
        <v>0.004221193892051828</v>
      </c>
      <c r="E63" s="123">
        <v>1.0485971584016063</v>
      </c>
      <c r="F63" s="85" t="s">
        <v>3292</v>
      </c>
      <c r="G63" s="85" t="b">
        <v>1</v>
      </c>
      <c r="H63" s="85" t="b">
        <v>0</v>
      </c>
      <c r="I63" s="85" t="b">
        <v>0</v>
      </c>
      <c r="J63" s="85" t="b">
        <v>0</v>
      </c>
      <c r="K63" s="85" t="b">
        <v>0</v>
      </c>
      <c r="L63" s="85" t="b">
        <v>0</v>
      </c>
    </row>
    <row r="64" spans="1:12" ht="15">
      <c r="A64" s="85" t="s">
        <v>336</v>
      </c>
      <c r="B64" s="85" t="s">
        <v>2542</v>
      </c>
      <c r="C64" s="85">
        <v>6</v>
      </c>
      <c r="D64" s="123">
        <v>0.004221193892051828</v>
      </c>
      <c r="E64" s="123">
        <v>0.6403571930897566</v>
      </c>
      <c r="F64" s="85" t="s">
        <v>3292</v>
      </c>
      <c r="G64" s="85" t="b">
        <v>0</v>
      </c>
      <c r="H64" s="85" t="b">
        <v>0</v>
      </c>
      <c r="I64" s="85" t="b">
        <v>0</v>
      </c>
      <c r="J64" s="85" t="b">
        <v>0</v>
      </c>
      <c r="K64" s="85" t="b">
        <v>0</v>
      </c>
      <c r="L64" s="85" t="b">
        <v>0</v>
      </c>
    </row>
    <row r="65" spans="1:12" ht="15">
      <c r="A65" s="85" t="s">
        <v>2542</v>
      </c>
      <c r="B65" s="85" t="s">
        <v>2541</v>
      </c>
      <c r="C65" s="85">
        <v>6</v>
      </c>
      <c r="D65" s="123">
        <v>0.004221193892051828</v>
      </c>
      <c r="E65" s="123">
        <v>1.4253478680037057</v>
      </c>
      <c r="F65" s="85" t="s">
        <v>3292</v>
      </c>
      <c r="G65" s="85" t="b">
        <v>0</v>
      </c>
      <c r="H65" s="85" t="b">
        <v>0</v>
      </c>
      <c r="I65" s="85" t="b">
        <v>0</v>
      </c>
      <c r="J65" s="85" t="b">
        <v>0</v>
      </c>
      <c r="K65" s="85" t="b">
        <v>0</v>
      </c>
      <c r="L65" s="85" t="b">
        <v>0</v>
      </c>
    </row>
    <row r="66" spans="1:12" ht="15">
      <c r="A66" s="85" t="s">
        <v>2541</v>
      </c>
      <c r="B66" s="85" t="s">
        <v>2586</v>
      </c>
      <c r="C66" s="85">
        <v>6</v>
      </c>
      <c r="D66" s="123">
        <v>0.004221193892051828</v>
      </c>
      <c r="E66" s="123">
        <v>1.9482266132840433</v>
      </c>
      <c r="F66" s="85" t="s">
        <v>3292</v>
      </c>
      <c r="G66" s="85" t="b">
        <v>0</v>
      </c>
      <c r="H66" s="85" t="b">
        <v>0</v>
      </c>
      <c r="I66" s="85" t="b">
        <v>0</v>
      </c>
      <c r="J66" s="85" t="b">
        <v>0</v>
      </c>
      <c r="K66" s="85" t="b">
        <v>0</v>
      </c>
      <c r="L66" s="85" t="b">
        <v>0</v>
      </c>
    </row>
    <row r="67" spans="1:12" ht="15">
      <c r="A67" s="85" t="s">
        <v>2586</v>
      </c>
      <c r="B67" s="85" t="s">
        <v>2587</v>
      </c>
      <c r="C67" s="85">
        <v>6</v>
      </c>
      <c r="D67" s="123">
        <v>0.004221193892051828</v>
      </c>
      <c r="E67" s="123">
        <v>2.492294657634319</v>
      </c>
      <c r="F67" s="85" t="s">
        <v>3292</v>
      </c>
      <c r="G67" s="85" t="b">
        <v>0</v>
      </c>
      <c r="H67" s="85" t="b">
        <v>0</v>
      </c>
      <c r="I67" s="85" t="b">
        <v>0</v>
      </c>
      <c r="J67" s="85" t="b">
        <v>0</v>
      </c>
      <c r="K67" s="85" t="b">
        <v>0</v>
      </c>
      <c r="L67" s="85" t="b">
        <v>0</v>
      </c>
    </row>
    <row r="68" spans="1:12" ht="15">
      <c r="A68" s="85" t="s">
        <v>2587</v>
      </c>
      <c r="B68" s="85" t="s">
        <v>3089</v>
      </c>
      <c r="C68" s="85">
        <v>6</v>
      </c>
      <c r="D68" s="123">
        <v>0.004221193892051828</v>
      </c>
      <c r="E68" s="123">
        <v>2.492294657634319</v>
      </c>
      <c r="F68" s="85" t="s">
        <v>3292</v>
      </c>
      <c r="G68" s="85" t="b">
        <v>0</v>
      </c>
      <c r="H68" s="85" t="b">
        <v>0</v>
      </c>
      <c r="I68" s="85" t="b">
        <v>0</v>
      </c>
      <c r="J68" s="85" t="b">
        <v>0</v>
      </c>
      <c r="K68" s="85" t="b">
        <v>0</v>
      </c>
      <c r="L68" s="85" t="b">
        <v>0</v>
      </c>
    </row>
    <row r="69" spans="1:12" ht="15">
      <c r="A69" s="85" t="s">
        <v>336</v>
      </c>
      <c r="B69" s="85" t="s">
        <v>3091</v>
      </c>
      <c r="C69" s="85">
        <v>5</v>
      </c>
      <c r="D69" s="123">
        <v>0.0037133641126654298</v>
      </c>
      <c r="E69" s="123">
        <v>1.163235938370094</v>
      </c>
      <c r="F69" s="85" t="s">
        <v>3292</v>
      </c>
      <c r="G69" s="85" t="b">
        <v>0</v>
      </c>
      <c r="H69" s="85" t="b">
        <v>0</v>
      </c>
      <c r="I69" s="85" t="b">
        <v>0</v>
      </c>
      <c r="J69" s="85" t="b">
        <v>0</v>
      </c>
      <c r="K69" s="85" t="b">
        <v>0</v>
      </c>
      <c r="L69" s="85" t="b">
        <v>0</v>
      </c>
    </row>
    <row r="70" spans="1:12" ht="15">
      <c r="A70" s="85" t="s">
        <v>3091</v>
      </c>
      <c r="B70" s="85" t="s">
        <v>3080</v>
      </c>
      <c r="C70" s="85">
        <v>5</v>
      </c>
      <c r="D70" s="123">
        <v>0.0037133641126654298</v>
      </c>
      <c r="E70" s="123">
        <v>2.492294657634319</v>
      </c>
      <c r="F70" s="85" t="s">
        <v>3292</v>
      </c>
      <c r="G70" s="85" t="b">
        <v>0</v>
      </c>
      <c r="H70" s="85" t="b">
        <v>0</v>
      </c>
      <c r="I70" s="85" t="b">
        <v>0</v>
      </c>
      <c r="J70" s="85" t="b">
        <v>0</v>
      </c>
      <c r="K70" s="85" t="b">
        <v>0</v>
      </c>
      <c r="L70" s="85" t="b">
        <v>0</v>
      </c>
    </row>
    <row r="71" spans="1:12" ht="15">
      <c r="A71" s="85" t="s">
        <v>3080</v>
      </c>
      <c r="B71" s="85" t="s">
        <v>2552</v>
      </c>
      <c r="C71" s="85">
        <v>5</v>
      </c>
      <c r="D71" s="123">
        <v>0.0037133641126654298</v>
      </c>
      <c r="E71" s="123">
        <v>2.1912646619703375</v>
      </c>
      <c r="F71" s="85" t="s">
        <v>3292</v>
      </c>
      <c r="G71" s="85" t="b">
        <v>0</v>
      </c>
      <c r="H71" s="85" t="b">
        <v>0</v>
      </c>
      <c r="I71" s="85" t="b">
        <v>0</v>
      </c>
      <c r="J71" s="85" t="b">
        <v>0</v>
      </c>
      <c r="K71" s="85" t="b">
        <v>0</v>
      </c>
      <c r="L71" s="85" t="b">
        <v>0</v>
      </c>
    </row>
    <row r="72" spans="1:12" ht="15">
      <c r="A72" s="85" t="s">
        <v>2552</v>
      </c>
      <c r="B72" s="85" t="s">
        <v>3092</v>
      </c>
      <c r="C72" s="85">
        <v>5</v>
      </c>
      <c r="D72" s="123">
        <v>0.0037133641126654298</v>
      </c>
      <c r="E72" s="123">
        <v>2.2704459080179626</v>
      </c>
      <c r="F72" s="85" t="s">
        <v>3292</v>
      </c>
      <c r="G72" s="85" t="b">
        <v>0</v>
      </c>
      <c r="H72" s="85" t="b">
        <v>0</v>
      </c>
      <c r="I72" s="85" t="b">
        <v>0</v>
      </c>
      <c r="J72" s="85" t="b">
        <v>0</v>
      </c>
      <c r="K72" s="85" t="b">
        <v>0</v>
      </c>
      <c r="L72" s="85" t="b">
        <v>0</v>
      </c>
    </row>
    <row r="73" spans="1:12" ht="15">
      <c r="A73" s="85" t="s">
        <v>3092</v>
      </c>
      <c r="B73" s="85" t="s">
        <v>3093</v>
      </c>
      <c r="C73" s="85">
        <v>5</v>
      </c>
      <c r="D73" s="123">
        <v>0.0037133641126654298</v>
      </c>
      <c r="E73" s="123">
        <v>2.571475903681944</v>
      </c>
      <c r="F73" s="85" t="s">
        <v>3292</v>
      </c>
      <c r="G73" s="85" t="b">
        <v>0</v>
      </c>
      <c r="H73" s="85" t="b">
        <v>0</v>
      </c>
      <c r="I73" s="85" t="b">
        <v>0</v>
      </c>
      <c r="J73" s="85" t="b">
        <v>0</v>
      </c>
      <c r="K73" s="85" t="b">
        <v>0</v>
      </c>
      <c r="L73" s="85" t="b">
        <v>0</v>
      </c>
    </row>
    <row r="74" spans="1:12" ht="15">
      <c r="A74" s="85" t="s">
        <v>3093</v>
      </c>
      <c r="B74" s="85" t="s">
        <v>336</v>
      </c>
      <c r="C74" s="85">
        <v>5</v>
      </c>
      <c r="D74" s="123">
        <v>0.0037133641126654298</v>
      </c>
      <c r="E74" s="123">
        <v>1.1735358950099062</v>
      </c>
      <c r="F74" s="85" t="s">
        <v>3292</v>
      </c>
      <c r="G74" s="85" t="b">
        <v>0</v>
      </c>
      <c r="H74" s="85" t="b">
        <v>0</v>
      </c>
      <c r="I74" s="85" t="b">
        <v>0</v>
      </c>
      <c r="J74" s="85" t="b">
        <v>0</v>
      </c>
      <c r="K74" s="85" t="b">
        <v>0</v>
      </c>
      <c r="L74" s="85" t="b">
        <v>0</v>
      </c>
    </row>
    <row r="75" spans="1:12" ht="15">
      <c r="A75" s="85" t="s">
        <v>584</v>
      </c>
      <c r="B75" s="85" t="s">
        <v>2502</v>
      </c>
      <c r="C75" s="85">
        <v>5</v>
      </c>
      <c r="D75" s="123">
        <v>0.0037133641126654298</v>
      </c>
      <c r="E75" s="123">
        <v>1.2704459080179624</v>
      </c>
      <c r="F75" s="85" t="s">
        <v>3292</v>
      </c>
      <c r="G75" s="85" t="b">
        <v>0</v>
      </c>
      <c r="H75" s="85" t="b">
        <v>0</v>
      </c>
      <c r="I75" s="85" t="b">
        <v>0</v>
      </c>
      <c r="J75" s="85" t="b">
        <v>0</v>
      </c>
      <c r="K75" s="85" t="b">
        <v>0</v>
      </c>
      <c r="L75" s="85" t="b">
        <v>0</v>
      </c>
    </row>
    <row r="76" spans="1:12" ht="15">
      <c r="A76" s="85" t="s">
        <v>2502</v>
      </c>
      <c r="B76" s="85" t="s">
        <v>2503</v>
      </c>
      <c r="C76" s="85">
        <v>5</v>
      </c>
      <c r="D76" s="123">
        <v>0.0037133641126654298</v>
      </c>
      <c r="E76" s="123">
        <v>2.571475903681944</v>
      </c>
      <c r="F76" s="85" t="s">
        <v>3292</v>
      </c>
      <c r="G76" s="85" t="b">
        <v>0</v>
      </c>
      <c r="H76" s="85" t="b">
        <v>0</v>
      </c>
      <c r="I76" s="85" t="b">
        <v>0</v>
      </c>
      <c r="J76" s="85" t="b">
        <v>0</v>
      </c>
      <c r="K76" s="85" t="b">
        <v>0</v>
      </c>
      <c r="L76" s="85" t="b">
        <v>0</v>
      </c>
    </row>
    <row r="77" spans="1:12" ht="15">
      <c r="A77" s="85" t="s">
        <v>2503</v>
      </c>
      <c r="B77" s="85" t="s">
        <v>2504</v>
      </c>
      <c r="C77" s="85">
        <v>5</v>
      </c>
      <c r="D77" s="123">
        <v>0.0037133641126654298</v>
      </c>
      <c r="E77" s="123">
        <v>2.571475903681944</v>
      </c>
      <c r="F77" s="85" t="s">
        <v>3292</v>
      </c>
      <c r="G77" s="85" t="b">
        <v>0</v>
      </c>
      <c r="H77" s="85" t="b">
        <v>0</v>
      </c>
      <c r="I77" s="85" t="b">
        <v>0</v>
      </c>
      <c r="J77" s="85" t="b">
        <v>0</v>
      </c>
      <c r="K77" s="85" t="b">
        <v>0</v>
      </c>
      <c r="L77" s="85" t="b">
        <v>0</v>
      </c>
    </row>
    <row r="78" spans="1:12" ht="15">
      <c r="A78" s="85" t="s">
        <v>2504</v>
      </c>
      <c r="B78" s="85" t="s">
        <v>2505</v>
      </c>
      <c r="C78" s="85">
        <v>5</v>
      </c>
      <c r="D78" s="123">
        <v>0.0037133641126654298</v>
      </c>
      <c r="E78" s="123">
        <v>2.571475903681944</v>
      </c>
      <c r="F78" s="85" t="s">
        <v>3292</v>
      </c>
      <c r="G78" s="85" t="b">
        <v>0</v>
      </c>
      <c r="H78" s="85" t="b">
        <v>0</v>
      </c>
      <c r="I78" s="85" t="b">
        <v>0</v>
      </c>
      <c r="J78" s="85" t="b">
        <v>0</v>
      </c>
      <c r="K78" s="85" t="b">
        <v>0</v>
      </c>
      <c r="L78" s="85" t="b">
        <v>0</v>
      </c>
    </row>
    <row r="79" spans="1:12" ht="15">
      <c r="A79" s="85" t="s">
        <v>336</v>
      </c>
      <c r="B79" s="85" t="s">
        <v>2559</v>
      </c>
      <c r="C79" s="85">
        <v>5</v>
      </c>
      <c r="D79" s="123">
        <v>0.0037133641126654298</v>
      </c>
      <c r="E79" s="123">
        <v>0.7830246966584882</v>
      </c>
      <c r="F79" s="85" t="s">
        <v>3292</v>
      </c>
      <c r="G79" s="85" t="b">
        <v>0</v>
      </c>
      <c r="H79" s="85" t="b">
        <v>0</v>
      </c>
      <c r="I79" s="85" t="b">
        <v>0</v>
      </c>
      <c r="J79" s="85" t="b">
        <v>0</v>
      </c>
      <c r="K79" s="85" t="b">
        <v>0</v>
      </c>
      <c r="L79" s="85" t="b">
        <v>0</v>
      </c>
    </row>
    <row r="80" spans="1:12" ht="15">
      <c r="A80" s="85" t="s">
        <v>286</v>
      </c>
      <c r="B80" s="85" t="s">
        <v>2567</v>
      </c>
      <c r="C80" s="85">
        <v>5</v>
      </c>
      <c r="D80" s="123">
        <v>0.0037133641126654298</v>
      </c>
      <c r="E80" s="123">
        <v>2.1912646619703375</v>
      </c>
      <c r="F80" s="85" t="s">
        <v>3292</v>
      </c>
      <c r="G80" s="85" t="b">
        <v>0</v>
      </c>
      <c r="H80" s="85" t="b">
        <v>0</v>
      </c>
      <c r="I80" s="85" t="b">
        <v>0</v>
      </c>
      <c r="J80" s="85" t="b">
        <v>0</v>
      </c>
      <c r="K80" s="85" t="b">
        <v>0</v>
      </c>
      <c r="L80" s="85" t="b">
        <v>0</v>
      </c>
    </row>
    <row r="81" spans="1:12" ht="15">
      <c r="A81" s="85" t="s">
        <v>289</v>
      </c>
      <c r="B81" s="85" t="s">
        <v>3077</v>
      </c>
      <c r="C81" s="85">
        <v>5</v>
      </c>
      <c r="D81" s="123">
        <v>0.0037133641126654298</v>
      </c>
      <c r="E81" s="123">
        <v>2.4253478680037057</v>
      </c>
      <c r="F81" s="85" t="s">
        <v>3292</v>
      </c>
      <c r="G81" s="85" t="b">
        <v>0</v>
      </c>
      <c r="H81" s="85" t="b">
        <v>0</v>
      </c>
      <c r="I81" s="85" t="b">
        <v>0</v>
      </c>
      <c r="J81" s="85" t="b">
        <v>0</v>
      </c>
      <c r="K81" s="85" t="b">
        <v>0</v>
      </c>
      <c r="L81" s="85" t="b">
        <v>0</v>
      </c>
    </row>
    <row r="82" spans="1:12" ht="15">
      <c r="A82" s="85" t="s">
        <v>2584</v>
      </c>
      <c r="B82" s="85" t="s">
        <v>3101</v>
      </c>
      <c r="C82" s="85">
        <v>5</v>
      </c>
      <c r="D82" s="123">
        <v>0.0037133641126654298</v>
      </c>
      <c r="E82" s="123">
        <v>2.0943546489622813</v>
      </c>
      <c r="F82" s="85" t="s">
        <v>3292</v>
      </c>
      <c r="G82" s="85" t="b">
        <v>0</v>
      </c>
      <c r="H82" s="85" t="b">
        <v>0</v>
      </c>
      <c r="I82" s="85" t="b">
        <v>0</v>
      </c>
      <c r="J82" s="85" t="b">
        <v>0</v>
      </c>
      <c r="K82" s="85" t="b">
        <v>0</v>
      </c>
      <c r="L82" s="85" t="b">
        <v>0</v>
      </c>
    </row>
    <row r="83" spans="1:12" ht="15">
      <c r="A83" s="85" t="s">
        <v>336</v>
      </c>
      <c r="B83" s="85" t="s">
        <v>2590</v>
      </c>
      <c r="C83" s="85">
        <v>5</v>
      </c>
      <c r="D83" s="123">
        <v>0.0037133641126654298</v>
      </c>
      <c r="E83" s="123">
        <v>1.0840546923224694</v>
      </c>
      <c r="F83" s="85" t="s">
        <v>3292</v>
      </c>
      <c r="G83" s="85" t="b">
        <v>0</v>
      </c>
      <c r="H83" s="85" t="b">
        <v>0</v>
      </c>
      <c r="I83" s="85" t="b">
        <v>0</v>
      </c>
      <c r="J83" s="85" t="b">
        <v>0</v>
      </c>
      <c r="K83" s="85" t="b">
        <v>0</v>
      </c>
      <c r="L83" s="85" t="b">
        <v>0</v>
      </c>
    </row>
    <row r="84" spans="1:12" ht="15">
      <c r="A84" s="85" t="s">
        <v>277</v>
      </c>
      <c r="B84" s="85" t="s">
        <v>2581</v>
      </c>
      <c r="C84" s="85">
        <v>5</v>
      </c>
      <c r="D84" s="123">
        <v>0.0037133641126654298</v>
      </c>
      <c r="E84" s="123">
        <v>2.571475903681944</v>
      </c>
      <c r="F84" s="85" t="s">
        <v>3292</v>
      </c>
      <c r="G84" s="85" t="b">
        <v>0</v>
      </c>
      <c r="H84" s="85" t="b">
        <v>0</v>
      </c>
      <c r="I84" s="85" t="b">
        <v>0</v>
      </c>
      <c r="J84" s="85" t="b">
        <v>0</v>
      </c>
      <c r="K84" s="85" t="b">
        <v>0</v>
      </c>
      <c r="L84" s="85" t="b">
        <v>0</v>
      </c>
    </row>
    <row r="85" spans="1:12" ht="15">
      <c r="A85" s="85" t="s">
        <v>2505</v>
      </c>
      <c r="B85" s="85" t="s">
        <v>2506</v>
      </c>
      <c r="C85" s="85">
        <v>4</v>
      </c>
      <c r="D85" s="123">
        <v>0.0031623077271230623</v>
      </c>
      <c r="E85" s="123">
        <v>2.66838591669</v>
      </c>
      <c r="F85" s="85" t="s">
        <v>3292</v>
      </c>
      <c r="G85" s="85" t="b">
        <v>0</v>
      </c>
      <c r="H85" s="85" t="b">
        <v>0</v>
      </c>
      <c r="I85" s="85" t="b">
        <v>0</v>
      </c>
      <c r="J85" s="85" t="b">
        <v>0</v>
      </c>
      <c r="K85" s="85" t="b">
        <v>0</v>
      </c>
      <c r="L85" s="85" t="b">
        <v>0</v>
      </c>
    </row>
    <row r="86" spans="1:12" ht="15">
      <c r="A86" s="85" t="s">
        <v>3067</v>
      </c>
      <c r="B86" s="85" t="s">
        <v>3094</v>
      </c>
      <c r="C86" s="85">
        <v>4</v>
      </c>
      <c r="D86" s="123">
        <v>0.0031623077271230623</v>
      </c>
      <c r="E86" s="123">
        <v>2.219293385570581</v>
      </c>
      <c r="F86" s="85" t="s">
        <v>3292</v>
      </c>
      <c r="G86" s="85" t="b">
        <v>1</v>
      </c>
      <c r="H86" s="85" t="b">
        <v>0</v>
      </c>
      <c r="I86" s="85" t="b">
        <v>0</v>
      </c>
      <c r="J86" s="85" t="b">
        <v>0</v>
      </c>
      <c r="K86" s="85" t="b">
        <v>0</v>
      </c>
      <c r="L86" s="85" t="b">
        <v>0</v>
      </c>
    </row>
    <row r="87" spans="1:12" ht="15">
      <c r="A87" s="85" t="s">
        <v>3094</v>
      </c>
      <c r="B87" s="85" t="s">
        <v>328</v>
      </c>
      <c r="C87" s="85">
        <v>4</v>
      </c>
      <c r="D87" s="123">
        <v>0.0031623077271230623</v>
      </c>
      <c r="E87" s="123">
        <v>2.571475903681944</v>
      </c>
      <c r="F87" s="85" t="s">
        <v>3292</v>
      </c>
      <c r="G87" s="85" t="b">
        <v>0</v>
      </c>
      <c r="H87" s="85" t="b">
        <v>0</v>
      </c>
      <c r="I87" s="85" t="b">
        <v>0</v>
      </c>
      <c r="J87" s="85" t="b">
        <v>0</v>
      </c>
      <c r="K87" s="85" t="b">
        <v>0</v>
      </c>
      <c r="L87" s="85" t="b">
        <v>0</v>
      </c>
    </row>
    <row r="88" spans="1:12" ht="15">
      <c r="A88" s="85" t="s">
        <v>328</v>
      </c>
      <c r="B88" s="85" t="s">
        <v>3104</v>
      </c>
      <c r="C88" s="85">
        <v>4</v>
      </c>
      <c r="D88" s="123">
        <v>0.0031623077271230623</v>
      </c>
      <c r="E88" s="123">
        <v>2.492294657634319</v>
      </c>
      <c r="F88" s="85" t="s">
        <v>3292</v>
      </c>
      <c r="G88" s="85" t="b">
        <v>0</v>
      </c>
      <c r="H88" s="85" t="b">
        <v>0</v>
      </c>
      <c r="I88" s="85" t="b">
        <v>0</v>
      </c>
      <c r="J88" s="85" t="b">
        <v>0</v>
      </c>
      <c r="K88" s="85" t="b">
        <v>0</v>
      </c>
      <c r="L88" s="85" t="b">
        <v>0</v>
      </c>
    </row>
    <row r="89" spans="1:12" ht="15">
      <c r="A89" s="85" t="s">
        <v>3104</v>
      </c>
      <c r="B89" s="85" t="s">
        <v>336</v>
      </c>
      <c r="C89" s="85">
        <v>4</v>
      </c>
      <c r="D89" s="123">
        <v>0.0031623077271230623</v>
      </c>
      <c r="E89" s="123">
        <v>1.1735358950099062</v>
      </c>
      <c r="F89" s="85" t="s">
        <v>3292</v>
      </c>
      <c r="G89" s="85" t="b">
        <v>0</v>
      </c>
      <c r="H89" s="85" t="b">
        <v>0</v>
      </c>
      <c r="I89" s="85" t="b">
        <v>0</v>
      </c>
      <c r="J89" s="85" t="b">
        <v>0</v>
      </c>
      <c r="K89" s="85" t="b">
        <v>0</v>
      </c>
      <c r="L89" s="85" t="b">
        <v>0</v>
      </c>
    </row>
    <row r="90" spans="1:12" ht="15">
      <c r="A90" s="85" t="s">
        <v>3083</v>
      </c>
      <c r="B90" s="85" t="s">
        <v>3105</v>
      </c>
      <c r="C90" s="85">
        <v>4</v>
      </c>
      <c r="D90" s="123">
        <v>0.0031623077271230623</v>
      </c>
      <c r="E90" s="123">
        <v>2.492294657634319</v>
      </c>
      <c r="F90" s="85" t="s">
        <v>3292</v>
      </c>
      <c r="G90" s="85" t="b">
        <v>0</v>
      </c>
      <c r="H90" s="85" t="b">
        <v>0</v>
      </c>
      <c r="I90" s="85" t="b">
        <v>0</v>
      </c>
      <c r="J90" s="85" t="b">
        <v>0</v>
      </c>
      <c r="K90" s="85" t="b">
        <v>0</v>
      </c>
      <c r="L90" s="85" t="b">
        <v>0</v>
      </c>
    </row>
    <row r="91" spans="1:12" ht="15">
      <c r="A91" s="85" t="s">
        <v>3105</v>
      </c>
      <c r="B91" s="85" t="s">
        <v>3076</v>
      </c>
      <c r="C91" s="85">
        <v>4</v>
      </c>
      <c r="D91" s="123">
        <v>0.0031623077271230623</v>
      </c>
      <c r="E91" s="123">
        <v>2.4253478680037057</v>
      </c>
      <c r="F91" s="85" t="s">
        <v>3292</v>
      </c>
      <c r="G91" s="85" t="b">
        <v>0</v>
      </c>
      <c r="H91" s="85" t="b">
        <v>0</v>
      </c>
      <c r="I91" s="85" t="b">
        <v>0</v>
      </c>
      <c r="J91" s="85" t="b">
        <v>0</v>
      </c>
      <c r="K91" s="85" t="b">
        <v>0</v>
      </c>
      <c r="L91" s="85" t="b">
        <v>0</v>
      </c>
    </row>
    <row r="92" spans="1:12" ht="15">
      <c r="A92" s="85" t="s">
        <v>3076</v>
      </c>
      <c r="B92" s="85" t="s">
        <v>336</v>
      </c>
      <c r="C92" s="85">
        <v>4</v>
      </c>
      <c r="D92" s="123">
        <v>0.0031623077271230623</v>
      </c>
      <c r="E92" s="123">
        <v>0.9304978463236118</v>
      </c>
      <c r="F92" s="85" t="s">
        <v>3292</v>
      </c>
      <c r="G92" s="85" t="b">
        <v>0</v>
      </c>
      <c r="H92" s="85" t="b">
        <v>0</v>
      </c>
      <c r="I92" s="85" t="b">
        <v>0</v>
      </c>
      <c r="J92" s="85" t="b">
        <v>0</v>
      </c>
      <c r="K92" s="85" t="b">
        <v>0</v>
      </c>
      <c r="L92" s="85" t="b">
        <v>0</v>
      </c>
    </row>
    <row r="93" spans="1:12" ht="15">
      <c r="A93" s="85" t="s">
        <v>584</v>
      </c>
      <c r="B93" s="85" t="s">
        <v>2499</v>
      </c>
      <c r="C93" s="85">
        <v>4</v>
      </c>
      <c r="D93" s="123">
        <v>0.0031623077271230623</v>
      </c>
      <c r="E93" s="123">
        <v>0.35399195946803746</v>
      </c>
      <c r="F93" s="85" t="s">
        <v>3292</v>
      </c>
      <c r="G93" s="85" t="b">
        <v>0</v>
      </c>
      <c r="H93" s="85" t="b">
        <v>0</v>
      </c>
      <c r="I93" s="85" t="b">
        <v>0</v>
      </c>
      <c r="J93" s="85" t="b">
        <v>0</v>
      </c>
      <c r="K93" s="85" t="b">
        <v>0</v>
      </c>
      <c r="L93" s="85" t="b">
        <v>0</v>
      </c>
    </row>
    <row r="94" spans="1:12" ht="15">
      <c r="A94" s="85" t="s">
        <v>2499</v>
      </c>
      <c r="B94" s="85" t="s">
        <v>2500</v>
      </c>
      <c r="C94" s="85">
        <v>4</v>
      </c>
      <c r="D94" s="123">
        <v>0.0031623077271230623</v>
      </c>
      <c r="E94" s="123">
        <v>1.5892046706423753</v>
      </c>
      <c r="F94" s="85" t="s">
        <v>3292</v>
      </c>
      <c r="G94" s="85" t="b">
        <v>0</v>
      </c>
      <c r="H94" s="85" t="b">
        <v>0</v>
      </c>
      <c r="I94" s="85" t="b">
        <v>0</v>
      </c>
      <c r="J94" s="85" t="b">
        <v>0</v>
      </c>
      <c r="K94" s="85" t="b">
        <v>0</v>
      </c>
      <c r="L94" s="85" t="b">
        <v>0</v>
      </c>
    </row>
    <row r="95" spans="1:12" ht="15">
      <c r="A95" s="85" t="s">
        <v>3078</v>
      </c>
      <c r="B95" s="85" t="s">
        <v>3079</v>
      </c>
      <c r="C95" s="85">
        <v>4</v>
      </c>
      <c r="D95" s="123">
        <v>0.0031623077271230623</v>
      </c>
      <c r="E95" s="123">
        <v>2.474565890673887</v>
      </c>
      <c r="F95" s="85" t="s">
        <v>3292</v>
      </c>
      <c r="G95" s="85" t="b">
        <v>0</v>
      </c>
      <c r="H95" s="85" t="b">
        <v>0</v>
      </c>
      <c r="I95" s="85" t="b">
        <v>0</v>
      </c>
      <c r="J95" s="85" t="b">
        <v>0</v>
      </c>
      <c r="K95" s="85" t="b">
        <v>0</v>
      </c>
      <c r="L95" s="85" t="b">
        <v>0</v>
      </c>
    </row>
    <row r="96" spans="1:12" ht="15">
      <c r="A96" s="85" t="s">
        <v>2559</v>
      </c>
      <c r="B96" s="85" t="s">
        <v>2560</v>
      </c>
      <c r="C96" s="85">
        <v>4</v>
      </c>
      <c r="D96" s="123">
        <v>0.0031623077271230623</v>
      </c>
      <c r="E96" s="123">
        <v>2.492294657634319</v>
      </c>
      <c r="F96" s="85" t="s">
        <v>3292</v>
      </c>
      <c r="G96" s="85" t="b">
        <v>0</v>
      </c>
      <c r="H96" s="85" t="b">
        <v>0</v>
      </c>
      <c r="I96" s="85" t="b">
        <v>0</v>
      </c>
      <c r="J96" s="85" t="b">
        <v>0</v>
      </c>
      <c r="K96" s="85" t="b">
        <v>0</v>
      </c>
      <c r="L96" s="85" t="b">
        <v>0</v>
      </c>
    </row>
    <row r="97" spans="1:12" ht="15">
      <c r="A97" s="85" t="s">
        <v>2560</v>
      </c>
      <c r="B97" s="85" t="s">
        <v>2561</v>
      </c>
      <c r="C97" s="85">
        <v>4</v>
      </c>
      <c r="D97" s="123">
        <v>0.0031623077271230623</v>
      </c>
      <c r="E97" s="123">
        <v>2.66838591669</v>
      </c>
      <c r="F97" s="85" t="s">
        <v>3292</v>
      </c>
      <c r="G97" s="85" t="b">
        <v>0</v>
      </c>
      <c r="H97" s="85" t="b">
        <v>0</v>
      </c>
      <c r="I97" s="85" t="b">
        <v>0</v>
      </c>
      <c r="J97" s="85" t="b">
        <v>0</v>
      </c>
      <c r="K97" s="85" t="b">
        <v>0</v>
      </c>
      <c r="L97" s="85" t="b">
        <v>0</v>
      </c>
    </row>
    <row r="98" spans="1:12" ht="15">
      <c r="A98" s="85" t="s">
        <v>2561</v>
      </c>
      <c r="B98" s="85" t="s">
        <v>336</v>
      </c>
      <c r="C98" s="85">
        <v>4</v>
      </c>
      <c r="D98" s="123">
        <v>0.0031623077271230623</v>
      </c>
      <c r="E98" s="123">
        <v>1.1735358950099062</v>
      </c>
      <c r="F98" s="85" t="s">
        <v>3292</v>
      </c>
      <c r="G98" s="85" t="b">
        <v>0</v>
      </c>
      <c r="H98" s="85" t="b">
        <v>0</v>
      </c>
      <c r="I98" s="85" t="b">
        <v>0</v>
      </c>
      <c r="J98" s="85" t="b">
        <v>0</v>
      </c>
      <c r="K98" s="85" t="b">
        <v>0</v>
      </c>
      <c r="L98" s="85" t="b">
        <v>0</v>
      </c>
    </row>
    <row r="99" spans="1:12" ht="15">
      <c r="A99" s="85" t="s">
        <v>336</v>
      </c>
      <c r="B99" s="85" t="s">
        <v>336</v>
      </c>
      <c r="C99" s="85">
        <v>4</v>
      </c>
      <c r="D99" s="123">
        <v>0.0031623077271230623</v>
      </c>
      <c r="E99" s="123">
        <v>-0.3316140833099998</v>
      </c>
      <c r="F99" s="85" t="s">
        <v>3292</v>
      </c>
      <c r="G99" s="85" t="b">
        <v>0</v>
      </c>
      <c r="H99" s="85" t="b">
        <v>0</v>
      </c>
      <c r="I99" s="85" t="b">
        <v>0</v>
      </c>
      <c r="J99" s="85" t="b">
        <v>0</v>
      </c>
      <c r="K99" s="85" t="b">
        <v>0</v>
      </c>
      <c r="L99" s="85" t="b">
        <v>0</v>
      </c>
    </row>
    <row r="100" spans="1:12" ht="15">
      <c r="A100" s="85" t="s">
        <v>336</v>
      </c>
      <c r="B100" s="85" t="s">
        <v>2562</v>
      </c>
      <c r="C100" s="85">
        <v>4</v>
      </c>
      <c r="D100" s="123">
        <v>0.0031623077271230623</v>
      </c>
      <c r="E100" s="123">
        <v>1.163235938370094</v>
      </c>
      <c r="F100" s="85" t="s">
        <v>3292</v>
      </c>
      <c r="G100" s="85" t="b">
        <v>0</v>
      </c>
      <c r="H100" s="85" t="b">
        <v>0</v>
      </c>
      <c r="I100" s="85" t="b">
        <v>0</v>
      </c>
      <c r="J100" s="85" t="b">
        <v>0</v>
      </c>
      <c r="K100" s="85" t="b">
        <v>0</v>
      </c>
      <c r="L100" s="85" t="b">
        <v>0</v>
      </c>
    </row>
    <row r="101" spans="1:12" ht="15">
      <c r="A101" s="85" t="s">
        <v>2562</v>
      </c>
      <c r="B101" s="85" t="s">
        <v>2563</v>
      </c>
      <c r="C101" s="85">
        <v>4</v>
      </c>
      <c r="D101" s="123">
        <v>0.0031623077271230623</v>
      </c>
      <c r="E101" s="123">
        <v>2.66838591669</v>
      </c>
      <c r="F101" s="85" t="s">
        <v>3292</v>
      </c>
      <c r="G101" s="85" t="b">
        <v>0</v>
      </c>
      <c r="H101" s="85" t="b">
        <v>0</v>
      </c>
      <c r="I101" s="85" t="b">
        <v>0</v>
      </c>
      <c r="J101" s="85" t="b">
        <v>0</v>
      </c>
      <c r="K101" s="85" t="b">
        <v>0</v>
      </c>
      <c r="L101" s="85" t="b">
        <v>0</v>
      </c>
    </row>
    <row r="102" spans="1:12" ht="15">
      <c r="A102" s="85" t="s">
        <v>2563</v>
      </c>
      <c r="B102" s="85" t="s">
        <v>336</v>
      </c>
      <c r="C102" s="85">
        <v>4</v>
      </c>
      <c r="D102" s="123">
        <v>0.0031623077271230623</v>
      </c>
      <c r="E102" s="123">
        <v>1.1735358950099062</v>
      </c>
      <c r="F102" s="85" t="s">
        <v>3292</v>
      </c>
      <c r="G102" s="85" t="b">
        <v>0</v>
      </c>
      <c r="H102" s="85" t="b">
        <v>0</v>
      </c>
      <c r="I102" s="85" t="b">
        <v>0</v>
      </c>
      <c r="J102" s="85" t="b">
        <v>0</v>
      </c>
      <c r="K102" s="85" t="b">
        <v>0</v>
      </c>
      <c r="L102" s="85" t="b">
        <v>0</v>
      </c>
    </row>
    <row r="103" spans="1:12" ht="15">
      <c r="A103" s="85" t="s">
        <v>584</v>
      </c>
      <c r="B103" s="85" t="s">
        <v>2518</v>
      </c>
      <c r="C103" s="85">
        <v>4</v>
      </c>
      <c r="D103" s="123">
        <v>0.0031623077271230623</v>
      </c>
      <c r="E103" s="123">
        <v>1.2704459080179626</v>
      </c>
      <c r="F103" s="85" t="s">
        <v>3292</v>
      </c>
      <c r="G103" s="85" t="b">
        <v>0</v>
      </c>
      <c r="H103" s="85" t="b">
        <v>0</v>
      </c>
      <c r="I103" s="85" t="b">
        <v>0</v>
      </c>
      <c r="J103" s="85" t="b">
        <v>0</v>
      </c>
      <c r="K103" s="85" t="b">
        <v>0</v>
      </c>
      <c r="L103" s="85" t="b">
        <v>0</v>
      </c>
    </row>
    <row r="104" spans="1:12" ht="15">
      <c r="A104" s="85" t="s">
        <v>3113</v>
      </c>
      <c r="B104" s="85" t="s">
        <v>3114</v>
      </c>
      <c r="C104" s="85">
        <v>4</v>
      </c>
      <c r="D104" s="123">
        <v>0.0031623077271230623</v>
      </c>
      <c r="E104" s="123">
        <v>2.66838591669</v>
      </c>
      <c r="F104" s="85" t="s">
        <v>3292</v>
      </c>
      <c r="G104" s="85" t="b">
        <v>0</v>
      </c>
      <c r="H104" s="85" t="b">
        <v>0</v>
      </c>
      <c r="I104" s="85" t="b">
        <v>0</v>
      </c>
      <c r="J104" s="85" t="b">
        <v>0</v>
      </c>
      <c r="K104" s="85" t="b">
        <v>0</v>
      </c>
      <c r="L104" s="85" t="b">
        <v>0</v>
      </c>
    </row>
    <row r="105" spans="1:12" ht="15">
      <c r="A105" s="85" t="s">
        <v>3114</v>
      </c>
      <c r="B105" s="85" t="s">
        <v>3115</v>
      </c>
      <c r="C105" s="85">
        <v>4</v>
      </c>
      <c r="D105" s="123">
        <v>0.0031623077271230623</v>
      </c>
      <c r="E105" s="123">
        <v>2.66838591669</v>
      </c>
      <c r="F105" s="85" t="s">
        <v>3292</v>
      </c>
      <c r="G105" s="85" t="b">
        <v>0</v>
      </c>
      <c r="H105" s="85" t="b">
        <v>0</v>
      </c>
      <c r="I105" s="85" t="b">
        <v>0</v>
      </c>
      <c r="J105" s="85" t="b">
        <v>0</v>
      </c>
      <c r="K105" s="85" t="b">
        <v>0</v>
      </c>
      <c r="L105" s="85" t="b">
        <v>0</v>
      </c>
    </row>
    <row r="106" spans="1:12" ht="15">
      <c r="A106" s="85" t="s">
        <v>3072</v>
      </c>
      <c r="B106" s="85" t="s">
        <v>3065</v>
      </c>
      <c r="C106" s="85">
        <v>4</v>
      </c>
      <c r="D106" s="123">
        <v>0.0031623077271230623</v>
      </c>
      <c r="E106" s="123">
        <v>1.8902346663063565</v>
      </c>
      <c r="F106" s="85" t="s">
        <v>3292</v>
      </c>
      <c r="G106" s="85" t="b">
        <v>0</v>
      </c>
      <c r="H106" s="85" t="b">
        <v>0</v>
      </c>
      <c r="I106" s="85" t="b">
        <v>0</v>
      </c>
      <c r="J106" s="85" t="b">
        <v>0</v>
      </c>
      <c r="K106" s="85" t="b">
        <v>0</v>
      </c>
      <c r="L106" s="85" t="b">
        <v>0</v>
      </c>
    </row>
    <row r="107" spans="1:12" ht="15">
      <c r="A107" s="85" t="s">
        <v>3065</v>
      </c>
      <c r="B107" s="85" t="s">
        <v>3116</v>
      </c>
      <c r="C107" s="85">
        <v>4</v>
      </c>
      <c r="D107" s="123">
        <v>0.0031623077271230623</v>
      </c>
      <c r="E107" s="123">
        <v>2.1912646619703375</v>
      </c>
      <c r="F107" s="85" t="s">
        <v>3292</v>
      </c>
      <c r="G107" s="85" t="b">
        <v>0</v>
      </c>
      <c r="H107" s="85" t="b">
        <v>0</v>
      </c>
      <c r="I107" s="85" t="b">
        <v>0</v>
      </c>
      <c r="J107" s="85" t="b">
        <v>0</v>
      </c>
      <c r="K107" s="85" t="b">
        <v>0</v>
      </c>
      <c r="L107" s="85" t="b">
        <v>0</v>
      </c>
    </row>
    <row r="108" spans="1:12" ht="15">
      <c r="A108" s="85" t="s">
        <v>3116</v>
      </c>
      <c r="B108" s="85" t="s">
        <v>2599</v>
      </c>
      <c r="C108" s="85">
        <v>4</v>
      </c>
      <c r="D108" s="123">
        <v>0.0031623077271230623</v>
      </c>
      <c r="E108" s="123">
        <v>2.0943546489622813</v>
      </c>
      <c r="F108" s="85" t="s">
        <v>3292</v>
      </c>
      <c r="G108" s="85" t="b">
        <v>0</v>
      </c>
      <c r="H108" s="85" t="b">
        <v>0</v>
      </c>
      <c r="I108" s="85" t="b">
        <v>0</v>
      </c>
      <c r="J108" s="85" t="b">
        <v>0</v>
      </c>
      <c r="K108" s="85" t="b">
        <v>0</v>
      </c>
      <c r="L108" s="85" t="b">
        <v>0</v>
      </c>
    </row>
    <row r="109" spans="1:12" ht="15">
      <c r="A109" s="85" t="s">
        <v>2599</v>
      </c>
      <c r="B109" s="85" t="s">
        <v>3100</v>
      </c>
      <c r="C109" s="85">
        <v>4</v>
      </c>
      <c r="D109" s="123">
        <v>0.0031623077271230623</v>
      </c>
      <c r="E109" s="123">
        <v>1.9974446359542248</v>
      </c>
      <c r="F109" s="85" t="s">
        <v>3292</v>
      </c>
      <c r="G109" s="85" t="b">
        <v>0</v>
      </c>
      <c r="H109" s="85" t="b">
        <v>0</v>
      </c>
      <c r="I109" s="85" t="b">
        <v>0</v>
      </c>
      <c r="J109" s="85" t="b">
        <v>0</v>
      </c>
      <c r="K109" s="85" t="b">
        <v>0</v>
      </c>
      <c r="L109" s="85" t="b">
        <v>0</v>
      </c>
    </row>
    <row r="110" spans="1:12" ht="15">
      <c r="A110" s="85" t="s">
        <v>3100</v>
      </c>
      <c r="B110" s="85" t="s">
        <v>3065</v>
      </c>
      <c r="C110" s="85">
        <v>4</v>
      </c>
      <c r="D110" s="123">
        <v>0.0031623077271230623</v>
      </c>
      <c r="E110" s="123">
        <v>2.0943546489622813</v>
      </c>
      <c r="F110" s="85" t="s">
        <v>3292</v>
      </c>
      <c r="G110" s="85" t="b">
        <v>0</v>
      </c>
      <c r="H110" s="85" t="b">
        <v>0</v>
      </c>
      <c r="I110" s="85" t="b">
        <v>0</v>
      </c>
      <c r="J110" s="85" t="b">
        <v>0</v>
      </c>
      <c r="K110" s="85" t="b">
        <v>0</v>
      </c>
      <c r="L110" s="85" t="b">
        <v>0</v>
      </c>
    </row>
    <row r="111" spans="1:12" ht="15">
      <c r="A111" s="85" t="s">
        <v>3065</v>
      </c>
      <c r="B111" s="85" t="s">
        <v>3117</v>
      </c>
      <c r="C111" s="85">
        <v>4</v>
      </c>
      <c r="D111" s="123">
        <v>0.0031623077271230623</v>
      </c>
      <c r="E111" s="123">
        <v>2.1912646619703375</v>
      </c>
      <c r="F111" s="85" t="s">
        <v>3292</v>
      </c>
      <c r="G111" s="85" t="b">
        <v>0</v>
      </c>
      <c r="H111" s="85" t="b">
        <v>0</v>
      </c>
      <c r="I111" s="85" t="b">
        <v>0</v>
      </c>
      <c r="J111" s="85" t="b">
        <v>0</v>
      </c>
      <c r="K111" s="85" t="b">
        <v>0</v>
      </c>
      <c r="L111" s="85" t="b">
        <v>0</v>
      </c>
    </row>
    <row r="112" spans="1:12" ht="15">
      <c r="A112" s="85" t="s">
        <v>3117</v>
      </c>
      <c r="B112" s="85" t="s">
        <v>3118</v>
      </c>
      <c r="C112" s="85">
        <v>4</v>
      </c>
      <c r="D112" s="123">
        <v>0.0031623077271230623</v>
      </c>
      <c r="E112" s="123">
        <v>2.66838591669</v>
      </c>
      <c r="F112" s="85" t="s">
        <v>3292</v>
      </c>
      <c r="G112" s="85" t="b">
        <v>0</v>
      </c>
      <c r="H112" s="85" t="b">
        <v>0</v>
      </c>
      <c r="I112" s="85" t="b">
        <v>0</v>
      </c>
      <c r="J112" s="85" t="b">
        <v>0</v>
      </c>
      <c r="K112" s="85" t="b">
        <v>0</v>
      </c>
      <c r="L112" s="85" t="b">
        <v>0</v>
      </c>
    </row>
    <row r="113" spans="1:12" ht="15">
      <c r="A113" s="85" t="s">
        <v>3118</v>
      </c>
      <c r="B113" s="85" t="s">
        <v>3119</v>
      </c>
      <c r="C113" s="85">
        <v>4</v>
      </c>
      <c r="D113" s="123">
        <v>0.0031623077271230623</v>
      </c>
      <c r="E113" s="123">
        <v>2.66838591669</v>
      </c>
      <c r="F113" s="85" t="s">
        <v>3292</v>
      </c>
      <c r="G113" s="85" t="b">
        <v>0</v>
      </c>
      <c r="H113" s="85" t="b">
        <v>0</v>
      </c>
      <c r="I113" s="85" t="b">
        <v>0</v>
      </c>
      <c r="J113" s="85" t="b">
        <v>0</v>
      </c>
      <c r="K113" s="85" t="b">
        <v>0</v>
      </c>
      <c r="L113" s="85" t="b">
        <v>0</v>
      </c>
    </row>
    <row r="114" spans="1:12" ht="15">
      <c r="A114" s="85" t="s">
        <v>3119</v>
      </c>
      <c r="B114" s="85" t="s">
        <v>3065</v>
      </c>
      <c r="C114" s="85">
        <v>4</v>
      </c>
      <c r="D114" s="123">
        <v>0.0031623077271230623</v>
      </c>
      <c r="E114" s="123">
        <v>2.1912646619703375</v>
      </c>
      <c r="F114" s="85" t="s">
        <v>3292</v>
      </c>
      <c r="G114" s="85" t="b">
        <v>0</v>
      </c>
      <c r="H114" s="85" t="b">
        <v>0</v>
      </c>
      <c r="I114" s="85" t="b">
        <v>0</v>
      </c>
      <c r="J114" s="85" t="b">
        <v>0</v>
      </c>
      <c r="K114" s="85" t="b">
        <v>0</v>
      </c>
      <c r="L114" s="85" t="b">
        <v>0</v>
      </c>
    </row>
    <row r="115" spans="1:12" ht="15">
      <c r="A115" s="85" t="s">
        <v>3065</v>
      </c>
      <c r="B115" s="85" t="s">
        <v>3120</v>
      </c>
      <c r="C115" s="85">
        <v>4</v>
      </c>
      <c r="D115" s="123">
        <v>0.0031623077271230623</v>
      </c>
      <c r="E115" s="123">
        <v>2.1912646619703375</v>
      </c>
      <c r="F115" s="85" t="s">
        <v>3292</v>
      </c>
      <c r="G115" s="85" t="b">
        <v>0</v>
      </c>
      <c r="H115" s="85" t="b">
        <v>0</v>
      </c>
      <c r="I115" s="85" t="b">
        <v>0</v>
      </c>
      <c r="J115" s="85" t="b">
        <v>0</v>
      </c>
      <c r="K115" s="85" t="b">
        <v>0</v>
      </c>
      <c r="L115" s="85" t="b">
        <v>0</v>
      </c>
    </row>
    <row r="116" spans="1:12" ht="15">
      <c r="A116" s="85" t="s">
        <v>3120</v>
      </c>
      <c r="B116" s="85" t="s">
        <v>3073</v>
      </c>
      <c r="C116" s="85">
        <v>4</v>
      </c>
      <c r="D116" s="123">
        <v>0.0031623077271230623</v>
      </c>
      <c r="E116" s="123">
        <v>2.367355921026019</v>
      </c>
      <c r="F116" s="85" t="s">
        <v>3292</v>
      </c>
      <c r="G116" s="85" t="b">
        <v>0</v>
      </c>
      <c r="H116" s="85" t="b">
        <v>0</v>
      </c>
      <c r="I116" s="85" t="b">
        <v>0</v>
      </c>
      <c r="J116" s="85" t="b">
        <v>0</v>
      </c>
      <c r="K116" s="85" t="b">
        <v>0</v>
      </c>
      <c r="L116" s="85" t="b">
        <v>0</v>
      </c>
    </row>
    <row r="117" spans="1:12" ht="15">
      <c r="A117" s="85" t="s">
        <v>3073</v>
      </c>
      <c r="B117" s="85" t="s">
        <v>3121</v>
      </c>
      <c r="C117" s="85">
        <v>4</v>
      </c>
      <c r="D117" s="123">
        <v>0.0031623077271230623</v>
      </c>
      <c r="E117" s="123">
        <v>2.367355921026019</v>
      </c>
      <c r="F117" s="85" t="s">
        <v>3292</v>
      </c>
      <c r="G117" s="85" t="b">
        <v>0</v>
      </c>
      <c r="H117" s="85" t="b">
        <v>0</v>
      </c>
      <c r="I117" s="85" t="b">
        <v>0</v>
      </c>
      <c r="J117" s="85" t="b">
        <v>0</v>
      </c>
      <c r="K117" s="85" t="b">
        <v>0</v>
      </c>
      <c r="L117" s="85" t="b">
        <v>0</v>
      </c>
    </row>
    <row r="118" spans="1:12" ht="15">
      <c r="A118" s="85" t="s">
        <v>3121</v>
      </c>
      <c r="B118" s="85" t="s">
        <v>3073</v>
      </c>
      <c r="C118" s="85">
        <v>4</v>
      </c>
      <c r="D118" s="123">
        <v>0.0031623077271230623</v>
      </c>
      <c r="E118" s="123">
        <v>2.367355921026019</v>
      </c>
      <c r="F118" s="85" t="s">
        <v>3292</v>
      </c>
      <c r="G118" s="85" t="b">
        <v>0</v>
      </c>
      <c r="H118" s="85" t="b">
        <v>0</v>
      </c>
      <c r="I118" s="85" t="b">
        <v>0</v>
      </c>
      <c r="J118" s="85" t="b">
        <v>0</v>
      </c>
      <c r="K118" s="85" t="b">
        <v>0</v>
      </c>
      <c r="L118" s="85" t="b">
        <v>0</v>
      </c>
    </row>
    <row r="119" spans="1:12" ht="15">
      <c r="A119" s="85" t="s">
        <v>3073</v>
      </c>
      <c r="B119" s="85" t="s">
        <v>2570</v>
      </c>
      <c r="C119" s="85">
        <v>4</v>
      </c>
      <c r="D119" s="123">
        <v>0.0031623077271230623</v>
      </c>
      <c r="E119" s="123">
        <v>1.9694159123539814</v>
      </c>
      <c r="F119" s="85" t="s">
        <v>3292</v>
      </c>
      <c r="G119" s="85" t="b">
        <v>0</v>
      </c>
      <c r="H119" s="85" t="b">
        <v>0</v>
      </c>
      <c r="I119" s="85" t="b">
        <v>0</v>
      </c>
      <c r="J119" s="85" t="b">
        <v>0</v>
      </c>
      <c r="K119" s="85" t="b">
        <v>0</v>
      </c>
      <c r="L119" s="85" t="b">
        <v>0</v>
      </c>
    </row>
    <row r="120" spans="1:12" ht="15">
      <c r="A120" s="85" t="s">
        <v>2570</v>
      </c>
      <c r="B120" s="85" t="s">
        <v>3122</v>
      </c>
      <c r="C120" s="85">
        <v>4</v>
      </c>
      <c r="D120" s="123">
        <v>0.0031623077271230623</v>
      </c>
      <c r="E120" s="123">
        <v>2.2704459080179626</v>
      </c>
      <c r="F120" s="85" t="s">
        <v>3292</v>
      </c>
      <c r="G120" s="85" t="b">
        <v>0</v>
      </c>
      <c r="H120" s="85" t="b">
        <v>0</v>
      </c>
      <c r="I120" s="85" t="b">
        <v>0</v>
      </c>
      <c r="J120" s="85" t="b">
        <v>0</v>
      </c>
      <c r="K120" s="85" t="b">
        <v>0</v>
      </c>
      <c r="L120" s="85" t="b">
        <v>0</v>
      </c>
    </row>
    <row r="121" spans="1:12" ht="15">
      <c r="A121" s="85" t="s">
        <v>3122</v>
      </c>
      <c r="B121" s="85" t="s">
        <v>2542</v>
      </c>
      <c r="C121" s="85">
        <v>4</v>
      </c>
      <c r="D121" s="123">
        <v>0.0031623077271230623</v>
      </c>
      <c r="E121" s="123">
        <v>1.9694159123539814</v>
      </c>
      <c r="F121" s="85" t="s">
        <v>3292</v>
      </c>
      <c r="G121" s="85" t="b">
        <v>0</v>
      </c>
      <c r="H121" s="85" t="b">
        <v>0</v>
      </c>
      <c r="I121" s="85" t="b">
        <v>0</v>
      </c>
      <c r="J121" s="85" t="b">
        <v>0</v>
      </c>
      <c r="K121" s="85" t="b">
        <v>0</v>
      </c>
      <c r="L121" s="85" t="b">
        <v>0</v>
      </c>
    </row>
    <row r="122" spans="1:12" ht="15">
      <c r="A122" s="85" t="s">
        <v>584</v>
      </c>
      <c r="B122" s="85" t="s">
        <v>2541</v>
      </c>
      <c r="C122" s="85">
        <v>4</v>
      </c>
      <c r="D122" s="123">
        <v>0.0031623077271230623</v>
      </c>
      <c r="E122" s="123">
        <v>0.5502866046120056</v>
      </c>
      <c r="F122" s="85" t="s">
        <v>3292</v>
      </c>
      <c r="G122" s="85" t="b">
        <v>0</v>
      </c>
      <c r="H122" s="85" t="b">
        <v>0</v>
      </c>
      <c r="I122" s="85" t="b">
        <v>0</v>
      </c>
      <c r="J122" s="85" t="b">
        <v>0</v>
      </c>
      <c r="K122" s="85" t="b">
        <v>0</v>
      </c>
      <c r="L122" s="85" t="b">
        <v>0</v>
      </c>
    </row>
    <row r="123" spans="1:12" ht="15">
      <c r="A123" s="85" t="s">
        <v>2541</v>
      </c>
      <c r="B123" s="85" t="s">
        <v>3123</v>
      </c>
      <c r="C123" s="85">
        <v>4</v>
      </c>
      <c r="D123" s="123">
        <v>0.0031623077271230623</v>
      </c>
      <c r="E123" s="123">
        <v>1.9482266132840433</v>
      </c>
      <c r="F123" s="85" t="s">
        <v>3292</v>
      </c>
      <c r="G123" s="85" t="b">
        <v>0</v>
      </c>
      <c r="H123" s="85" t="b">
        <v>0</v>
      </c>
      <c r="I123" s="85" t="b">
        <v>0</v>
      </c>
      <c r="J123" s="85" t="b">
        <v>0</v>
      </c>
      <c r="K123" s="85" t="b">
        <v>0</v>
      </c>
      <c r="L123" s="85" t="b">
        <v>0</v>
      </c>
    </row>
    <row r="124" spans="1:12" ht="15">
      <c r="A124" s="85" t="s">
        <v>3123</v>
      </c>
      <c r="B124" s="85" t="s">
        <v>2599</v>
      </c>
      <c r="C124" s="85">
        <v>4</v>
      </c>
      <c r="D124" s="123">
        <v>0.0031623077271230623</v>
      </c>
      <c r="E124" s="123">
        <v>2.0943546489622813</v>
      </c>
      <c r="F124" s="85" t="s">
        <v>3292</v>
      </c>
      <c r="G124" s="85" t="b">
        <v>0</v>
      </c>
      <c r="H124" s="85" t="b">
        <v>0</v>
      </c>
      <c r="I124" s="85" t="b">
        <v>0</v>
      </c>
      <c r="J124" s="85" t="b">
        <v>0</v>
      </c>
      <c r="K124" s="85" t="b">
        <v>0</v>
      </c>
      <c r="L124" s="85" t="b">
        <v>0</v>
      </c>
    </row>
    <row r="125" spans="1:12" ht="15">
      <c r="A125" s="85" t="s">
        <v>2599</v>
      </c>
      <c r="B125" s="85" t="s">
        <v>3072</v>
      </c>
      <c r="C125" s="85">
        <v>4</v>
      </c>
      <c r="D125" s="123">
        <v>0.0031623077271230623</v>
      </c>
      <c r="E125" s="123">
        <v>1.8513166002759869</v>
      </c>
      <c r="F125" s="85" t="s">
        <v>3292</v>
      </c>
      <c r="G125" s="85" t="b">
        <v>0</v>
      </c>
      <c r="H125" s="85" t="b">
        <v>0</v>
      </c>
      <c r="I125" s="85" t="b">
        <v>0</v>
      </c>
      <c r="J125" s="85" t="b">
        <v>0</v>
      </c>
      <c r="K125" s="85" t="b">
        <v>0</v>
      </c>
      <c r="L125" s="85" t="b">
        <v>0</v>
      </c>
    </row>
    <row r="126" spans="1:12" ht="15">
      <c r="A126" s="85" t="s">
        <v>3072</v>
      </c>
      <c r="B126" s="85" t="s">
        <v>3124</v>
      </c>
      <c r="C126" s="85">
        <v>4</v>
      </c>
      <c r="D126" s="123">
        <v>0.0031623077271230623</v>
      </c>
      <c r="E126" s="123">
        <v>2.367355921026019</v>
      </c>
      <c r="F126" s="85" t="s">
        <v>3292</v>
      </c>
      <c r="G126" s="85" t="b">
        <v>0</v>
      </c>
      <c r="H126" s="85" t="b">
        <v>0</v>
      </c>
      <c r="I126" s="85" t="b">
        <v>0</v>
      </c>
      <c r="J126" s="85" t="b">
        <v>1</v>
      </c>
      <c r="K126" s="85" t="b">
        <v>0</v>
      </c>
      <c r="L126" s="85" t="b">
        <v>0</v>
      </c>
    </row>
    <row r="127" spans="1:12" ht="15">
      <c r="A127" s="85" t="s">
        <v>584</v>
      </c>
      <c r="B127" s="85" t="s">
        <v>3125</v>
      </c>
      <c r="C127" s="85">
        <v>4</v>
      </c>
      <c r="D127" s="123">
        <v>0.0031623077271230623</v>
      </c>
      <c r="E127" s="123">
        <v>1.2704459080179626</v>
      </c>
      <c r="F127" s="85" t="s">
        <v>3292</v>
      </c>
      <c r="G127" s="85" t="b">
        <v>0</v>
      </c>
      <c r="H127" s="85" t="b">
        <v>0</v>
      </c>
      <c r="I127" s="85" t="b">
        <v>0</v>
      </c>
      <c r="J127" s="85" t="b">
        <v>0</v>
      </c>
      <c r="K127" s="85" t="b">
        <v>0</v>
      </c>
      <c r="L127" s="85" t="b">
        <v>0</v>
      </c>
    </row>
    <row r="128" spans="1:12" ht="15">
      <c r="A128" s="85" t="s">
        <v>3125</v>
      </c>
      <c r="B128" s="85" t="s">
        <v>3084</v>
      </c>
      <c r="C128" s="85">
        <v>4</v>
      </c>
      <c r="D128" s="123">
        <v>0.0031623077271230623</v>
      </c>
      <c r="E128" s="123">
        <v>2.492294657634319</v>
      </c>
      <c r="F128" s="85" t="s">
        <v>3292</v>
      </c>
      <c r="G128" s="85" t="b">
        <v>0</v>
      </c>
      <c r="H128" s="85" t="b">
        <v>0</v>
      </c>
      <c r="I128" s="85" t="b">
        <v>0</v>
      </c>
      <c r="J128" s="85" t="b">
        <v>0</v>
      </c>
      <c r="K128" s="85" t="b">
        <v>0</v>
      </c>
      <c r="L128" s="85" t="b">
        <v>0</v>
      </c>
    </row>
    <row r="129" spans="1:12" ht="15">
      <c r="A129" s="85" t="s">
        <v>3084</v>
      </c>
      <c r="B129" s="85" t="s">
        <v>3126</v>
      </c>
      <c r="C129" s="85">
        <v>4</v>
      </c>
      <c r="D129" s="123">
        <v>0.0031623077271230623</v>
      </c>
      <c r="E129" s="123">
        <v>2.492294657634319</v>
      </c>
      <c r="F129" s="85" t="s">
        <v>3292</v>
      </c>
      <c r="G129" s="85" t="b">
        <v>0</v>
      </c>
      <c r="H129" s="85" t="b">
        <v>0</v>
      </c>
      <c r="I129" s="85" t="b">
        <v>0</v>
      </c>
      <c r="J129" s="85" t="b">
        <v>0</v>
      </c>
      <c r="K129" s="85" t="b">
        <v>0</v>
      </c>
      <c r="L129" s="85" t="b">
        <v>0</v>
      </c>
    </row>
    <row r="130" spans="1:12" ht="15">
      <c r="A130" s="85" t="s">
        <v>3126</v>
      </c>
      <c r="B130" s="85" t="s">
        <v>3127</v>
      </c>
      <c r="C130" s="85">
        <v>4</v>
      </c>
      <c r="D130" s="123">
        <v>0.0031623077271230623</v>
      </c>
      <c r="E130" s="123">
        <v>2.66838591669</v>
      </c>
      <c r="F130" s="85" t="s">
        <v>3292</v>
      </c>
      <c r="G130" s="85" t="b">
        <v>0</v>
      </c>
      <c r="H130" s="85" t="b">
        <v>0</v>
      </c>
      <c r="I130" s="85" t="b">
        <v>0</v>
      </c>
      <c r="J130" s="85" t="b">
        <v>0</v>
      </c>
      <c r="K130" s="85" t="b">
        <v>0</v>
      </c>
      <c r="L130" s="85" t="b">
        <v>0</v>
      </c>
    </row>
    <row r="131" spans="1:12" ht="15">
      <c r="A131" s="85" t="s">
        <v>3127</v>
      </c>
      <c r="B131" s="85" t="s">
        <v>3071</v>
      </c>
      <c r="C131" s="85">
        <v>4</v>
      </c>
      <c r="D131" s="123">
        <v>0.0031623077271230623</v>
      </c>
      <c r="E131" s="123">
        <v>2.367355921026019</v>
      </c>
      <c r="F131" s="85" t="s">
        <v>3292</v>
      </c>
      <c r="G131" s="85" t="b">
        <v>0</v>
      </c>
      <c r="H131" s="85" t="b">
        <v>0</v>
      </c>
      <c r="I131" s="85" t="b">
        <v>0</v>
      </c>
      <c r="J131" s="85" t="b">
        <v>0</v>
      </c>
      <c r="K131" s="85" t="b">
        <v>0</v>
      </c>
      <c r="L131" s="85" t="b">
        <v>0</v>
      </c>
    </row>
    <row r="132" spans="1:12" ht="15">
      <c r="A132" s="85" t="s">
        <v>3071</v>
      </c>
      <c r="B132" s="85" t="s">
        <v>3128</v>
      </c>
      <c r="C132" s="85">
        <v>4</v>
      </c>
      <c r="D132" s="123">
        <v>0.0031623077271230623</v>
      </c>
      <c r="E132" s="123">
        <v>2.4253478680037057</v>
      </c>
      <c r="F132" s="85" t="s">
        <v>3292</v>
      </c>
      <c r="G132" s="85" t="b">
        <v>0</v>
      </c>
      <c r="H132" s="85" t="b">
        <v>0</v>
      </c>
      <c r="I132" s="85" t="b">
        <v>0</v>
      </c>
      <c r="J132" s="85" t="b">
        <v>0</v>
      </c>
      <c r="K132" s="85" t="b">
        <v>0</v>
      </c>
      <c r="L132" s="85" t="b">
        <v>0</v>
      </c>
    </row>
    <row r="133" spans="1:12" ht="15">
      <c r="A133" s="85" t="s">
        <v>3128</v>
      </c>
      <c r="B133" s="85" t="s">
        <v>3129</v>
      </c>
      <c r="C133" s="85">
        <v>4</v>
      </c>
      <c r="D133" s="123">
        <v>0.0031623077271230623</v>
      </c>
      <c r="E133" s="123">
        <v>2.66838591669</v>
      </c>
      <c r="F133" s="85" t="s">
        <v>3292</v>
      </c>
      <c r="G133" s="85" t="b">
        <v>0</v>
      </c>
      <c r="H133" s="85" t="b">
        <v>0</v>
      </c>
      <c r="I133" s="85" t="b">
        <v>0</v>
      </c>
      <c r="J133" s="85" t="b">
        <v>0</v>
      </c>
      <c r="K133" s="85" t="b">
        <v>0</v>
      </c>
      <c r="L133" s="85" t="b">
        <v>0</v>
      </c>
    </row>
    <row r="134" spans="1:12" ht="15">
      <c r="A134" s="85" t="s">
        <v>3129</v>
      </c>
      <c r="B134" s="85" t="s">
        <v>586</v>
      </c>
      <c r="C134" s="85">
        <v>4</v>
      </c>
      <c r="D134" s="123">
        <v>0.0031623077271230623</v>
      </c>
      <c r="E134" s="123">
        <v>2.66838591669</v>
      </c>
      <c r="F134" s="85" t="s">
        <v>3292</v>
      </c>
      <c r="G134" s="85" t="b">
        <v>0</v>
      </c>
      <c r="H134" s="85" t="b">
        <v>0</v>
      </c>
      <c r="I134" s="85" t="b">
        <v>0</v>
      </c>
      <c r="J134" s="85" t="b">
        <v>0</v>
      </c>
      <c r="K134" s="85" t="b">
        <v>0</v>
      </c>
      <c r="L134" s="85" t="b">
        <v>0</v>
      </c>
    </row>
    <row r="135" spans="1:12" ht="15">
      <c r="A135" s="85" t="s">
        <v>3130</v>
      </c>
      <c r="B135" s="85" t="s">
        <v>336</v>
      </c>
      <c r="C135" s="85">
        <v>3</v>
      </c>
      <c r="D135" s="123">
        <v>0.0025570082099863408</v>
      </c>
      <c r="E135" s="123">
        <v>1.1735358950099062</v>
      </c>
      <c r="F135" s="85" t="s">
        <v>3292</v>
      </c>
      <c r="G135" s="85" t="b">
        <v>0</v>
      </c>
      <c r="H135" s="85" t="b">
        <v>0</v>
      </c>
      <c r="I135" s="85" t="b">
        <v>0</v>
      </c>
      <c r="J135" s="85" t="b">
        <v>0</v>
      </c>
      <c r="K135" s="85" t="b">
        <v>0</v>
      </c>
      <c r="L135" s="85" t="b">
        <v>0</v>
      </c>
    </row>
    <row r="136" spans="1:12" ht="15">
      <c r="A136" s="85" t="s">
        <v>3132</v>
      </c>
      <c r="B136" s="85" t="s">
        <v>3133</v>
      </c>
      <c r="C136" s="85">
        <v>3</v>
      </c>
      <c r="D136" s="123">
        <v>0.0025570082099863408</v>
      </c>
      <c r="E136" s="123">
        <v>2.7933246532983</v>
      </c>
      <c r="F136" s="85" t="s">
        <v>3292</v>
      </c>
      <c r="G136" s="85" t="b">
        <v>0</v>
      </c>
      <c r="H136" s="85" t="b">
        <v>0</v>
      </c>
      <c r="I136" s="85" t="b">
        <v>0</v>
      </c>
      <c r="J136" s="85" t="b">
        <v>0</v>
      </c>
      <c r="K136" s="85" t="b">
        <v>0</v>
      </c>
      <c r="L136" s="85" t="b">
        <v>0</v>
      </c>
    </row>
    <row r="137" spans="1:12" ht="15">
      <c r="A137" s="85" t="s">
        <v>3133</v>
      </c>
      <c r="B137" s="85" t="s">
        <v>3134</v>
      </c>
      <c r="C137" s="85">
        <v>3</v>
      </c>
      <c r="D137" s="123">
        <v>0.0025570082099863408</v>
      </c>
      <c r="E137" s="123">
        <v>2.7933246532983</v>
      </c>
      <c r="F137" s="85" t="s">
        <v>3292</v>
      </c>
      <c r="G137" s="85" t="b">
        <v>0</v>
      </c>
      <c r="H137" s="85" t="b">
        <v>0</v>
      </c>
      <c r="I137" s="85" t="b">
        <v>0</v>
      </c>
      <c r="J137" s="85" t="b">
        <v>0</v>
      </c>
      <c r="K137" s="85" t="b">
        <v>0</v>
      </c>
      <c r="L137" s="85" t="b">
        <v>0</v>
      </c>
    </row>
    <row r="138" spans="1:12" ht="15">
      <c r="A138" s="85" t="s">
        <v>3134</v>
      </c>
      <c r="B138" s="85" t="s">
        <v>373</v>
      </c>
      <c r="C138" s="85">
        <v>3</v>
      </c>
      <c r="D138" s="123">
        <v>0.0025570082099863408</v>
      </c>
      <c r="E138" s="123">
        <v>2.7933246532983</v>
      </c>
      <c r="F138" s="85" t="s">
        <v>3292</v>
      </c>
      <c r="G138" s="85" t="b">
        <v>0</v>
      </c>
      <c r="H138" s="85" t="b">
        <v>0</v>
      </c>
      <c r="I138" s="85" t="b">
        <v>0</v>
      </c>
      <c r="J138" s="85" t="b">
        <v>0</v>
      </c>
      <c r="K138" s="85" t="b">
        <v>0</v>
      </c>
      <c r="L138" s="85" t="b">
        <v>0</v>
      </c>
    </row>
    <row r="139" spans="1:12" ht="15">
      <c r="A139" s="85" t="s">
        <v>373</v>
      </c>
      <c r="B139" s="85" t="s">
        <v>2548</v>
      </c>
      <c r="C139" s="85">
        <v>3</v>
      </c>
      <c r="D139" s="123">
        <v>0.0025570082099863408</v>
      </c>
      <c r="E139" s="123">
        <v>2.4253478680037057</v>
      </c>
      <c r="F139" s="85" t="s">
        <v>3292</v>
      </c>
      <c r="G139" s="85" t="b">
        <v>0</v>
      </c>
      <c r="H139" s="85" t="b">
        <v>0</v>
      </c>
      <c r="I139" s="85" t="b">
        <v>0</v>
      </c>
      <c r="J139" s="85" t="b">
        <v>0</v>
      </c>
      <c r="K139" s="85" t="b">
        <v>0</v>
      </c>
      <c r="L139" s="85" t="b">
        <v>0</v>
      </c>
    </row>
    <row r="140" spans="1:12" ht="15">
      <c r="A140" s="85" t="s">
        <v>331</v>
      </c>
      <c r="B140" s="85" t="s">
        <v>336</v>
      </c>
      <c r="C140" s="85">
        <v>3</v>
      </c>
      <c r="D140" s="123">
        <v>0.0025570082099863408</v>
      </c>
      <c r="E140" s="123">
        <v>0.47456589067388744</v>
      </c>
      <c r="F140" s="85" t="s">
        <v>3292</v>
      </c>
      <c r="G140" s="85" t="b">
        <v>0</v>
      </c>
      <c r="H140" s="85" t="b">
        <v>0</v>
      </c>
      <c r="I140" s="85" t="b">
        <v>0</v>
      </c>
      <c r="J140" s="85" t="b">
        <v>0</v>
      </c>
      <c r="K140" s="85" t="b">
        <v>0</v>
      </c>
      <c r="L140" s="85" t="b">
        <v>0</v>
      </c>
    </row>
    <row r="141" spans="1:12" ht="15">
      <c r="A141" s="85" t="s">
        <v>3135</v>
      </c>
      <c r="B141" s="85" t="s">
        <v>336</v>
      </c>
      <c r="C141" s="85">
        <v>3</v>
      </c>
      <c r="D141" s="123">
        <v>0.0025570082099863408</v>
      </c>
      <c r="E141" s="123">
        <v>1.1735358950099062</v>
      </c>
      <c r="F141" s="85" t="s">
        <v>3292</v>
      </c>
      <c r="G141" s="85" t="b">
        <v>0</v>
      </c>
      <c r="H141" s="85" t="b">
        <v>0</v>
      </c>
      <c r="I141" s="85" t="b">
        <v>0</v>
      </c>
      <c r="J141" s="85" t="b">
        <v>0</v>
      </c>
      <c r="K141" s="85" t="b">
        <v>0</v>
      </c>
      <c r="L141" s="85" t="b">
        <v>0</v>
      </c>
    </row>
    <row r="142" spans="1:12" ht="15">
      <c r="A142" s="85" t="s">
        <v>2500</v>
      </c>
      <c r="B142" s="85" t="s">
        <v>3136</v>
      </c>
      <c r="C142" s="85">
        <v>3</v>
      </c>
      <c r="D142" s="123">
        <v>0.0025570082099863408</v>
      </c>
      <c r="E142" s="123">
        <v>2.571475903681944</v>
      </c>
      <c r="F142" s="85" t="s">
        <v>3292</v>
      </c>
      <c r="G142" s="85" t="b">
        <v>0</v>
      </c>
      <c r="H142" s="85" t="b">
        <v>0</v>
      </c>
      <c r="I142" s="85" t="b">
        <v>0</v>
      </c>
      <c r="J142" s="85" t="b">
        <v>0</v>
      </c>
      <c r="K142" s="85" t="b">
        <v>0</v>
      </c>
      <c r="L142" s="85" t="b">
        <v>0</v>
      </c>
    </row>
    <row r="143" spans="1:12" ht="15">
      <c r="A143" s="85" t="s">
        <v>3136</v>
      </c>
      <c r="B143" s="85" t="s">
        <v>2551</v>
      </c>
      <c r="C143" s="85">
        <v>3</v>
      </c>
      <c r="D143" s="123">
        <v>0.0025570082099863408</v>
      </c>
      <c r="E143" s="123">
        <v>2.2704459080179626</v>
      </c>
      <c r="F143" s="85" t="s">
        <v>3292</v>
      </c>
      <c r="G143" s="85" t="b">
        <v>0</v>
      </c>
      <c r="H143" s="85" t="b">
        <v>0</v>
      </c>
      <c r="I143" s="85" t="b">
        <v>0</v>
      </c>
      <c r="J143" s="85" t="b">
        <v>0</v>
      </c>
      <c r="K143" s="85" t="b">
        <v>0</v>
      </c>
      <c r="L143" s="85" t="b">
        <v>0</v>
      </c>
    </row>
    <row r="144" spans="1:12" ht="15">
      <c r="A144" s="85" t="s">
        <v>2551</v>
      </c>
      <c r="B144" s="85" t="s">
        <v>2546</v>
      </c>
      <c r="C144" s="85">
        <v>3</v>
      </c>
      <c r="D144" s="123">
        <v>0.0025570082099863408</v>
      </c>
      <c r="E144" s="123">
        <v>1.7519319681400751</v>
      </c>
      <c r="F144" s="85" t="s">
        <v>3292</v>
      </c>
      <c r="G144" s="85" t="b">
        <v>0</v>
      </c>
      <c r="H144" s="85" t="b">
        <v>0</v>
      </c>
      <c r="I144" s="85" t="b">
        <v>0</v>
      </c>
      <c r="J144" s="85" t="b">
        <v>0</v>
      </c>
      <c r="K144" s="85" t="b">
        <v>0</v>
      </c>
      <c r="L144" s="85" t="b">
        <v>0</v>
      </c>
    </row>
    <row r="145" spans="1:12" ht="15">
      <c r="A145" s="85" t="s">
        <v>2545</v>
      </c>
      <c r="B145" s="85" t="s">
        <v>3142</v>
      </c>
      <c r="C145" s="85">
        <v>3</v>
      </c>
      <c r="D145" s="123">
        <v>0.0025570082099863408</v>
      </c>
      <c r="E145" s="123">
        <v>2.2704459080179626</v>
      </c>
      <c r="F145" s="85" t="s">
        <v>3292</v>
      </c>
      <c r="G145" s="85" t="b">
        <v>0</v>
      </c>
      <c r="H145" s="85" t="b">
        <v>0</v>
      </c>
      <c r="I145" s="85" t="b">
        <v>0</v>
      </c>
      <c r="J145" s="85" t="b">
        <v>0</v>
      </c>
      <c r="K145" s="85" t="b">
        <v>0</v>
      </c>
      <c r="L145" s="85" t="b">
        <v>0</v>
      </c>
    </row>
    <row r="146" spans="1:12" ht="15">
      <c r="A146" s="85" t="s">
        <v>3142</v>
      </c>
      <c r="B146" s="85" t="s">
        <v>2544</v>
      </c>
      <c r="C146" s="85">
        <v>3</v>
      </c>
      <c r="D146" s="123">
        <v>0.0025570082099863408</v>
      </c>
      <c r="E146" s="123">
        <v>2.1912646619703375</v>
      </c>
      <c r="F146" s="85" t="s">
        <v>3292</v>
      </c>
      <c r="G146" s="85" t="b">
        <v>0</v>
      </c>
      <c r="H146" s="85" t="b">
        <v>0</v>
      </c>
      <c r="I146" s="85" t="b">
        <v>0</v>
      </c>
      <c r="J146" s="85" t="b">
        <v>0</v>
      </c>
      <c r="K146" s="85" t="b">
        <v>0</v>
      </c>
      <c r="L146" s="85" t="b">
        <v>0</v>
      </c>
    </row>
    <row r="147" spans="1:12" ht="15">
      <c r="A147" s="85" t="s">
        <v>2544</v>
      </c>
      <c r="B147" s="85" t="s">
        <v>3078</v>
      </c>
      <c r="C147" s="85">
        <v>3</v>
      </c>
      <c r="D147" s="123">
        <v>0.0025570082099863408</v>
      </c>
      <c r="E147" s="123">
        <v>2.007204473243381</v>
      </c>
      <c r="F147" s="85" t="s">
        <v>3292</v>
      </c>
      <c r="G147" s="85" t="b">
        <v>0</v>
      </c>
      <c r="H147" s="85" t="b">
        <v>0</v>
      </c>
      <c r="I147" s="85" t="b">
        <v>0</v>
      </c>
      <c r="J147" s="85" t="b">
        <v>0</v>
      </c>
      <c r="K147" s="85" t="b">
        <v>0</v>
      </c>
      <c r="L147" s="85" t="b">
        <v>0</v>
      </c>
    </row>
    <row r="148" spans="1:12" ht="15">
      <c r="A148" s="85" t="s">
        <v>3079</v>
      </c>
      <c r="B148" s="85" t="s">
        <v>2548</v>
      </c>
      <c r="C148" s="85">
        <v>3</v>
      </c>
      <c r="D148" s="123">
        <v>0.0025570082099863408</v>
      </c>
      <c r="E148" s="123">
        <v>2.0573710827091114</v>
      </c>
      <c r="F148" s="85" t="s">
        <v>3292</v>
      </c>
      <c r="G148" s="85" t="b">
        <v>0</v>
      </c>
      <c r="H148" s="85" t="b">
        <v>0</v>
      </c>
      <c r="I148" s="85" t="b">
        <v>0</v>
      </c>
      <c r="J148" s="85" t="b">
        <v>0</v>
      </c>
      <c r="K148" s="85" t="b">
        <v>0</v>
      </c>
      <c r="L148" s="85" t="b">
        <v>0</v>
      </c>
    </row>
    <row r="149" spans="1:12" ht="15">
      <c r="A149" s="85" t="s">
        <v>3144</v>
      </c>
      <c r="B149" s="85" t="s">
        <v>2553</v>
      </c>
      <c r="C149" s="85">
        <v>3</v>
      </c>
      <c r="D149" s="123">
        <v>0.0025570082099863408</v>
      </c>
      <c r="E149" s="123">
        <v>2.1912646619703375</v>
      </c>
      <c r="F149" s="85" t="s">
        <v>3292</v>
      </c>
      <c r="G149" s="85" t="b">
        <v>0</v>
      </c>
      <c r="H149" s="85" t="b">
        <v>0</v>
      </c>
      <c r="I149" s="85" t="b">
        <v>0</v>
      </c>
      <c r="J149" s="85" t="b">
        <v>0</v>
      </c>
      <c r="K149" s="85" t="b">
        <v>0</v>
      </c>
      <c r="L149" s="85" t="b">
        <v>0</v>
      </c>
    </row>
    <row r="150" spans="1:12" ht="15">
      <c r="A150" s="85" t="s">
        <v>307</v>
      </c>
      <c r="B150" s="85" t="s">
        <v>336</v>
      </c>
      <c r="C150" s="85">
        <v>3</v>
      </c>
      <c r="D150" s="123">
        <v>0.0025570082099863408</v>
      </c>
      <c r="E150" s="123">
        <v>1.1735358950099062</v>
      </c>
      <c r="F150" s="85" t="s">
        <v>3292</v>
      </c>
      <c r="G150" s="85" t="b">
        <v>0</v>
      </c>
      <c r="H150" s="85" t="b">
        <v>0</v>
      </c>
      <c r="I150" s="85" t="b">
        <v>0</v>
      </c>
      <c r="J150" s="85" t="b">
        <v>0</v>
      </c>
      <c r="K150" s="85" t="b">
        <v>0</v>
      </c>
      <c r="L150" s="85" t="b">
        <v>0</v>
      </c>
    </row>
    <row r="151" spans="1:12" ht="15">
      <c r="A151" s="85" t="s">
        <v>2518</v>
      </c>
      <c r="B151" s="85" t="s">
        <v>3146</v>
      </c>
      <c r="C151" s="85">
        <v>3</v>
      </c>
      <c r="D151" s="123">
        <v>0.0025570082099863408</v>
      </c>
      <c r="E151" s="123">
        <v>2.66838591669</v>
      </c>
      <c r="F151" s="85" t="s">
        <v>3292</v>
      </c>
      <c r="G151" s="85" t="b">
        <v>0</v>
      </c>
      <c r="H151" s="85" t="b">
        <v>0</v>
      </c>
      <c r="I151" s="85" t="b">
        <v>0</v>
      </c>
      <c r="J151" s="85" t="b">
        <v>0</v>
      </c>
      <c r="K151" s="85" t="b">
        <v>0</v>
      </c>
      <c r="L151" s="85" t="b">
        <v>0</v>
      </c>
    </row>
    <row r="152" spans="1:12" ht="15">
      <c r="A152" s="85" t="s">
        <v>3079</v>
      </c>
      <c r="B152" s="85" t="s">
        <v>336</v>
      </c>
      <c r="C152" s="85">
        <v>3</v>
      </c>
      <c r="D152" s="123">
        <v>0.0025570082099863408</v>
      </c>
      <c r="E152" s="123">
        <v>0.8055591097153117</v>
      </c>
      <c r="F152" s="85" t="s">
        <v>3292</v>
      </c>
      <c r="G152" s="85" t="b">
        <v>0</v>
      </c>
      <c r="H152" s="85" t="b">
        <v>0</v>
      </c>
      <c r="I152" s="85" t="b">
        <v>0</v>
      </c>
      <c r="J152" s="85" t="b">
        <v>0</v>
      </c>
      <c r="K152" s="85" t="b">
        <v>0</v>
      </c>
      <c r="L152" s="85" t="b">
        <v>0</v>
      </c>
    </row>
    <row r="153" spans="1:12" ht="15">
      <c r="A153" s="85" t="s">
        <v>3098</v>
      </c>
      <c r="B153" s="85" t="s">
        <v>336</v>
      </c>
      <c r="C153" s="85">
        <v>3</v>
      </c>
      <c r="D153" s="123">
        <v>0.0025570082099863408</v>
      </c>
      <c r="E153" s="123">
        <v>0.9516871453935498</v>
      </c>
      <c r="F153" s="85" t="s">
        <v>3292</v>
      </c>
      <c r="G153" s="85" t="b">
        <v>0</v>
      </c>
      <c r="H153" s="85" t="b">
        <v>0</v>
      </c>
      <c r="I153" s="85" t="b">
        <v>0</v>
      </c>
      <c r="J153" s="85" t="b">
        <v>0</v>
      </c>
      <c r="K153" s="85" t="b">
        <v>0</v>
      </c>
      <c r="L153" s="85" t="b">
        <v>0</v>
      </c>
    </row>
    <row r="154" spans="1:12" ht="15">
      <c r="A154" s="85" t="s">
        <v>336</v>
      </c>
      <c r="B154" s="85" t="s">
        <v>3071</v>
      </c>
      <c r="C154" s="85">
        <v>3</v>
      </c>
      <c r="D154" s="123">
        <v>0.0025570082099863408</v>
      </c>
      <c r="E154" s="123">
        <v>0.737267206097813</v>
      </c>
      <c r="F154" s="85" t="s">
        <v>3292</v>
      </c>
      <c r="G154" s="85" t="b">
        <v>0</v>
      </c>
      <c r="H154" s="85" t="b">
        <v>0</v>
      </c>
      <c r="I154" s="85" t="b">
        <v>0</v>
      </c>
      <c r="J154" s="85" t="b">
        <v>0</v>
      </c>
      <c r="K154" s="85" t="b">
        <v>0</v>
      </c>
      <c r="L154" s="85" t="b">
        <v>0</v>
      </c>
    </row>
    <row r="155" spans="1:12" ht="15">
      <c r="A155" s="85" t="s">
        <v>3071</v>
      </c>
      <c r="B155" s="85" t="s">
        <v>3149</v>
      </c>
      <c r="C155" s="85">
        <v>3</v>
      </c>
      <c r="D155" s="123">
        <v>0.0025570082099863408</v>
      </c>
      <c r="E155" s="123">
        <v>2.4253478680037057</v>
      </c>
      <c r="F155" s="85" t="s">
        <v>3292</v>
      </c>
      <c r="G155" s="85" t="b">
        <v>0</v>
      </c>
      <c r="H155" s="85" t="b">
        <v>0</v>
      </c>
      <c r="I155" s="85" t="b">
        <v>0</v>
      </c>
      <c r="J155" s="85" t="b">
        <v>0</v>
      </c>
      <c r="K155" s="85" t="b">
        <v>0</v>
      </c>
      <c r="L155" s="85" t="b">
        <v>0</v>
      </c>
    </row>
    <row r="156" spans="1:12" ht="15">
      <c r="A156" s="85" t="s">
        <v>3149</v>
      </c>
      <c r="B156" s="85" t="s">
        <v>3150</v>
      </c>
      <c r="C156" s="85">
        <v>3</v>
      </c>
      <c r="D156" s="123">
        <v>0.0025570082099863408</v>
      </c>
      <c r="E156" s="123">
        <v>2.7933246532983</v>
      </c>
      <c r="F156" s="85" t="s">
        <v>3292</v>
      </c>
      <c r="G156" s="85" t="b">
        <v>0</v>
      </c>
      <c r="H156" s="85" t="b">
        <v>0</v>
      </c>
      <c r="I156" s="85" t="b">
        <v>0</v>
      </c>
      <c r="J156" s="85" t="b">
        <v>0</v>
      </c>
      <c r="K156" s="85" t="b">
        <v>0</v>
      </c>
      <c r="L156" s="85" t="b">
        <v>0</v>
      </c>
    </row>
    <row r="157" spans="1:12" ht="15">
      <c r="A157" s="85" t="s">
        <v>3150</v>
      </c>
      <c r="B157" s="85" t="s">
        <v>3151</v>
      </c>
      <c r="C157" s="85">
        <v>3</v>
      </c>
      <c r="D157" s="123">
        <v>0.0025570082099863408</v>
      </c>
      <c r="E157" s="123">
        <v>2.7933246532983</v>
      </c>
      <c r="F157" s="85" t="s">
        <v>3292</v>
      </c>
      <c r="G157" s="85" t="b">
        <v>0</v>
      </c>
      <c r="H157" s="85" t="b">
        <v>0</v>
      </c>
      <c r="I157" s="85" t="b">
        <v>0</v>
      </c>
      <c r="J157" s="85" t="b">
        <v>0</v>
      </c>
      <c r="K157" s="85" t="b">
        <v>0</v>
      </c>
      <c r="L157" s="85" t="b">
        <v>0</v>
      </c>
    </row>
    <row r="158" spans="1:12" ht="15">
      <c r="A158" s="85" t="s">
        <v>3151</v>
      </c>
      <c r="B158" s="85" t="s">
        <v>3076</v>
      </c>
      <c r="C158" s="85">
        <v>3</v>
      </c>
      <c r="D158" s="123">
        <v>0.0025570082099863408</v>
      </c>
      <c r="E158" s="123">
        <v>2.4253478680037057</v>
      </c>
      <c r="F158" s="85" t="s">
        <v>3292</v>
      </c>
      <c r="G158" s="85" t="b">
        <v>0</v>
      </c>
      <c r="H158" s="85" t="b">
        <v>0</v>
      </c>
      <c r="I158" s="85" t="b">
        <v>0</v>
      </c>
      <c r="J158" s="85" t="b">
        <v>0</v>
      </c>
      <c r="K158" s="85" t="b">
        <v>0</v>
      </c>
      <c r="L158" s="85" t="b">
        <v>0</v>
      </c>
    </row>
    <row r="159" spans="1:12" ht="15">
      <c r="A159" s="85" t="s">
        <v>3076</v>
      </c>
      <c r="B159" s="85" t="s">
        <v>3152</v>
      </c>
      <c r="C159" s="85">
        <v>3</v>
      </c>
      <c r="D159" s="123">
        <v>0.0025570082099863408</v>
      </c>
      <c r="E159" s="123">
        <v>2.4253478680037057</v>
      </c>
      <c r="F159" s="85" t="s">
        <v>3292</v>
      </c>
      <c r="G159" s="85" t="b">
        <v>0</v>
      </c>
      <c r="H159" s="85" t="b">
        <v>0</v>
      </c>
      <c r="I159" s="85" t="b">
        <v>0</v>
      </c>
      <c r="J159" s="85" t="b">
        <v>0</v>
      </c>
      <c r="K159" s="85" t="b">
        <v>0</v>
      </c>
      <c r="L159" s="85" t="b">
        <v>0</v>
      </c>
    </row>
    <row r="160" spans="1:12" ht="15">
      <c r="A160" s="85" t="s">
        <v>3152</v>
      </c>
      <c r="B160" s="85" t="s">
        <v>3153</v>
      </c>
      <c r="C160" s="85">
        <v>3</v>
      </c>
      <c r="D160" s="123">
        <v>0.0025570082099863408</v>
      </c>
      <c r="E160" s="123">
        <v>2.7933246532983</v>
      </c>
      <c r="F160" s="85" t="s">
        <v>3292</v>
      </c>
      <c r="G160" s="85" t="b">
        <v>0</v>
      </c>
      <c r="H160" s="85" t="b">
        <v>0</v>
      </c>
      <c r="I160" s="85" t="b">
        <v>0</v>
      </c>
      <c r="J160" s="85" t="b">
        <v>0</v>
      </c>
      <c r="K160" s="85" t="b">
        <v>0</v>
      </c>
      <c r="L160" s="85" t="b">
        <v>0</v>
      </c>
    </row>
    <row r="161" spans="1:12" ht="15">
      <c r="A161" s="85" t="s">
        <v>3153</v>
      </c>
      <c r="B161" s="85" t="s">
        <v>3154</v>
      </c>
      <c r="C161" s="85">
        <v>3</v>
      </c>
      <c r="D161" s="123">
        <v>0.0025570082099863408</v>
      </c>
      <c r="E161" s="123">
        <v>2.7933246532983</v>
      </c>
      <c r="F161" s="85" t="s">
        <v>3292</v>
      </c>
      <c r="G161" s="85" t="b">
        <v>0</v>
      </c>
      <c r="H161" s="85" t="b">
        <v>0</v>
      </c>
      <c r="I161" s="85" t="b">
        <v>0</v>
      </c>
      <c r="J161" s="85" t="b">
        <v>1</v>
      </c>
      <c r="K161" s="85" t="b">
        <v>0</v>
      </c>
      <c r="L161" s="85" t="b">
        <v>0</v>
      </c>
    </row>
    <row r="162" spans="1:12" ht="15">
      <c r="A162" s="85" t="s">
        <v>3154</v>
      </c>
      <c r="B162" s="85" t="s">
        <v>3155</v>
      </c>
      <c r="C162" s="85">
        <v>3</v>
      </c>
      <c r="D162" s="123">
        <v>0.0025570082099863408</v>
      </c>
      <c r="E162" s="123">
        <v>2.7933246532983</v>
      </c>
      <c r="F162" s="85" t="s">
        <v>3292</v>
      </c>
      <c r="G162" s="85" t="b">
        <v>1</v>
      </c>
      <c r="H162" s="85" t="b">
        <v>0</v>
      </c>
      <c r="I162" s="85" t="b">
        <v>0</v>
      </c>
      <c r="J162" s="85" t="b">
        <v>0</v>
      </c>
      <c r="K162" s="85" t="b">
        <v>0</v>
      </c>
      <c r="L162" s="85" t="b">
        <v>0</v>
      </c>
    </row>
    <row r="163" spans="1:12" ht="15">
      <c r="A163" s="85" t="s">
        <v>3155</v>
      </c>
      <c r="B163" s="85" t="s">
        <v>3156</v>
      </c>
      <c r="C163" s="85">
        <v>3</v>
      </c>
      <c r="D163" s="123">
        <v>0.0025570082099863408</v>
      </c>
      <c r="E163" s="123">
        <v>2.7933246532983</v>
      </c>
      <c r="F163" s="85" t="s">
        <v>3292</v>
      </c>
      <c r="G163" s="85" t="b">
        <v>0</v>
      </c>
      <c r="H163" s="85" t="b">
        <v>0</v>
      </c>
      <c r="I163" s="85" t="b">
        <v>0</v>
      </c>
      <c r="J163" s="85" t="b">
        <v>0</v>
      </c>
      <c r="K163" s="85" t="b">
        <v>0</v>
      </c>
      <c r="L163" s="85" t="b">
        <v>0</v>
      </c>
    </row>
    <row r="164" spans="1:12" ht="15">
      <c r="A164" s="85" t="s">
        <v>3156</v>
      </c>
      <c r="B164" s="85" t="s">
        <v>3157</v>
      </c>
      <c r="C164" s="85">
        <v>3</v>
      </c>
      <c r="D164" s="123">
        <v>0.0025570082099863408</v>
      </c>
      <c r="E164" s="123">
        <v>2.7933246532983</v>
      </c>
      <c r="F164" s="85" t="s">
        <v>3292</v>
      </c>
      <c r="G164" s="85" t="b">
        <v>0</v>
      </c>
      <c r="H164" s="85" t="b">
        <v>0</v>
      </c>
      <c r="I164" s="85" t="b">
        <v>0</v>
      </c>
      <c r="J164" s="85" t="b">
        <v>0</v>
      </c>
      <c r="K164" s="85" t="b">
        <v>0</v>
      </c>
      <c r="L164" s="85" t="b">
        <v>0</v>
      </c>
    </row>
    <row r="165" spans="1:12" ht="15">
      <c r="A165" s="85" t="s">
        <v>3157</v>
      </c>
      <c r="B165" s="85" t="s">
        <v>3158</v>
      </c>
      <c r="C165" s="85">
        <v>3</v>
      </c>
      <c r="D165" s="123">
        <v>0.0025570082099863408</v>
      </c>
      <c r="E165" s="123">
        <v>2.7933246532983</v>
      </c>
      <c r="F165" s="85" t="s">
        <v>3292</v>
      </c>
      <c r="G165" s="85" t="b">
        <v>0</v>
      </c>
      <c r="H165" s="85" t="b">
        <v>0</v>
      </c>
      <c r="I165" s="85" t="b">
        <v>0</v>
      </c>
      <c r="J165" s="85" t="b">
        <v>0</v>
      </c>
      <c r="K165" s="85" t="b">
        <v>0</v>
      </c>
      <c r="L165" s="85" t="b">
        <v>0</v>
      </c>
    </row>
    <row r="166" spans="1:12" ht="15">
      <c r="A166" s="85" t="s">
        <v>584</v>
      </c>
      <c r="B166" s="85" t="s">
        <v>3159</v>
      </c>
      <c r="C166" s="85">
        <v>3</v>
      </c>
      <c r="D166" s="123">
        <v>0.0025570082099863408</v>
      </c>
      <c r="E166" s="123">
        <v>1.2704459080179626</v>
      </c>
      <c r="F166" s="85" t="s">
        <v>3292</v>
      </c>
      <c r="G166" s="85" t="b">
        <v>0</v>
      </c>
      <c r="H166" s="85" t="b">
        <v>0</v>
      </c>
      <c r="I166" s="85" t="b">
        <v>0</v>
      </c>
      <c r="J166" s="85" t="b">
        <v>0</v>
      </c>
      <c r="K166" s="85" t="b">
        <v>0</v>
      </c>
      <c r="L166" s="85" t="b">
        <v>0</v>
      </c>
    </row>
    <row r="167" spans="1:12" ht="15">
      <c r="A167" s="85" t="s">
        <v>3159</v>
      </c>
      <c r="B167" s="85" t="s">
        <v>3160</v>
      </c>
      <c r="C167" s="85">
        <v>3</v>
      </c>
      <c r="D167" s="123">
        <v>0.0025570082099863408</v>
      </c>
      <c r="E167" s="123">
        <v>2.7933246532983</v>
      </c>
      <c r="F167" s="85" t="s">
        <v>3292</v>
      </c>
      <c r="G167" s="85" t="b">
        <v>0</v>
      </c>
      <c r="H167" s="85" t="b">
        <v>0</v>
      </c>
      <c r="I167" s="85" t="b">
        <v>0</v>
      </c>
      <c r="J167" s="85" t="b">
        <v>0</v>
      </c>
      <c r="K167" s="85" t="b">
        <v>0</v>
      </c>
      <c r="L167" s="85" t="b">
        <v>0</v>
      </c>
    </row>
    <row r="168" spans="1:12" ht="15">
      <c r="A168" s="85" t="s">
        <v>3160</v>
      </c>
      <c r="B168" s="85" t="s">
        <v>3161</v>
      </c>
      <c r="C168" s="85">
        <v>3</v>
      </c>
      <c r="D168" s="123">
        <v>0.0025570082099863408</v>
      </c>
      <c r="E168" s="123">
        <v>2.7933246532983</v>
      </c>
      <c r="F168" s="85" t="s">
        <v>3292</v>
      </c>
      <c r="G168" s="85" t="b">
        <v>0</v>
      </c>
      <c r="H168" s="85" t="b">
        <v>0</v>
      </c>
      <c r="I168" s="85" t="b">
        <v>0</v>
      </c>
      <c r="J168" s="85" t="b">
        <v>0</v>
      </c>
      <c r="K168" s="85" t="b">
        <v>0</v>
      </c>
      <c r="L168" s="85" t="b">
        <v>0</v>
      </c>
    </row>
    <row r="169" spans="1:12" ht="15">
      <c r="A169" s="85" t="s">
        <v>3161</v>
      </c>
      <c r="B169" s="85" t="s">
        <v>3162</v>
      </c>
      <c r="C169" s="85">
        <v>3</v>
      </c>
      <c r="D169" s="123">
        <v>0.0025570082099863408</v>
      </c>
      <c r="E169" s="123">
        <v>2.7933246532983</v>
      </c>
      <c r="F169" s="85" t="s">
        <v>3292</v>
      </c>
      <c r="G169" s="85" t="b">
        <v>0</v>
      </c>
      <c r="H169" s="85" t="b">
        <v>0</v>
      </c>
      <c r="I169" s="85" t="b">
        <v>0</v>
      </c>
      <c r="J169" s="85" t="b">
        <v>0</v>
      </c>
      <c r="K169" s="85" t="b">
        <v>0</v>
      </c>
      <c r="L169" s="85" t="b">
        <v>0</v>
      </c>
    </row>
    <row r="170" spans="1:12" ht="15">
      <c r="A170" s="85" t="s">
        <v>3162</v>
      </c>
      <c r="B170" s="85" t="s">
        <v>3163</v>
      </c>
      <c r="C170" s="85">
        <v>3</v>
      </c>
      <c r="D170" s="123">
        <v>0.0025570082099863408</v>
      </c>
      <c r="E170" s="123">
        <v>2.7933246532983</v>
      </c>
      <c r="F170" s="85" t="s">
        <v>3292</v>
      </c>
      <c r="G170" s="85" t="b">
        <v>0</v>
      </c>
      <c r="H170" s="85" t="b">
        <v>0</v>
      </c>
      <c r="I170" s="85" t="b">
        <v>0</v>
      </c>
      <c r="J170" s="85" t="b">
        <v>0</v>
      </c>
      <c r="K170" s="85" t="b">
        <v>0</v>
      </c>
      <c r="L170" s="85" t="b">
        <v>0</v>
      </c>
    </row>
    <row r="171" spans="1:12" ht="15">
      <c r="A171" s="85" t="s">
        <v>3163</v>
      </c>
      <c r="B171" s="85" t="s">
        <v>336</v>
      </c>
      <c r="C171" s="85">
        <v>3</v>
      </c>
      <c r="D171" s="123">
        <v>0.0025570082099863408</v>
      </c>
      <c r="E171" s="123">
        <v>1.1735358950099062</v>
      </c>
      <c r="F171" s="85" t="s">
        <v>3292</v>
      </c>
      <c r="G171" s="85" t="b">
        <v>0</v>
      </c>
      <c r="H171" s="85" t="b">
        <v>0</v>
      </c>
      <c r="I171" s="85" t="b">
        <v>0</v>
      </c>
      <c r="J171" s="85" t="b">
        <v>0</v>
      </c>
      <c r="K171" s="85" t="b">
        <v>0</v>
      </c>
      <c r="L171" s="85" t="b">
        <v>0</v>
      </c>
    </row>
    <row r="172" spans="1:12" ht="15">
      <c r="A172" s="85" t="s">
        <v>336</v>
      </c>
      <c r="B172" s="85" t="s">
        <v>3099</v>
      </c>
      <c r="C172" s="85">
        <v>3</v>
      </c>
      <c r="D172" s="123">
        <v>0.0025570082099863408</v>
      </c>
      <c r="E172" s="123">
        <v>0.9413871887537377</v>
      </c>
      <c r="F172" s="85" t="s">
        <v>3292</v>
      </c>
      <c r="G172" s="85" t="b">
        <v>0</v>
      </c>
      <c r="H172" s="85" t="b">
        <v>0</v>
      </c>
      <c r="I172" s="85" t="b">
        <v>0</v>
      </c>
      <c r="J172" s="85" t="b">
        <v>1</v>
      </c>
      <c r="K172" s="85" t="b">
        <v>0</v>
      </c>
      <c r="L172" s="85" t="b">
        <v>0</v>
      </c>
    </row>
    <row r="173" spans="1:12" ht="15">
      <c r="A173" s="85" t="s">
        <v>3099</v>
      </c>
      <c r="B173" s="85" t="s">
        <v>3164</v>
      </c>
      <c r="C173" s="85">
        <v>3</v>
      </c>
      <c r="D173" s="123">
        <v>0.0025570082099863408</v>
      </c>
      <c r="E173" s="123">
        <v>2.571475903681944</v>
      </c>
      <c r="F173" s="85" t="s">
        <v>3292</v>
      </c>
      <c r="G173" s="85" t="b">
        <v>1</v>
      </c>
      <c r="H173" s="85" t="b">
        <v>0</v>
      </c>
      <c r="I173" s="85" t="b">
        <v>0</v>
      </c>
      <c r="J173" s="85" t="b">
        <v>0</v>
      </c>
      <c r="K173" s="85" t="b">
        <v>0</v>
      </c>
      <c r="L173" s="85" t="b">
        <v>0</v>
      </c>
    </row>
    <row r="174" spans="1:12" ht="15">
      <c r="A174" s="85" t="s">
        <v>3070</v>
      </c>
      <c r="B174" s="85" t="s">
        <v>336</v>
      </c>
      <c r="C174" s="85">
        <v>3</v>
      </c>
      <c r="D174" s="123">
        <v>0.0025570082099863408</v>
      </c>
      <c r="E174" s="123">
        <v>0.747567162737625</v>
      </c>
      <c r="F174" s="85" t="s">
        <v>3292</v>
      </c>
      <c r="G174" s="85" t="b">
        <v>0</v>
      </c>
      <c r="H174" s="85" t="b">
        <v>0</v>
      </c>
      <c r="I174" s="85" t="b">
        <v>0</v>
      </c>
      <c r="J174" s="85" t="b">
        <v>0</v>
      </c>
      <c r="K174" s="85" t="b">
        <v>0</v>
      </c>
      <c r="L174" s="85" t="b">
        <v>0</v>
      </c>
    </row>
    <row r="175" spans="1:12" ht="15">
      <c r="A175" s="85" t="s">
        <v>336</v>
      </c>
      <c r="B175" s="85" t="s">
        <v>3112</v>
      </c>
      <c r="C175" s="85">
        <v>3</v>
      </c>
      <c r="D175" s="123">
        <v>0.0025570082099863408</v>
      </c>
      <c r="E175" s="123">
        <v>1.0382972017617942</v>
      </c>
      <c r="F175" s="85" t="s">
        <v>3292</v>
      </c>
      <c r="G175" s="85" t="b">
        <v>0</v>
      </c>
      <c r="H175" s="85" t="b">
        <v>0</v>
      </c>
      <c r="I175" s="85" t="b">
        <v>0</v>
      </c>
      <c r="J175" s="85" t="b">
        <v>0</v>
      </c>
      <c r="K175" s="85" t="b">
        <v>0</v>
      </c>
      <c r="L175" s="85" t="b">
        <v>0</v>
      </c>
    </row>
    <row r="176" spans="1:12" ht="15">
      <c r="A176" s="85" t="s">
        <v>3112</v>
      </c>
      <c r="B176" s="85" t="s">
        <v>3111</v>
      </c>
      <c r="C176" s="85">
        <v>3</v>
      </c>
      <c r="D176" s="123">
        <v>0.0025570082099863408</v>
      </c>
      <c r="E176" s="123">
        <v>2.66838591669</v>
      </c>
      <c r="F176" s="85" t="s">
        <v>3292</v>
      </c>
      <c r="G176" s="85" t="b">
        <v>0</v>
      </c>
      <c r="H176" s="85" t="b">
        <v>0</v>
      </c>
      <c r="I176" s="85" t="b">
        <v>0</v>
      </c>
      <c r="J176" s="85" t="b">
        <v>0</v>
      </c>
      <c r="K176" s="85" t="b">
        <v>0</v>
      </c>
      <c r="L176" s="85" t="b">
        <v>0</v>
      </c>
    </row>
    <row r="177" spans="1:12" ht="15">
      <c r="A177" s="85" t="s">
        <v>3111</v>
      </c>
      <c r="B177" s="85" t="s">
        <v>2611</v>
      </c>
      <c r="C177" s="85">
        <v>3</v>
      </c>
      <c r="D177" s="123">
        <v>0.0025570082099863408</v>
      </c>
      <c r="E177" s="123">
        <v>2.4465371670736435</v>
      </c>
      <c r="F177" s="85" t="s">
        <v>3292</v>
      </c>
      <c r="G177" s="85" t="b">
        <v>0</v>
      </c>
      <c r="H177" s="85" t="b">
        <v>0</v>
      </c>
      <c r="I177" s="85" t="b">
        <v>0</v>
      </c>
      <c r="J177" s="85" t="b">
        <v>0</v>
      </c>
      <c r="K177" s="85" t="b">
        <v>0</v>
      </c>
      <c r="L177" s="85" t="b">
        <v>0</v>
      </c>
    </row>
    <row r="178" spans="1:12" ht="15">
      <c r="A178" s="85" t="s">
        <v>2611</v>
      </c>
      <c r="B178" s="85" t="s">
        <v>3103</v>
      </c>
      <c r="C178" s="85">
        <v>3</v>
      </c>
      <c r="D178" s="123">
        <v>0.0025570082099863408</v>
      </c>
      <c r="E178" s="123">
        <v>2.3496271540655873</v>
      </c>
      <c r="F178" s="85" t="s">
        <v>3292</v>
      </c>
      <c r="G178" s="85" t="b">
        <v>0</v>
      </c>
      <c r="H178" s="85" t="b">
        <v>0</v>
      </c>
      <c r="I178" s="85" t="b">
        <v>0</v>
      </c>
      <c r="J178" s="85" t="b">
        <v>0</v>
      </c>
      <c r="K178" s="85" t="b">
        <v>0</v>
      </c>
      <c r="L178" s="85" t="b">
        <v>0</v>
      </c>
    </row>
    <row r="179" spans="1:12" ht="15">
      <c r="A179" s="85" t="s">
        <v>3103</v>
      </c>
      <c r="B179" s="85" t="s">
        <v>3172</v>
      </c>
      <c r="C179" s="85">
        <v>3</v>
      </c>
      <c r="D179" s="123">
        <v>0.0025570082099863408</v>
      </c>
      <c r="E179" s="123">
        <v>2.571475903681944</v>
      </c>
      <c r="F179" s="85" t="s">
        <v>3292</v>
      </c>
      <c r="G179" s="85" t="b">
        <v>0</v>
      </c>
      <c r="H179" s="85" t="b">
        <v>0</v>
      </c>
      <c r="I179" s="85" t="b">
        <v>0</v>
      </c>
      <c r="J179" s="85" t="b">
        <v>0</v>
      </c>
      <c r="K179" s="85" t="b">
        <v>0</v>
      </c>
      <c r="L179" s="85" t="b">
        <v>0</v>
      </c>
    </row>
    <row r="180" spans="1:12" ht="15">
      <c r="A180" s="85" t="s">
        <v>3172</v>
      </c>
      <c r="B180" s="85" t="s">
        <v>3096</v>
      </c>
      <c r="C180" s="85">
        <v>3</v>
      </c>
      <c r="D180" s="123">
        <v>0.0025570082099863408</v>
      </c>
      <c r="E180" s="123">
        <v>2.571475903681944</v>
      </c>
      <c r="F180" s="85" t="s">
        <v>3292</v>
      </c>
      <c r="G180" s="85" t="b">
        <v>0</v>
      </c>
      <c r="H180" s="85" t="b">
        <v>0</v>
      </c>
      <c r="I180" s="85" t="b">
        <v>0</v>
      </c>
      <c r="J180" s="85" t="b">
        <v>0</v>
      </c>
      <c r="K180" s="85" t="b">
        <v>0</v>
      </c>
      <c r="L180" s="85" t="b">
        <v>0</v>
      </c>
    </row>
    <row r="181" spans="1:12" ht="15">
      <c r="A181" s="85" t="s">
        <v>3096</v>
      </c>
      <c r="B181" s="85" t="s">
        <v>3173</v>
      </c>
      <c r="C181" s="85">
        <v>3</v>
      </c>
      <c r="D181" s="123">
        <v>0.0025570082099863408</v>
      </c>
      <c r="E181" s="123">
        <v>2.571475903681944</v>
      </c>
      <c r="F181" s="85" t="s">
        <v>3292</v>
      </c>
      <c r="G181" s="85" t="b">
        <v>0</v>
      </c>
      <c r="H181" s="85" t="b">
        <v>0</v>
      </c>
      <c r="I181" s="85" t="b">
        <v>0</v>
      </c>
      <c r="J181" s="85" t="b">
        <v>1</v>
      </c>
      <c r="K181" s="85" t="b">
        <v>0</v>
      </c>
      <c r="L181" s="85" t="b">
        <v>0</v>
      </c>
    </row>
    <row r="182" spans="1:12" ht="15">
      <c r="A182" s="85" t="s">
        <v>3173</v>
      </c>
      <c r="B182" s="85" t="s">
        <v>3074</v>
      </c>
      <c r="C182" s="85">
        <v>3</v>
      </c>
      <c r="D182" s="123">
        <v>0.0025570082099863408</v>
      </c>
      <c r="E182" s="123">
        <v>2.4253478680037057</v>
      </c>
      <c r="F182" s="85" t="s">
        <v>3292</v>
      </c>
      <c r="G182" s="85" t="b">
        <v>1</v>
      </c>
      <c r="H182" s="85" t="b">
        <v>0</v>
      </c>
      <c r="I182" s="85" t="b">
        <v>0</v>
      </c>
      <c r="J182" s="85" t="b">
        <v>0</v>
      </c>
      <c r="K182" s="85" t="b">
        <v>0</v>
      </c>
      <c r="L182" s="85" t="b">
        <v>0</v>
      </c>
    </row>
    <row r="183" spans="1:12" ht="15">
      <c r="A183" s="85" t="s">
        <v>3074</v>
      </c>
      <c r="B183" s="85" t="s">
        <v>3174</v>
      </c>
      <c r="C183" s="85">
        <v>3</v>
      </c>
      <c r="D183" s="123">
        <v>0.0025570082099863408</v>
      </c>
      <c r="E183" s="123">
        <v>2.492294657634319</v>
      </c>
      <c r="F183" s="85" t="s">
        <v>3292</v>
      </c>
      <c r="G183" s="85" t="b">
        <v>0</v>
      </c>
      <c r="H183" s="85" t="b">
        <v>0</v>
      </c>
      <c r="I183" s="85" t="b">
        <v>0</v>
      </c>
      <c r="J183" s="85" t="b">
        <v>0</v>
      </c>
      <c r="K183" s="85" t="b">
        <v>0</v>
      </c>
      <c r="L183" s="85" t="b">
        <v>0</v>
      </c>
    </row>
    <row r="184" spans="1:12" ht="15">
      <c r="A184" s="85" t="s">
        <v>3174</v>
      </c>
      <c r="B184" s="85" t="s">
        <v>3175</v>
      </c>
      <c r="C184" s="85">
        <v>3</v>
      </c>
      <c r="D184" s="123">
        <v>0.0025570082099863408</v>
      </c>
      <c r="E184" s="123">
        <v>2.7933246532983</v>
      </c>
      <c r="F184" s="85" t="s">
        <v>3292</v>
      </c>
      <c r="G184" s="85" t="b">
        <v>0</v>
      </c>
      <c r="H184" s="85" t="b">
        <v>0</v>
      </c>
      <c r="I184" s="85" t="b">
        <v>0</v>
      </c>
      <c r="J184" s="85" t="b">
        <v>1</v>
      </c>
      <c r="K184" s="85" t="b">
        <v>0</v>
      </c>
      <c r="L184" s="85" t="b">
        <v>0</v>
      </c>
    </row>
    <row r="185" spans="1:12" ht="15">
      <c r="A185" s="85" t="s">
        <v>230</v>
      </c>
      <c r="B185" s="85" t="s">
        <v>3072</v>
      </c>
      <c r="C185" s="85">
        <v>3</v>
      </c>
      <c r="D185" s="123">
        <v>0.0025570082099863408</v>
      </c>
      <c r="E185" s="123">
        <v>2.4253478680037057</v>
      </c>
      <c r="F185" s="85" t="s">
        <v>3292</v>
      </c>
      <c r="G185" s="85" t="b">
        <v>0</v>
      </c>
      <c r="H185" s="85" t="b">
        <v>0</v>
      </c>
      <c r="I185" s="85" t="b">
        <v>0</v>
      </c>
      <c r="J185" s="85" t="b">
        <v>0</v>
      </c>
      <c r="K185" s="85" t="b">
        <v>0</v>
      </c>
      <c r="L185" s="85" t="b">
        <v>0</v>
      </c>
    </row>
    <row r="186" spans="1:12" ht="15">
      <c r="A186" s="85" t="s">
        <v>3124</v>
      </c>
      <c r="B186" s="85" t="s">
        <v>3110</v>
      </c>
      <c r="C186" s="85">
        <v>3</v>
      </c>
      <c r="D186" s="123">
        <v>0.0025570082099863408</v>
      </c>
      <c r="E186" s="123">
        <v>2.5434471800817002</v>
      </c>
      <c r="F186" s="85" t="s">
        <v>3292</v>
      </c>
      <c r="G186" s="85" t="b">
        <v>1</v>
      </c>
      <c r="H186" s="85" t="b">
        <v>0</v>
      </c>
      <c r="I186" s="85" t="b">
        <v>0</v>
      </c>
      <c r="J186" s="85" t="b">
        <v>0</v>
      </c>
      <c r="K186" s="85" t="b">
        <v>0</v>
      </c>
      <c r="L186" s="85" t="b">
        <v>0</v>
      </c>
    </row>
    <row r="187" spans="1:12" ht="15">
      <c r="A187" s="85" t="s">
        <v>3110</v>
      </c>
      <c r="B187" s="85" t="s">
        <v>3176</v>
      </c>
      <c r="C187" s="85">
        <v>3</v>
      </c>
      <c r="D187" s="123">
        <v>0.0025570082099863408</v>
      </c>
      <c r="E187" s="123">
        <v>2.66838591669</v>
      </c>
      <c r="F187" s="85" t="s">
        <v>3292</v>
      </c>
      <c r="G187" s="85" t="b">
        <v>0</v>
      </c>
      <c r="H187" s="85" t="b">
        <v>0</v>
      </c>
      <c r="I187" s="85" t="b">
        <v>0</v>
      </c>
      <c r="J187" s="85" t="b">
        <v>0</v>
      </c>
      <c r="K187" s="85" t="b">
        <v>0</v>
      </c>
      <c r="L187" s="85" t="b">
        <v>0</v>
      </c>
    </row>
    <row r="188" spans="1:12" ht="15">
      <c r="A188" s="85" t="s">
        <v>3176</v>
      </c>
      <c r="B188" s="85" t="s">
        <v>3177</v>
      </c>
      <c r="C188" s="85">
        <v>3</v>
      </c>
      <c r="D188" s="123">
        <v>0.0025570082099863408</v>
      </c>
      <c r="E188" s="123">
        <v>2.7933246532983</v>
      </c>
      <c r="F188" s="85" t="s">
        <v>3292</v>
      </c>
      <c r="G188" s="85" t="b">
        <v>0</v>
      </c>
      <c r="H188" s="85" t="b">
        <v>0</v>
      </c>
      <c r="I188" s="85" t="b">
        <v>0</v>
      </c>
      <c r="J188" s="85" t="b">
        <v>0</v>
      </c>
      <c r="K188" s="85" t="b">
        <v>0</v>
      </c>
      <c r="L188" s="85" t="b">
        <v>0</v>
      </c>
    </row>
    <row r="189" spans="1:12" ht="15">
      <c r="A189" s="85" t="s">
        <v>3066</v>
      </c>
      <c r="B189" s="85" t="s">
        <v>3178</v>
      </c>
      <c r="C189" s="85">
        <v>3</v>
      </c>
      <c r="D189" s="123">
        <v>0.0025570082099863408</v>
      </c>
      <c r="E189" s="123">
        <v>2.2290532228597373</v>
      </c>
      <c r="F189" s="85" t="s">
        <v>3292</v>
      </c>
      <c r="G189" s="85" t="b">
        <v>1</v>
      </c>
      <c r="H189" s="85" t="b">
        <v>0</v>
      </c>
      <c r="I189" s="85" t="b">
        <v>0</v>
      </c>
      <c r="J189" s="85" t="b">
        <v>0</v>
      </c>
      <c r="K189" s="85" t="b">
        <v>0</v>
      </c>
      <c r="L189" s="85" t="b">
        <v>0</v>
      </c>
    </row>
    <row r="190" spans="1:12" ht="15">
      <c r="A190" s="85" t="s">
        <v>3178</v>
      </c>
      <c r="B190" s="85" t="s">
        <v>3179</v>
      </c>
      <c r="C190" s="85">
        <v>3</v>
      </c>
      <c r="D190" s="123">
        <v>0.0025570082099863408</v>
      </c>
      <c r="E190" s="123">
        <v>2.7933246532983</v>
      </c>
      <c r="F190" s="85" t="s">
        <v>3292</v>
      </c>
      <c r="G190" s="85" t="b">
        <v>0</v>
      </c>
      <c r="H190" s="85" t="b">
        <v>0</v>
      </c>
      <c r="I190" s="85" t="b">
        <v>0</v>
      </c>
      <c r="J190" s="85" t="b">
        <v>1</v>
      </c>
      <c r="K190" s="85" t="b">
        <v>0</v>
      </c>
      <c r="L190" s="85" t="b">
        <v>0</v>
      </c>
    </row>
    <row r="191" spans="1:12" ht="15">
      <c r="A191" s="85" t="s">
        <v>3179</v>
      </c>
      <c r="B191" s="85" t="s">
        <v>3180</v>
      </c>
      <c r="C191" s="85">
        <v>3</v>
      </c>
      <c r="D191" s="123">
        <v>0.0025570082099863408</v>
      </c>
      <c r="E191" s="123">
        <v>2.7933246532983</v>
      </c>
      <c r="F191" s="85" t="s">
        <v>3292</v>
      </c>
      <c r="G191" s="85" t="b">
        <v>1</v>
      </c>
      <c r="H191" s="85" t="b">
        <v>0</v>
      </c>
      <c r="I191" s="85" t="b">
        <v>0</v>
      </c>
      <c r="J191" s="85" t="b">
        <v>0</v>
      </c>
      <c r="K191" s="85" t="b">
        <v>0</v>
      </c>
      <c r="L191" s="85" t="b">
        <v>0</v>
      </c>
    </row>
    <row r="192" spans="1:12" ht="15">
      <c r="A192" s="85" t="s">
        <v>3180</v>
      </c>
      <c r="B192" s="85" t="s">
        <v>3181</v>
      </c>
      <c r="C192" s="85">
        <v>3</v>
      </c>
      <c r="D192" s="123">
        <v>0.0025570082099863408</v>
      </c>
      <c r="E192" s="123">
        <v>2.7933246532983</v>
      </c>
      <c r="F192" s="85" t="s">
        <v>3292</v>
      </c>
      <c r="G192" s="85" t="b">
        <v>0</v>
      </c>
      <c r="H192" s="85" t="b">
        <v>0</v>
      </c>
      <c r="I192" s="85" t="b">
        <v>0</v>
      </c>
      <c r="J192" s="85" t="b">
        <v>0</v>
      </c>
      <c r="K192" s="85" t="b">
        <v>0</v>
      </c>
      <c r="L192" s="85" t="b">
        <v>0</v>
      </c>
    </row>
    <row r="193" spans="1:12" ht="15">
      <c r="A193" s="85" t="s">
        <v>3181</v>
      </c>
      <c r="B193" s="85" t="s">
        <v>3108</v>
      </c>
      <c r="C193" s="85">
        <v>3</v>
      </c>
      <c r="D193" s="123">
        <v>0.0025570082099863408</v>
      </c>
      <c r="E193" s="123">
        <v>2.66838591669</v>
      </c>
      <c r="F193" s="85" t="s">
        <v>3292</v>
      </c>
      <c r="G193" s="85" t="b">
        <v>0</v>
      </c>
      <c r="H193" s="85" t="b">
        <v>0</v>
      </c>
      <c r="I193" s="85" t="b">
        <v>0</v>
      </c>
      <c r="J193" s="85" t="b">
        <v>0</v>
      </c>
      <c r="K193" s="85" t="b">
        <v>0</v>
      </c>
      <c r="L193" s="85" t="b">
        <v>0</v>
      </c>
    </row>
    <row r="194" spans="1:12" ht="15">
      <c r="A194" s="85" t="s">
        <v>3108</v>
      </c>
      <c r="B194" s="85" t="s">
        <v>339</v>
      </c>
      <c r="C194" s="85">
        <v>3</v>
      </c>
      <c r="D194" s="123">
        <v>0.0025570082099863408</v>
      </c>
      <c r="E194" s="123">
        <v>2.66838591669</v>
      </c>
      <c r="F194" s="85" t="s">
        <v>3292</v>
      </c>
      <c r="G194" s="85" t="b">
        <v>0</v>
      </c>
      <c r="H194" s="85" t="b">
        <v>0</v>
      </c>
      <c r="I194" s="85" t="b">
        <v>0</v>
      </c>
      <c r="J194" s="85" t="b">
        <v>0</v>
      </c>
      <c r="K194" s="85" t="b">
        <v>0</v>
      </c>
      <c r="L194" s="85" t="b">
        <v>0</v>
      </c>
    </row>
    <row r="195" spans="1:12" ht="15">
      <c r="A195" s="85" t="s">
        <v>339</v>
      </c>
      <c r="B195" s="85" t="s">
        <v>584</v>
      </c>
      <c r="C195" s="85">
        <v>3</v>
      </c>
      <c r="D195" s="123">
        <v>0.0025570082099863408</v>
      </c>
      <c r="E195" s="123">
        <v>1.1700753629003997</v>
      </c>
      <c r="F195" s="85" t="s">
        <v>3292</v>
      </c>
      <c r="G195" s="85" t="b">
        <v>0</v>
      </c>
      <c r="H195" s="85" t="b">
        <v>0</v>
      </c>
      <c r="I195" s="85" t="b">
        <v>0</v>
      </c>
      <c r="J195" s="85" t="b">
        <v>0</v>
      </c>
      <c r="K195" s="85" t="b">
        <v>0</v>
      </c>
      <c r="L195" s="85" t="b">
        <v>0</v>
      </c>
    </row>
    <row r="196" spans="1:12" ht="15">
      <c r="A196" s="85" t="s">
        <v>584</v>
      </c>
      <c r="B196" s="85" t="s">
        <v>3182</v>
      </c>
      <c r="C196" s="85">
        <v>3</v>
      </c>
      <c r="D196" s="123">
        <v>0.0025570082099863408</v>
      </c>
      <c r="E196" s="123">
        <v>1.2704459080179626</v>
      </c>
      <c r="F196" s="85" t="s">
        <v>3292</v>
      </c>
      <c r="G196" s="85" t="b">
        <v>0</v>
      </c>
      <c r="H196" s="85" t="b">
        <v>0</v>
      </c>
      <c r="I196" s="85" t="b">
        <v>0</v>
      </c>
      <c r="J196" s="85" t="b">
        <v>0</v>
      </c>
      <c r="K196" s="85" t="b">
        <v>0</v>
      </c>
      <c r="L196" s="85" t="b">
        <v>0</v>
      </c>
    </row>
    <row r="197" spans="1:12" ht="15">
      <c r="A197" s="85" t="s">
        <v>223</v>
      </c>
      <c r="B197" s="85" t="s">
        <v>584</v>
      </c>
      <c r="C197" s="85">
        <v>3</v>
      </c>
      <c r="D197" s="123">
        <v>0.0025570082099863408</v>
      </c>
      <c r="E197" s="123">
        <v>1.1700753629003997</v>
      </c>
      <c r="F197" s="85" t="s">
        <v>3292</v>
      </c>
      <c r="G197" s="85" t="b">
        <v>0</v>
      </c>
      <c r="H197" s="85" t="b">
        <v>0</v>
      </c>
      <c r="I197" s="85" t="b">
        <v>0</v>
      </c>
      <c r="J197" s="85" t="b">
        <v>0</v>
      </c>
      <c r="K197" s="85" t="b">
        <v>0</v>
      </c>
      <c r="L197" s="85" t="b">
        <v>0</v>
      </c>
    </row>
    <row r="198" spans="1:12" ht="15">
      <c r="A198" s="85" t="s">
        <v>2589</v>
      </c>
      <c r="B198" s="85" t="s">
        <v>336</v>
      </c>
      <c r="C198" s="85">
        <v>3</v>
      </c>
      <c r="D198" s="123">
        <v>0.0025570082099863408</v>
      </c>
      <c r="E198" s="123">
        <v>0.9516871453935498</v>
      </c>
      <c r="F198" s="85" t="s">
        <v>3292</v>
      </c>
      <c r="G198" s="85" t="b">
        <v>0</v>
      </c>
      <c r="H198" s="85" t="b">
        <v>0</v>
      </c>
      <c r="I198" s="85" t="b">
        <v>0</v>
      </c>
      <c r="J198" s="85" t="b">
        <v>0</v>
      </c>
      <c r="K198" s="85" t="b">
        <v>0</v>
      </c>
      <c r="L198" s="85" t="b">
        <v>0</v>
      </c>
    </row>
    <row r="199" spans="1:12" ht="15">
      <c r="A199" s="85" t="s">
        <v>2590</v>
      </c>
      <c r="B199" s="85" t="s">
        <v>2591</v>
      </c>
      <c r="C199" s="85">
        <v>3</v>
      </c>
      <c r="D199" s="123">
        <v>0.0025570082099863408</v>
      </c>
      <c r="E199" s="123">
        <v>2.492294657634319</v>
      </c>
      <c r="F199" s="85" t="s">
        <v>3292</v>
      </c>
      <c r="G199" s="85" t="b">
        <v>0</v>
      </c>
      <c r="H199" s="85" t="b">
        <v>0</v>
      </c>
      <c r="I199" s="85" t="b">
        <v>0</v>
      </c>
      <c r="J199" s="85" t="b">
        <v>0</v>
      </c>
      <c r="K199" s="85" t="b">
        <v>0</v>
      </c>
      <c r="L199" s="85" t="b">
        <v>0</v>
      </c>
    </row>
    <row r="200" spans="1:12" ht="15">
      <c r="A200" s="85" t="s">
        <v>2591</v>
      </c>
      <c r="B200" s="85" t="s">
        <v>2592</v>
      </c>
      <c r="C200" s="85">
        <v>3</v>
      </c>
      <c r="D200" s="123">
        <v>0.0025570082099863408</v>
      </c>
      <c r="E200" s="123">
        <v>2.7933246532983</v>
      </c>
      <c r="F200" s="85" t="s">
        <v>3292</v>
      </c>
      <c r="G200" s="85" t="b">
        <v>0</v>
      </c>
      <c r="H200" s="85" t="b">
        <v>0</v>
      </c>
      <c r="I200" s="85" t="b">
        <v>0</v>
      </c>
      <c r="J200" s="85" t="b">
        <v>0</v>
      </c>
      <c r="K200" s="85" t="b">
        <v>0</v>
      </c>
      <c r="L200" s="85" t="b">
        <v>0</v>
      </c>
    </row>
    <row r="201" spans="1:12" ht="15">
      <c r="A201" s="85" t="s">
        <v>2592</v>
      </c>
      <c r="B201" s="85" t="s">
        <v>2593</v>
      </c>
      <c r="C201" s="85">
        <v>3</v>
      </c>
      <c r="D201" s="123">
        <v>0.0025570082099863408</v>
      </c>
      <c r="E201" s="123">
        <v>2.7933246532983</v>
      </c>
      <c r="F201" s="85" t="s">
        <v>3292</v>
      </c>
      <c r="G201" s="85" t="b">
        <v>0</v>
      </c>
      <c r="H201" s="85" t="b">
        <v>0</v>
      </c>
      <c r="I201" s="85" t="b">
        <v>0</v>
      </c>
      <c r="J201" s="85" t="b">
        <v>1</v>
      </c>
      <c r="K201" s="85" t="b">
        <v>0</v>
      </c>
      <c r="L201" s="85" t="b">
        <v>0</v>
      </c>
    </row>
    <row r="202" spans="1:12" ht="15">
      <c r="A202" s="85" t="s">
        <v>2593</v>
      </c>
      <c r="B202" s="85" t="s">
        <v>2542</v>
      </c>
      <c r="C202" s="85">
        <v>3</v>
      </c>
      <c r="D202" s="123">
        <v>0.0025570082099863408</v>
      </c>
      <c r="E202" s="123">
        <v>1.9694159123539814</v>
      </c>
      <c r="F202" s="85" t="s">
        <v>3292</v>
      </c>
      <c r="G202" s="85" t="b">
        <v>1</v>
      </c>
      <c r="H202" s="85" t="b">
        <v>0</v>
      </c>
      <c r="I202" s="85" t="b">
        <v>0</v>
      </c>
      <c r="J202" s="85" t="b">
        <v>0</v>
      </c>
      <c r="K202" s="85" t="b">
        <v>0</v>
      </c>
      <c r="L202" s="85" t="b">
        <v>0</v>
      </c>
    </row>
    <row r="203" spans="1:12" ht="15">
      <c r="A203" s="85" t="s">
        <v>2542</v>
      </c>
      <c r="B203" s="85" t="s">
        <v>2594</v>
      </c>
      <c r="C203" s="85">
        <v>3</v>
      </c>
      <c r="D203" s="123">
        <v>0.0025570082099863408</v>
      </c>
      <c r="E203" s="123">
        <v>1.9694159123539814</v>
      </c>
      <c r="F203" s="85" t="s">
        <v>3292</v>
      </c>
      <c r="G203" s="85" t="b">
        <v>0</v>
      </c>
      <c r="H203" s="85" t="b">
        <v>0</v>
      </c>
      <c r="I203" s="85" t="b">
        <v>0</v>
      </c>
      <c r="J203" s="85" t="b">
        <v>0</v>
      </c>
      <c r="K203" s="85" t="b">
        <v>0</v>
      </c>
      <c r="L203" s="85" t="b">
        <v>0</v>
      </c>
    </row>
    <row r="204" spans="1:12" ht="15">
      <c r="A204" s="85" t="s">
        <v>2594</v>
      </c>
      <c r="B204" s="85" t="s">
        <v>338</v>
      </c>
      <c r="C204" s="85">
        <v>3</v>
      </c>
      <c r="D204" s="123">
        <v>0.0025570082099863408</v>
      </c>
      <c r="E204" s="123">
        <v>2.7933246532983</v>
      </c>
      <c r="F204" s="85" t="s">
        <v>3292</v>
      </c>
      <c r="G204" s="85" t="b">
        <v>0</v>
      </c>
      <c r="H204" s="85" t="b">
        <v>0</v>
      </c>
      <c r="I204" s="85" t="b">
        <v>0</v>
      </c>
      <c r="J204" s="85" t="b">
        <v>0</v>
      </c>
      <c r="K204" s="85" t="b">
        <v>0</v>
      </c>
      <c r="L204" s="85" t="b">
        <v>0</v>
      </c>
    </row>
    <row r="205" spans="1:12" ht="15">
      <c r="A205" s="85" t="s">
        <v>338</v>
      </c>
      <c r="B205" s="85" t="s">
        <v>337</v>
      </c>
      <c r="C205" s="85">
        <v>3</v>
      </c>
      <c r="D205" s="123">
        <v>0.0025570082099863408</v>
      </c>
      <c r="E205" s="123">
        <v>2.7933246532983</v>
      </c>
      <c r="F205" s="85" t="s">
        <v>3292</v>
      </c>
      <c r="G205" s="85" t="b">
        <v>0</v>
      </c>
      <c r="H205" s="85" t="b">
        <v>0</v>
      </c>
      <c r="I205" s="85" t="b">
        <v>0</v>
      </c>
      <c r="J205" s="85" t="b">
        <v>0</v>
      </c>
      <c r="K205" s="85" t="b">
        <v>0</v>
      </c>
      <c r="L205" s="85" t="b">
        <v>0</v>
      </c>
    </row>
    <row r="206" spans="1:12" ht="15">
      <c r="A206" s="85" t="s">
        <v>331</v>
      </c>
      <c r="B206" s="85" t="s">
        <v>3130</v>
      </c>
      <c r="C206" s="85">
        <v>2</v>
      </c>
      <c r="D206" s="123">
        <v>0.0018787613728684825</v>
      </c>
      <c r="E206" s="123">
        <v>2.0943546489622813</v>
      </c>
      <c r="F206" s="85" t="s">
        <v>3292</v>
      </c>
      <c r="G206" s="85" t="b">
        <v>0</v>
      </c>
      <c r="H206" s="85" t="b">
        <v>0</v>
      </c>
      <c r="I206" s="85" t="b">
        <v>0</v>
      </c>
      <c r="J206" s="85" t="b">
        <v>0</v>
      </c>
      <c r="K206" s="85" t="b">
        <v>0</v>
      </c>
      <c r="L206" s="85" t="b">
        <v>0</v>
      </c>
    </row>
    <row r="207" spans="1:12" ht="15">
      <c r="A207" s="85" t="s">
        <v>331</v>
      </c>
      <c r="B207" s="85" t="s">
        <v>3131</v>
      </c>
      <c r="C207" s="85">
        <v>2</v>
      </c>
      <c r="D207" s="123">
        <v>0.0018787613728684825</v>
      </c>
      <c r="E207" s="123">
        <v>1.9182633899066002</v>
      </c>
      <c r="F207" s="85" t="s">
        <v>3292</v>
      </c>
      <c r="G207" s="85" t="b">
        <v>0</v>
      </c>
      <c r="H207" s="85" t="b">
        <v>0</v>
      </c>
      <c r="I207" s="85" t="b">
        <v>0</v>
      </c>
      <c r="J207" s="85" t="b">
        <v>0</v>
      </c>
      <c r="K207" s="85" t="b">
        <v>0</v>
      </c>
      <c r="L207" s="85" t="b">
        <v>0</v>
      </c>
    </row>
    <row r="208" spans="1:12" ht="15">
      <c r="A208" s="85" t="s">
        <v>3131</v>
      </c>
      <c r="B208" s="85" t="s">
        <v>3132</v>
      </c>
      <c r="C208" s="85">
        <v>2</v>
      </c>
      <c r="D208" s="123">
        <v>0.0018787613728684825</v>
      </c>
      <c r="E208" s="123">
        <v>2.7933246532983</v>
      </c>
      <c r="F208" s="85" t="s">
        <v>3292</v>
      </c>
      <c r="G208" s="85" t="b">
        <v>0</v>
      </c>
      <c r="H208" s="85" t="b">
        <v>0</v>
      </c>
      <c r="I208" s="85" t="b">
        <v>0</v>
      </c>
      <c r="J208" s="85" t="b">
        <v>0</v>
      </c>
      <c r="K208" s="85" t="b">
        <v>0</v>
      </c>
      <c r="L208" s="85" t="b">
        <v>0</v>
      </c>
    </row>
    <row r="209" spans="1:12" ht="15">
      <c r="A209" s="85" t="s">
        <v>328</v>
      </c>
      <c r="B209" s="85" t="s">
        <v>3135</v>
      </c>
      <c r="C209" s="85">
        <v>2</v>
      </c>
      <c r="D209" s="123">
        <v>0.0018787613728684825</v>
      </c>
      <c r="E209" s="123">
        <v>2.492294657634319</v>
      </c>
      <c r="F209" s="85" t="s">
        <v>3292</v>
      </c>
      <c r="G209" s="85" t="b">
        <v>0</v>
      </c>
      <c r="H209" s="85" t="b">
        <v>0</v>
      </c>
      <c r="I209" s="85" t="b">
        <v>0</v>
      </c>
      <c r="J209" s="85" t="b">
        <v>0</v>
      </c>
      <c r="K209" s="85" t="b">
        <v>0</v>
      </c>
      <c r="L209" s="85" t="b">
        <v>0</v>
      </c>
    </row>
    <row r="210" spans="1:12" ht="15">
      <c r="A210" s="85" t="s">
        <v>3083</v>
      </c>
      <c r="B210" s="85" t="s">
        <v>3188</v>
      </c>
      <c r="C210" s="85">
        <v>2</v>
      </c>
      <c r="D210" s="123">
        <v>0.0018787613728684825</v>
      </c>
      <c r="E210" s="123">
        <v>2.492294657634319</v>
      </c>
      <c r="F210" s="85" t="s">
        <v>3292</v>
      </c>
      <c r="G210" s="85" t="b">
        <v>0</v>
      </c>
      <c r="H210" s="85" t="b">
        <v>0</v>
      </c>
      <c r="I210" s="85" t="b">
        <v>0</v>
      </c>
      <c r="J210" s="85" t="b">
        <v>0</v>
      </c>
      <c r="K210" s="85" t="b">
        <v>0</v>
      </c>
      <c r="L210" s="85" t="b">
        <v>0</v>
      </c>
    </row>
    <row r="211" spans="1:12" ht="15">
      <c r="A211" s="85" t="s">
        <v>2511</v>
      </c>
      <c r="B211" s="85" t="s">
        <v>2500</v>
      </c>
      <c r="C211" s="85">
        <v>2</v>
      </c>
      <c r="D211" s="123">
        <v>0.0018787613728684825</v>
      </c>
      <c r="E211" s="123">
        <v>2.492294657634319</v>
      </c>
      <c r="F211" s="85" t="s">
        <v>3292</v>
      </c>
      <c r="G211" s="85" t="b">
        <v>0</v>
      </c>
      <c r="H211" s="85" t="b">
        <v>0</v>
      </c>
      <c r="I211" s="85" t="b">
        <v>0</v>
      </c>
      <c r="J211" s="85" t="b">
        <v>0</v>
      </c>
      <c r="K211" s="85" t="b">
        <v>0</v>
      </c>
      <c r="L211" s="85" t="b">
        <v>0</v>
      </c>
    </row>
    <row r="212" spans="1:12" ht="15">
      <c r="A212" s="85" t="s">
        <v>331</v>
      </c>
      <c r="B212" s="85" t="s">
        <v>2545</v>
      </c>
      <c r="C212" s="85">
        <v>2</v>
      </c>
      <c r="D212" s="123">
        <v>0.0018787613728684825</v>
      </c>
      <c r="E212" s="123">
        <v>1.4411421351869376</v>
      </c>
      <c r="F212" s="85" t="s">
        <v>3292</v>
      </c>
      <c r="G212" s="85" t="b">
        <v>0</v>
      </c>
      <c r="H212" s="85" t="b">
        <v>0</v>
      </c>
      <c r="I212" s="85" t="b">
        <v>0</v>
      </c>
      <c r="J212" s="85" t="b">
        <v>0</v>
      </c>
      <c r="K212" s="85" t="b">
        <v>0</v>
      </c>
      <c r="L212" s="85" t="b">
        <v>0</v>
      </c>
    </row>
    <row r="213" spans="1:12" ht="15">
      <c r="A213" s="85" t="s">
        <v>2499</v>
      </c>
      <c r="B213" s="85" t="s">
        <v>3143</v>
      </c>
      <c r="C213" s="85">
        <v>2</v>
      </c>
      <c r="D213" s="123">
        <v>0.0018787613728684825</v>
      </c>
      <c r="E213" s="123">
        <v>1.5892046706423753</v>
      </c>
      <c r="F213" s="85" t="s">
        <v>3292</v>
      </c>
      <c r="G213" s="85" t="b">
        <v>0</v>
      </c>
      <c r="H213" s="85" t="b">
        <v>0</v>
      </c>
      <c r="I213" s="85" t="b">
        <v>0</v>
      </c>
      <c r="J213" s="85" t="b">
        <v>0</v>
      </c>
      <c r="K213" s="85" t="b">
        <v>0</v>
      </c>
      <c r="L213" s="85" t="b">
        <v>0</v>
      </c>
    </row>
    <row r="214" spans="1:12" ht="15">
      <c r="A214" s="85" t="s">
        <v>336</v>
      </c>
      <c r="B214" s="85" t="s">
        <v>3097</v>
      </c>
      <c r="C214" s="85">
        <v>2</v>
      </c>
      <c r="D214" s="123">
        <v>0.0018787613728684825</v>
      </c>
      <c r="E214" s="123">
        <v>0.7652959296980565</v>
      </c>
      <c r="F214" s="85" t="s">
        <v>3292</v>
      </c>
      <c r="G214" s="85" t="b">
        <v>0</v>
      </c>
      <c r="H214" s="85" t="b">
        <v>0</v>
      </c>
      <c r="I214" s="85" t="b">
        <v>0</v>
      </c>
      <c r="J214" s="85" t="b">
        <v>0</v>
      </c>
      <c r="K214" s="85" t="b">
        <v>0</v>
      </c>
      <c r="L214" s="85" t="b">
        <v>0</v>
      </c>
    </row>
    <row r="215" spans="1:12" ht="15">
      <c r="A215" s="85" t="s">
        <v>3199</v>
      </c>
      <c r="B215" s="85" t="s">
        <v>3200</v>
      </c>
      <c r="C215" s="85">
        <v>2</v>
      </c>
      <c r="D215" s="123">
        <v>0.0018787613728684825</v>
      </c>
      <c r="E215" s="123">
        <v>2.9694159123539814</v>
      </c>
      <c r="F215" s="85" t="s">
        <v>3292</v>
      </c>
      <c r="G215" s="85" t="b">
        <v>0</v>
      </c>
      <c r="H215" s="85" t="b">
        <v>0</v>
      </c>
      <c r="I215" s="85" t="b">
        <v>0</v>
      </c>
      <c r="J215" s="85" t="b">
        <v>0</v>
      </c>
      <c r="K215" s="85" t="b">
        <v>0</v>
      </c>
      <c r="L215" s="85" t="b">
        <v>0</v>
      </c>
    </row>
    <row r="216" spans="1:12" ht="15">
      <c r="A216" s="85" t="s">
        <v>3200</v>
      </c>
      <c r="B216" s="85" t="s">
        <v>3070</v>
      </c>
      <c r="C216" s="85">
        <v>2</v>
      </c>
      <c r="D216" s="123">
        <v>0.0018787613728684825</v>
      </c>
      <c r="E216" s="123">
        <v>2.571475903681944</v>
      </c>
      <c r="F216" s="85" t="s">
        <v>3292</v>
      </c>
      <c r="G216" s="85" t="b">
        <v>0</v>
      </c>
      <c r="H216" s="85" t="b">
        <v>0</v>
      </c>
      <c r="I216" s="85" t="b">
        <v>0</v>
      </c>
      <c r="J216" s="85" t="b">
        <v>0</v>
      </c>
      <c r="K216" s="85" t="b">
        <v>0</v>
      </c>
      <c r="L216" s="85" t="b">
        <v>0</v>
      </c>
    </row>
    <row r="217" spans="1:12" ht="15">
      <c r="A217" s="85" t="s">
        <v>3070</v>
      </c>
      <c r="B217" s="85" t="s">
        <v>2556</v>
      </c>
      <c r="C217" s="85">
        <v>2</v>
      </c>
      <c r="D217" s="123">
        <v>0.0018787613728684825</v>
      </c>
      <c r="E217" s="123">
        <v>1.8232878766757432</v>
      </c>
      <c r="F217" s="85" t="s">
        <v>3292</v>
      </c>
      <c r="G217" s="85" t="b">
        <v>0</v>
      </c>
      <c r="H217" s="85" t="b">
        <v>0</v>
      </c>
      <c r="I217" s="85" t="b">
        <v>0</v>
      </c>
      <c r="J217" s="85" t="b">
        <v>0</v>
      </c>
      <c r="K217" s="85" t="b">
        <v>0</v>
      </c>
      <c r="L217" s="85" t="b">
        <v>0</v>
      </c>
    </row>
    <row r="218" spans="1:12" ht="15">
      <c r="A218" s="85" t="s">
        <v>2556</v>
      </c>
      <c r="B218" s="85" t="s">
        <v>336</v>
      </c>
      <c r="C218" s="85">
        <v>2</v>
      </c>
      <c r="D218" s="123">
        <v>0.0018787613728684825</v>
      </c>
      <c r="E218" s="123">
        <v>0.6964146402902438</v>
      </c>
      <c r="F218" s="85" t="s">
        <v>3292</v>
      </c>
      <c r="G218" s="85" t="b">
        <v>0</v>
      </c>
      <c r="H218" s="85" t="b">
        <v>0</v>
      </c>
      <c r="I218" s="85" t="b">
        <v>0</v>
      </c>
      <c r="J218" s="85" t="b">
        <v>0</v>
      </c>
      <c r="K218" s="85" t="b">
        <v>0</v>
      </c>
      <c r="L218" s="85" t="b">
        <v>0</v>
      </c>
    </row>
    <row r="219" spans="1:12" ht="15">
      <c r="A219" s="85" t="s">
        <v>3202</v>
      </c>
      <c r="B219" s="85" t="s">
        <v>3203</v>
      </c>
      <c r="C219" s="85">
        <v>2</v>
      </c>
      <c r="D219" s="123">
        <v>0.0018787613728684825</v>
      </c>
      <c r="E219" s="123">
        <v>2.9694159123539814</v>
      </c>
      <c r="F219" s="85" t="s">
        <v>3292</v>
      </c>
      <c r="G219" s="85" t="b">
        <v>0</v>
      </c>
      <c r="H219" s="85" t="b">
        <v>0</v>
      </c>
      <c r="I219" s="85" t="b">
        <v>0</v>
      </c>
      <c r="J219" s="85" t="b">
        <v>0</v>
      </c>
      <c r="K219" s="85" t="b">
        <v>0</v>
      </c>
      <c r="L219" s="85" t="b">
        <v>0</v>
      </c>
    </row>
    <row r="220" spans="1:12" ht="15">
      <c r="A220" s="85" t="s">
        <v>3203</v>
      </c>
      <c r="B220" s="85" t="s">
        <v>3204</v>
      </c>
      <c r="C220" s="85">
        <v>2</v>
      </c>
      <c r="D220" s="123">
        <v>0.0018787613728684825</v>
      </c>
      <c r="E220" s="123">
        <v>2.9694159123539814</v>
      </c>
      <c r="F220" s="85" t="s">
        <v>3292</v>
      </c>
      <c r="G220" s="85" t="b">
        <v>0</v>
      </c>
      <c r="H220" s="85" t="b">
        <v>0</v>
      </c>
      <c r="I220" s="85" t="b">
        <v>0</v>
      </c>
      <c r="J220" s="85" t="b">
        <v>0</v>
      </c>
      <c r="K220" s="85" t="b">
        <v>0</v>
      </c>
      <c r="L220" s="85" t="b">
        <v>0</v>
      </c>
    </row>
    <row r="221" spans="1:12" ht="15">
      <c r="A221" s="85" t="s">
        <v>3204</v>
      </c>
      <c r="B221" s="85" t="s">
        <v>584</v>
      </c>
      <c r="C221" s="85">
        <v>2</v>
      </c>
      <c r="D221" s="123">
        <v>0.0018787613728684825</v>
      </c>
      <c r="E221" s="123">
        <v>1.1700753629003997</v>
      </c>
      <c r="F221" s="85" t="s">
        <v>3292</v>
      </c>
      <c r="G221" s="85" t="b">
        <v>0</v>
      </c>
      <c r="H221" s="85" t="b">
        <v>0</v>
      </c>
      <c r="I221" s="85" t="b">
        <v>0</v>
      </c>
      <c r="J221" s="85" t="b">
        <v>0</v>
      </c>
      <c r="K221" s="85" t="b">
        <v>0</v>
      </c>
      <c r="L221" s="85" t="b">
        <v>0</v>
      </c>
    </row>
    <row r="222" spans="1:12" ht="15">
      <c r="A222" s="85" t="s">
        <v>584</v>
      </c>
      <c r="B222" s="85" t="s">
        <v>3205</v>
      </c>
      <c r="C222" s="85">
        <v>2</v>
      </c>
      <c r="D222" s="123">
        <v>0.0018787613728684825</v>
      </c>
      <c r="E222" s="123">
        <v>1.2704459080179626</v>
      </c>
      <c r="F222" s="85" t="s">
        <v>3292</v>
      </c>
      <c r="G222" s="85" t="b">
        <v>0</v>
      </c>
      <c r="H222" s="85" t="b">
        <v>0</v>
      </c>
      <c r="I222" s="85" t="b">
        <v>0</v>
      </c>
      <c r="J222" s="85" t="b">
        <v>0</v>
      </c>
      <c r="K222" s="85" t="b">
        <v>0</v>
      </c>
      <c r="L222" s="85" t="b">
        <v>0</v>
      </c>
    </row>
    <row r="223" spans="1:12" ht="15">
      <c r="A223" s="85" t="s">
        <v>3205</v>
      </c>
      <c r="B223" s="85" t="s">
        <v>3148</v>
      </c>
      <c r="C223" s="85">
        <v>2</v>
      </c>
      <c r="D223" s="123">
        <v>0.0018787613728684825</v>
      </c>
      <c r="E223" s="123">
        <v>2.7933246532983</v>
      </c>
      <c r="F223" s="85" t="s">
        <v>3292</v>
      </c>
      <c r="G223" s="85" t="b">
        <v>0</v>
      </c>
      <c r="H223" s="85" t="b">
        <v>0</v>
      </c>
      <c r="I223" s="85" t="b">
        <v>0</v>
      </c>
      <c r="J223" s="85" t="b">
        <v>0</v>
      </c>
      <c r="K223" s="85" t="b">
        <v>0</v>
      </c>
      <c r="L223" s="85" t="b">
        <v>0</v>
      </c>
    </row>
    <row r="224" spans="1:12" ht="15">
      <c r="A224" s="85" t="s">
        <v>3148</v>
      </c>
      <c r="B224" s="85" t="s">
        <v>3206</v>
      </c>
      <c r="C224" s="85">
        <v>2</v>
      </c>
      <c r="D224" s="123">
        <v>0.0018787613728684825</v>
      </c>
      <c r="E224" s="123">
        <v>2.7933246532983</v>
      </c>
      <c r="F224" s="85" t="s">
        <v>3292</v>
      </c>
      <c r="G224" s="85" t="b">
        <v>0</v>
      </c>
      <c r="H224" s="85" t="b">
        <v>0</v>
      </c>
      <c r="I224" s="85" t="b">
        <v>0</v>
      </c>
      <c r="J224" s="85" t="b">
        <v>1</v>
      </c>
      <c r="K224" s="85" t="b">
        <v>0</v>
      </c>
      <c r="L224" s="85" t="b">
        <v>0</v>
      </c>
    </row>
    <row r="225" spans="1:12" ht="15">
      <c r="A225" s="85" t="s">
        <v>3206</v>
      </c>
      <c r="B225" s="85" t="s">
        <v>3207</v>
      </c>
      <c r="C225" s="85">
        <v>2</v>
      </c>
      <c r="D225" s="123">
        <v>0.0018787613728684825</v>
      </c>
      <c r="E225" s="123">
        <v>2.9694159123539814</v>
      </c>
      <c r="F225" s="85" t="s">
        <v>3292</v>
      </c>
      <c r="G225" s="85" t="b">
        <v>1</v>
      </c>
      <c r="H225" s="85" t="b">
        <v>0</v>
      </c>
      <c r="I225" s="85" t="b">
        <v>0</v>
      </c>
      <c r="J225" s="85" t="b">
        <v>0</v>
      </c>
      <c r="K225" s="85" t="b">
        <v>0</v>
      </c>
      <c r="L225" s="85" t="b">
        <v>0</v>
      </c>
    </row>
    <row r="226" spans="1:12" ht="15">
      <c r="A226" s="85" t="s">
        <v>3207</v>
      </c>
      <c r="B226" s="85" t="s">
        <v>3208</v>
      </c>
      <c r="C226" s="85">
        <v>2</v>
      </c>
      <c r="D226" s="123">
        <v>0.0018787613728684825</v>
      </c>
      <c r="E226" s="123">
        <v>2.9694159123539814</v>
      </c>
      <c r="F226" s="85" t="s">
        <v>3292</v>
      </c>
      <c r="G226" s="85" t="b">
        <v>0</v>
      </c>
      <c r="H226" s="85" t="b">
        <v>0</v>
      </c>
      <c r="I226" s="85" t="b">
        <v>0</v>
      </c>
      <c r="J226" s="85" t="b">
        <v>0</v>
      </c>
      <c r="K226" s="85" t="b">
        <v>0</v>
      </c>
      <c r="L226" s="85" t="b">
        <v>0</v>
      </c>
    </row>
    <row r="227" spans="1:12" ht="15">
      <c r="A227" s="85" t="s">
        <v>3208</v>
      </c>
      <c r="B227" s="85" t="s">
        <v>3209</v>
      </c>
      <c r="C227" s="85">
        <v>2</v>
      </c>
      <c r="D227" s="123">
        <v>0.0018787613728684825</v>
      </c>
      <c r="E227" s="123">
        <v>2.9694159123539814</v>
      </c>
      <c r="F227" s="85" t="s">
        <v>3292</v>
      </c>
      <c r="G227" s="85" t="b">
        <v>0</v>
      </c>
      <c r="H227" s="85" t="b">
        <v>0</v>
      </c>
      <c r="I227" s="85" t="b">
        <v>0</v>
      </c>
      <c r="J227" s="85" t="b">
        <v>0</v>
      </c>
      <c r="K227" s="85" t="b">
        <v>0</v>
      </c>
      <c r="L227" s="85" t="b">
        <v>0</v>
      </c>
    </row>
    <row r="228" spans="1:12" ht="15">
      <c r="A228" s="85" t="s">
        <v>303</v>
      </c>
      <c r="B228" s="85" t="s">
        <v>3098</v>
      </c>
      <c r="C228" s="85">
        <v>2</v>
      </c>
      <c r="D228" s="123">
        <v>0.0018787613728684825</v>
      </c>
      <c r="E228" s="123">
        <v>2.492294657634319</v>
      </c>
      <c r="F228" s="85" t="s">
        <v>3292</v>
      </c>
      <c r="G228" s="85" t="b">
        <v>0</v>
      </c>
      <c r="H228" s="85" t="b">
        <v>0</v>
      </c>
      <c r="I228" s="85" t="b">
        <v>0</v>
      </c>
      <c r="J228" s="85" t="b">
        <v>0</v>
      </c>
      <c r="K228" s="85" t="b">
        <v>0</v>
      </c>
      <c r="L228" s="85" t="b">
        <v>0</v>
      </c>
    </row>
    <row r="229" spans="1:12" ht="15">
      <c r="A229" s="85" t="s">
        <v>3158</v>
      </c>
      <c r="B229" s="85" t="s">
        <v>336</v>
      </c>
      <c r="C229" s="85">
        <v>2</v>
      </c>
      <c r="D229" s="123">
        <v>0.0018787613728684825</v>
      </c>
      <c r="E229" s="123">
        <v>0.997444635954225</v>
      </c>
      <c r="F229" s="85" t="s">
        <v>3292</v>
      </c>
      <c r="G229" s="85" t="b">
        <v>0</v>
      </c>
      <c r="H229" s="85" t="b">
        <v>0</v>
      </c>
      <c r="I229" s="85" t="b">
        <v>0</v>
      </c>
      <c r="J229" s="85" t="b">
        <v>0</v>
      </c>
      <c r="K229" s="85" t="b">
        <v>0</v>
      </c>
      <c r="L229" s="85" t="b">
        <v>0</v>
      </c>
    </row>
    <row r="230" spans="1:12" ht="15">
      <c r="A230" s="85" t="s">
        <v>303</v>
      </c>
      <c r="B230" s="85" t="s">
        <v>584</v>
      </c>
      <c r="C230" s="85">
        <v>2</v>
      </c>
      <c r="D230" s="123">
        <v>0.0018787613728684825</v>
      </c>
      <c r="E230" s="123">
        <v>0.8690453672364185</v>
      </c>
      <c r="F230" s="85" t="s">
        <v>3292</v>
      </c>
      <c r="G230" s="85" t="b">
        <v>0</v>
      </c>
      <c r="H230" s="85" t="b">
        <v>0</v>
      </c>
      <c r="I230" s="85" t="b">
        <v>0</v>
      </c>
      <c r="J230" s="85" t="b">
        <v>0</v>
      </c>
      <c r="K230" s="85" t="b">
        <v>0</v>
      </c>
      <c r="L230" s="85" t="b">
        <v>0</v>
      </c>
    </row>
    <row r="231" spans="1:12" ht="15">
      <c r="A231" s="85" t="s">
        <v>3084</v>
      </c>
      <c r="B231" s="85" t="s">
        <v>2576</v>
      </c>
      <c r="C231" s="85">
        <v>2</v>
      </c>
      <c r="D231" s="123">
        <v>0.0018787613728684825</v>
      </c>
      <c r="E231" s="123">
        <v>1.7141434072506752</v>
      </c>
      <c r="F231" s="85" t="s">
        <v>3292</v>
      </c>
      <c r="G231" s="85" t="b">
        <v>0</v>
      </c>
      <c r="H231" s="85" t="b">
        <v>0</v>
      </c>
      <c r="I231" s="85" t="b">
        <v>0</v>
      </c>
      <c r="J231" s="85" t="b">
        <v>0</v>
      </c>
      <c r="K231" s="85" t="b">
        <v>0</v>
      </c>
      <c r="L231" s="85" t="b">
        <v>0</v>
      </c>
    </row>
    <row r="232" spans="1:12" ht="15">
      <c r="A232" s="85" t="s">
        <v>288</v>
      </c>
      <c r="B232" s="85" t="s">
        <v>369</v>
      </c>
      <c r="C232" s="85">
        <v>2</v>
      </c>
      <c r="D232" s="123">
        <v>0.0018787613728684825</v>
      </c>
      <c r="E232" s="123">
        <v>2.9694159123539814</v>
      </c>
      <c r="F232" s="85" t="s">
        <v>3292</v>
      </c>
      <c r="G232" s="85" t="b">
        <v>0</v>
      </c>
      <c r="H232" s="85" t="b">
        <v>0</v>
      </c>
      <c r="I232" s="85" t="b">
        <v>0</v>
      </c>
      <c r="J232" s="85" t="b">
        <v>0</v>
      </c>
      <c r="K232" s="85" t="b">
        <v>0</v>
      </c>
      <c r="L232" s="85" t="b">
        <v>0</v>
      </c>
    </row>
    <row r="233" spans="1:12" ht="15">
      <c r="A233" s="85" t="s">
        <v>369</v>
      </c>
      <c r="B233" s="85" t="s">
        <v>368</v>
      </c>
      <c r="C233" s="85">
        <v>2</v>
      </c>
      <c r="D233" s="123">
        <v>0.0018787613728684825</v>
      </c>
      <c r="E233" s="123">
        <v>2.9694159123539814</v>
      </c>
      <c r="F233" s="85" t="s">
        <v>3292</v>
      </c>
      <c r="G233" s="85" t="b">
        <v>0</v>
      </c>
      <c r="H233" s="85" t="b">
        <v>0</v>
      </c>
      <c r="I233" s="85" t="b">
        <v>0</v>
      </c>
      <c r="J233" s="85" t="b">
        <v>0</v>
      </c>
      <c r="K233" s="85" t="b">
        <v>0</v>
      </c>
      <c r="L233" s="85" t="b">
        <v>0</v>
      </c>
    </row>
    <row r="234" spans="1:12" ht="15">
      <c r="A234" s="85" t="s">
        <v>368</v>
      </c>
      <c r="B234" s="85" t="s">
        <v>367</v>
      </c>
      <c r="C234" s="85">
        <v>2</v>
      </c>
      <c r="D234" s="123">
        <v>0.0018787613728684825</v>
      </c>
      <c r="E234" s="123">
        <v>2.9694159123539814</v>
      </c>
      <c r="F234" s="85" t="s">
        <v>3292</v>
      </c>
      <c r="G234" s="85" t="b">
        <v>0</v>
      </c>
      <c r="H234" s="85" t="b">
        <v>0</v>
      </c>
      <c r="I234" s="85" t="b">
        <v>0</v>
      </c>
      <c r="J234" s="85" t="b">
        <v>0</v>
      </c>
      <c r="K234" s="85" t="b">
        <v>0</v>
      </c>
      <c r="L234" s="85" t="b">
        <v>0</v>
      </c>
    </row>
    <row r="235" spans="1:12" ht="15">
      <c r="A235" s="85" t="s">
        <v>367</v>
      </c>
      <c r="B235" s="85" t="s">
        <v>287</v>
      </c>
      <c r="C235" s="85">
        <v>2</v>
      </c>
      <c r="D235" s="123">
        <v>0.0018787613728684825</v>
      </c>
      <c r="E235" s="123">
        <v>2.9694159123539814</v>
      </c>
      <c r="F235" s="85" t="s">
        <v>3292</v>
      </c>
      <c r="G235" s="85" t="b">
        <v>0</v>
      </c>
      <c r="H235" s="85" t="b">
        <v>0</v>
      </c>
      <c r="I235" s="85" t="b">
        <v>0</v>
      </c>
      <c r="J235" s="85" t="b">
        <v>0</v>
      </c>
      <c r="K235" s="85" t="b">
        <v>0</v>
      </c>
      <c r="L235" s="85" t="b">
        <v>0</v>
      </c>
    </row>
    <row r="236" spans="1:12" ht="15">
      <c r="A236" s="85" t="s">
        <v>287</v>
      </c>
      <c r="B236" s="85" t="s">
        <v>285</v>
      </c>
      <c r="C236" s="85">
        <v>2</v>
      </c>
      <c r="D236" s="123">
        <v>0.0018787613728684825</v>
      </c>
      <c r="E236" s="123">
        <v>2.9694159123539814</v>
      </c>
      <c r="F236" s="85" t="s">
        <v>3292</v>
      </c>
      <c r="G236" s="85" t="b">
        <v>0</v>
      </c>
      <c r="H236" s="85" t="b">
        <v>0</v>
      </c>
      <c r="I236" s="85" t="b">
        <v>0</v>
      </c>
      <c r="J236" s="85" t="b">
        <v>0</v>
      </c>
      <c r="K236" s="85" t="b">
        <v>0</v>
      </c>
      <c r="L236" s="85" t="b">
        <v>0</v>
      </c>
    </row>
    <row r="237" spans="1:12" ht="15">
      <c r="A237" s="85" t="s">
        <v>3215</v>
      </c>
      <c r="B237" s="85" t="s">
        <v>336</v>
      </c>
      <c r="C237" s="85">
        <v>2</v>
      </c>
      <c r="D237" s="123">
        <v>0.0018787613728684825</v>
      </c>
      <c r="E237" s="123">
        <v>1.1735358950099062</v>
      </c>
      <c r="F237" s="85" t="s">
        <v>3292</v>
      </c>
      <c r="G237" s="85" t="b">
        <v>0</v>
      </c>
      <c r="H237" s="85" t="b">
        <v>0</v>
      </c>
      <c r="I237" s="85" t="b">
        <v>0</v>
      </c>
      <c r="J237" s="85" t="b">
        <v>0</v>
      </c>
      <c r="K237" s="85" t="b">
        <v>0</v>
      </c>
      <c r="L237" s="85" t="b">
        <v>0</v>
      </c>
    </row>
    <row r="238" spans="1:12" ht="15">
      <c r="A238" s="85" t="s">
        <v>2579</v>
      </c>
      <c r="B238" s="85" t="s">
        <v>3216</v>
      </c>
      <c r="C238" s="85">
        <v>2</v>
      </c>
      <c r="D238" s="123">
        <v>0.0021763688821754335</v>
      </c>
      <c r="E238" s="123">
        <v>2.1565025557111257</v>
      </c>
      <c r="F238" s="85" t="s">
        <v>3292</v>
      </c>
      <c r="G238" s="85" t="b">
        <v>0</v>
      </c>
      <c r="H238" s="85" t="b">
        <v>0</v>
      </c>
      <c r="I238" s="85" t="b">
        <v>0</v>
      </c>
      <c r="J238" s="85" t="b">
        <v>0</v>
      </c>
      <c r="K238" s="85" t="b">
        <v>0</v>
      </c>
      <c r="L238" s="85" t="b">
        <v>0</v>
      </c>
    </row>
    <row r="239" spans="1:12" ht="15">
      <c r="A239" s="85" t="s">
        <v>3216</v>
      </c>
      <c r="B239" s="85" t="s">
        <v>3066</v>
      </c>
      <c r="C239" s="85">
        <v>2</v>
      </c>
      <c r="D239" s="123">
        <v>0.0021763688821754335</v>
      </c>
      <c r="E239" s="123">
        <v>2.2704459080179626</v>
      </c>
      <c r="F239" s="85" t="s">
        <v>3292</v>
      </c>
      <c r="G239" s="85" t="b">
        <v>0</v>
      </c>
      <c r="H239" s="85" t="b">
        <v>0</v>
      </c>
      <c r="I239" s="85" t="b">
        <v>0</v>
      </c>
      <c r="J239" s="85" t="b">
        <v>1</v>
      </c>
      <c r="K239" s="85" t="b">
        <v>0</v>
      </c>
      <c r="L239" s="85" t="b">
        <v>0</v>
      </c>
    </row>
    <row r="240" spans="1:12" ht="15">
      <c r="A240" s="85" t="s">
        <v>2542</v>
      </c>
      <c r="B240" s="85" t="s">
        <v>3219</v>
      </c>
      <c r="C240" s="85">
        <v>2</v>
      </c>
      <c r="D240" s="123">
        <v>0.0018787613728684825</v>
      </c>
      <c r="E240" s="123">
        <v>1.9694159123539814</v>
      </c>
      <c r="F240" s="85" t="s">
        <v>3292</v>
      </c>
      <c r="G240" s="85" t="b">
        <v>0</v>
      </c>
      <c r="H240" s="85" t="b">
        <v>0</v>
      </c>
      <c r="I240" s="85" t="b">
        <v>0</v>
      </c>
      <c r="J240" s="85" t="b">
        <v>0</v>
      </c>
      <c r="K240" s="85" t="b">
        <v>0</v>
      </c>
      <c r="L240" s="85" t="b">
        <v>0</v>
      </c>
    </row>
    <row r="241" spans="1:12" ht="15">
      <c r="A241" s="85" t="s">
        <v>2601</v>
      </c>
      <c r="B241" s="85" t="s">
        <v>584</v>
      </c>
      <c r="C241" s="85">
        <v>2</v>
      </c>
      <c r="D241" s="123">
        <v>0.0018787613728684825</v>
      </c>
      <c r="E241" s="123">
        <v>0.5168628491250559</v>
      </c>
      <c r="F241" s="85" t="s">
        <v>3292</v>
      </c>
      <c r="G241" s="85" t="b">
        <v>0</v>
      </c>
      <c r="H241" s="85" t="b">
        <v>0</v>
      </c>
      <c r="I241" s="85" t="b">
        <v>0</v>
      </c>
      <c r="J241" s="85" t="b">
        <v>0</v>
      </c>
      <c r="K241" s="85" t="b">
        <v>0</v>
      </c>
      <c r="L241" s="85" t="b">
        <v>0</v>
      </c>
    </row>
    <row r="242" spans="1:12" ht="15">
      <c r="A242" s="85" t="s">
        <v>2590</v>
      </c>
      <c r="B242" s="85" t="s">
        <v>3103</v>
      </c>
      <c r="C242" s="85">
        <v>2</v>
      </c>
      <c r="D242" s="123">
        <v>0.0018787613728684825</v>
      </c>
      <c r="E242" s="123">
        <v>2.0943546489622813</v>
      </c>
      <c r="F242" s="85" t="s">
        <v>3292</v>
      </c>
      <c r="G242" s="85" t="b">
        <v>0</v>
      </c>
      <c r="H242" s="85" t="b">
        <v>0</v>
      </c>
      <c r="I242" s="85" t="b">
        <v>0</v>
      </c>
      <c r="J242" s="85" t="b">
        <v>0</v>
      </c>
      <c r="K242" s="85" t="b">
        <v>0</v>
      </c>
      <c r="L242" s="85" t="b">
        <v>0</v>
      </c>
    </row>
    <row r="243" spans="1:12" ht="15">
      <c r="A243" s="85" t="s">
        <v>2605</v>
      </c>
      <c r="B243" s="85" t="s">
        <v>2606</v>
      </c>
      <c r="C243" s="85">
        <v>2</v>
      </c>
      <c r="D243" s="123">
        <v>0.0018787613728684825</v>
      </c>
      <c r="E243" s="123">
        <v>2.9694159123539814</v>
      </c>
      <c r="F243" s="85" t="s">
        <v>3292</v>
      </c>
      <c r="G243" s="85" t="b">
        <v>0</v>
      </c>
      <c r="H243" s="85" t="b">
        <v>0</v>
      </c>
      <c r="I243" s="85" t="b">
        <v>0</v>
      </c>
      <c r="J243" s="85" t="b">
        <v>0</v>
      </c>
      <c r="K243" s="85" t="b">
        <v>0</v>
      </c>
      <c r="L243" s="85" t="b">
        <v>0</v>
      </c>
    </row>
    <row r="244" spans="1:12" ht="15">
      <c r="A244" s="85" t="s">
        <v>2606</v>
      </c>
      <c r="B244" s="85" t="s">
        <v>2607</v>
      </c>
      <c r="C244" s="85">
        <v>2</v>
      </c>
      <c r="D244" s="123">
        <v>0.0018787613728684825</v>
      </c>
      <c r="E244" s="123">
        <v>2.7933246532983</v>
      </c>
      <c r="F244" s="85" t="s">
        <v>3292</v>
      </c>
      <c r="G244" s="85" t="b">
        <v>0</v>
      </c>
      <c r="H244" s="85" t="b">
        <v>0</v>
      </c>
      <c r="I244" s="85" t="b">
        <v>0</v>
      </c>
      <c r="J244" s="85" t="b">
        <v>0</v>
      </c>
      <c r="K244" s="85" t="b">
        <v>0</v>
      </c>
      <c r="L244" s="85" t="b">
        <v>0</v>
      </c>
    </row>
    <row r="245" spans="1:12" ht="15">
      <c r="A245" s="85" t="s">
        <v>2607</v>
      </c>
      <c r="B245" s="85" t="s">
        <v>2608</v>
      </c>
      <c r="C245" s="85">
        <v>2</v>
      </c>
      <c r="D245" s="123">
        <v>0.0018787613728684825</v>
      </c>
      <c r="E245" s="123">
        <v>2.492294657634319</v>
      </c>
      <c r="F245" s="85" t="s">
        <v>3292</v>
      </c>
      <c r="G245" s="85" t="b">
        <v>0</v>
      </c>
      <c r="H245" s="85" t="b">
        <v>0</v>
      </c>
      <c r="I245" s="85" t="b">
        <v>0</v>
      </c>
      <c r="J245" s="85" t="b">
        <v>0</v>
      </c>
      <c r="K245" s="85" t="b">
        <v>0</v>
      </c>
      <c r="L245" s="85" t="b">
        <v>0</v>
      </c>
    </row>
    <row r="246" spans="1:12" ht="15">
      <c r="A246" s="85" t="s">
        <v>2608</v>
      </c>
      <c r="B246" s="85" t="s">
        <v>584</v>
      </c>
      <c r="C246" s="85">
        <v>2</v>
      </c>
      <c r="D246" s="123">
        <v>0.0018787613728684825</v>
      </c>
      <c r="E246" s="123">
        <v>0.8690453672364185</v>
      </c>
      <c r="F246" s="85" t="s">
        <v>3292</v>
      </c>
      <c r="G246" s="85" t="b">
        <v>0</v>
      </c>
      <c r="H246" s="85" t="b">
        <v>0</v>
      </c>
      <c r="I246" s="85" t="b">
        <v>0</v>
      </c>
      <c r="J246" s="85" t="b">
        <v>0</v>
      </c>
      <c r="K246" s="85" t="b">
        <v>0</v>
      </c>
      <c r="L246" s="85" t="b">
        <v>0</v>
      </c>
    </row>
    <row r="247" spans="1:12" ht="15">
      <c r="A247" s="85" t="s">
        <v>584</v>
      </c>
      <c r="B247" s="85" t="s">
        <v>2609</v>
      </c>
      <c r="C247" s="85">
        <v>2</v>
      </c>
      <c r="D247" s="123">
        <v>0.0018787613728684825</v>
      </c>
      <c r="E247" s="123">
        <v>1.2704459080179626</v>
      </c>
      <c r="F247" s="85" t="s">
        <v>3292</v>
      </c>
      <c r="G247" s="85" t="b">
        <v>0</v>
      </c>
      <c r="H247" s="85" t="b">
        <v>0</v>
      </c>
      <c r="I247" s="85" t="b">
        <v>0</v>
      </c>
      <c r="J247" s="85" t="b">
        <v>0</v>
      </c>
      <c r="K247" s="85" t="b">
        <v>0</v>
      </c>
      <c r="L247" s="85" t="b">
        <v>0</v>
      </c>
    </row>
    <row r="248" spans="1:12" ht="15">
      <c r="A248" s="85" t="s">
        <v>2609</v>
      </c>
      <c r="B248" s="85" t="s">
        <v>264</v>
      </c>
      <c r="C248" s="85">
        <v>2</v>
      </c>
      <c r="D248" s="123">
        <v>0.0018787613728684825</v>
      </c>
      <c r="E248" s="123">
        <v>2.9694159123539814</v>
      </c>
      <c r="F248" s="85" t="s">
        <v>3292</v>
      </c>
      <c r="G248" s="85" t="b">
        <v>0</v>
      </c>
      <c r="H248" s="85" t="b">
        <v>0</v>
      </c>
      <c r="I248" s="85" t="b">
        <v>0</v>
      </c>
      <c r="J248" s="85" t="b">
        <v>0</v>
      </c>
      <c r="K248" s="85" t="b">
        <v>0</v>
      </c>
      <c r="L248" s="85" t="b">
        <v>0</v>
      </c>
    </row>
    <row r="249" spans="1:12" ht="15">
      <c r="A249" s="85" t="s">
        <v>584</v>
      </c>
      <c r="B249" s="85" t="s">
        <v>2610</v>
      </c>
      <c r="C249" s="85">
        <v>2</v>
      </c>
      <c r="D249" s="123">
        <v>0.0018787613728684825</v>
      </c>
      <c r="E249" s="123">
        <v>1.2704459080179626</v>
      </c>
      <c r="F249" s="85" t="s">
        <v>3292</v>
      </c>
      <c r="G249" s="85" t="b">
        <v>0</v>
      </c>
      <c r="H249" s="85" t="b">
        <v>0</v>
      </c>
      <c r="I249" s="85" t="b">
        <v>0</v>
      </c>
      <c r="J249" s="85" t="b">
        <v>0</v>
      </c>
      <c r="K249" s="85" t="b">
        <v>1</v>
      </c>
      <c r="L249" s="85" t="b">
        <v>0</v>
      </c>
    </row>
    <row r="250" spans="1:12" ht="15">
      <c r="A250" s="85" t="s">
        <v>2610</v>
      </c>
      <c r="B250" s="85" t="s">
        <v>2611</v>
      </c>
      <c r="C250" s="85">
        <v>2</v>
      </c>
      <c r="D250" s="123">
        <v>0.0018787613728684825</v>
      </c>
      <c r="E250" s="123">
        <v>2.571475903681944</v>
      </c>
      <c r="F250" s="85" t="s">
        <v>3292</v>
      </c>
      <c r="G250" s="85" t="b">
        <v>0</v>
      </c>
      <c r="H250" s="85" t="b">
        <v>1</v>
      </c>
      <c r="I250" s="85" t="b">
        <v>0</v>
      </c>
      <c r="J250" s="85" t="b">
        <v>0</v>
      </c>
      <c r="K250" s="85" t="b">
        <v>0</v>
      </c>
      <c r="L250" s="85" t="b">
        <v>0</v>
      </c>
    </row>
    <row r="251" spans="1:12" ht="15">
      <c r="A251" s="85" t="s">
        <v>2611</v>
      </c>
      <c r="B251" s="85" t="s">
        <v>352</v>
      </c>
      <c r="C251" s="85">
        <v>2</v>
      </c>
      <c r="D251" s="123">
        <v>0.0018787613728684825</v>
      </c>
      <c r="E251" s="123">
        <v>2.571475903681944</v>
      </c>
      <c r="F251" s="85" t="s">
        <v>3292</v>
      </c>
      <c r="G251" s="85" t="b">
        <v>0</v>
      </c>
      <c r="H251" s="85" t="b">
        <v>0</v>
      </c>
      <c r="I251" s="85" t="b">
        <v>0</v>
      </c>
      <c r="J251" s="85" t="b">
        <v>0</v>
      </c>
      <c r="K251" s="85" t="b">
        <v>0</v>
      </c>
      <c r="L251" s="85" t="b">
        <v>0</v>
      </c>
    </row>
    <row r="252" spans="1:12" ht="15">
      <c r="A252" s="85" t="s">
        <v>352</v>
      </c>
      <c r="B252" s="85" t="s">
        <v>351</v>
      </c>
      <c r="C252" s="85">
        <v>2</v>
      </c>
      <c r="D252" s="123">
        <v>0.0018787613728684825</v>
      </c>
      <c r="E252" s="123">
        <v>2.9694159123539814</v>
      </c>
      <c r="F252" s="85" t="s">
        <v>3292</v>
      </c>
      <c r="G252" s="85" t="b">
        <v>0</v>
      </c>
      <c r="H252" s="85" t="b">
        <v>0</v>
      </c>
      <c r="I252" s="85" t="b">
        <v>0</v>
      </c>
      <c r="J252" s="85" t="b">
        <v>0</v>
      </c>
      <c r="K252" s="85" t="b">
        <v>0</v>
      </c>
      <c r="L252" s="85" t="b">
        <v>0</v>
      </c>
    </row>
    <row r="253" spans="1:12" ht="15">
      <c r="A253" s="85" t="s">
        <v>351</v>
      </c>
      <c r="B253" s="85" t="s">
        <v>3222</v>
      </c>
      <c r="C253" s="85">
        <v>2</v>
      </c>
      <c r="D253" s="123">
        <v>0.0018787613728684825</v>
      </c>
      <c r="E253" s="123">
        <v>2.9694159123539814</v>
      </c>
      <c r="F253" s="85" t="s">
        <v>3292</v>
      </c>
      <c r="G253" s="85" t="b">
        <v>0</v>
      </c>
      <c r="H253" s="85" t="b">
        <v>0</v>
      </c>
      <c r="I253" s="85" t="b">
        <v>0</v>
      </c>
      <c r="J253" s="85" t="b">
        <v>0</v>
      </c>
      <c r="K253" s="85" t="b">
        <v>0</v>
      </c>
      <c r="L253" s="85" t="b">
        <v>0</v>
      </c>
    </row>
    <row r="254" spans="1:12" ht="15">
      <c r="A254" s="85" t="s">
        <v>3222</v>
      </c>
      <c r="B254" s="85" t="s">
        <v>3223</v>
      </c>
      <c r="C254" s="85">
        <v>2</v>
      </c>
      <c r="D254" s="123">
        <v>0.0018787613728684825</v>
      </c>
      <c r="E254" s="123">
        <v>2.9694159123539814</v>
      </c>
      <c r="F254" s="85" t="s">
        <v>3292</v>
      </c>
      <c r="G254" s="85" t="b">
        <v>0</v>
      </c>
      <c r="H254" s="85" t="b">
        <v>0</v>
      </c>
      <c r="I254" s="85" t="b">
        <v>0</v>
      </c>
      <c r="J254" s="85" t="b">
        <v>0</v>
      </c>
      <c r="K254" s="85" t="b">
        <v>0</v>
      </c>
      <c r="L254" s="85" t="b">
        <v>0</v>
      </c>
    </row>
    <row r="255" spans="1:12" ht="15">
      <c r="A255" s="85" t="s">
        <v>3223</v>
      </c>
      <c r="B255" s="85" t="s">
        <v>3224</v>
      </c>
      <c r="C255" s="85">
        <v>2</v>
      </c>
      <c r="D255" s="123">
        <v>0.0018787613728684825</v>
      </c>
      <c r="E255" s="123">
        <v>2.9694159123539814</v>
      </c>
      <c r="F255" s="85" t="s">
        <v>3292</v>
      </c>
      <c r="G255" s="85" t="b">
        <v>0</v>
      </c>
      <c r="H255" s="85" t="b">
        <v>0</v>
      </c>
      <c r="I255" s="85" t="b">
        <v>0</v>
      </c>
      <c r="J255" s="85" t="b">
        <v>0</v>
      </c>
      <c r="K255" s="85" t="b">
        <v>0</v>
      </c>
      <c r="L255" s="85" t="b">
        <v>0</v>
      </c>
    </row>
    <row r="256" spans="1:12" ht="15">
      <c r="A256" s="85" t="s">
        <v>3224</v>
      </c>
      <c r="B256" s="85" t="s">
        <v>3225</v>
      </c>
      <c r="C256" s="85">
        <v>2</v>
      </c>
      <c r="D256" s="123">
        <v>0.0018787613728684825</v>
      </c>
      <c r="E256" s="123">
        <v>2.9694159123539814</v>
      </c>
      <c r="F256" s="85" t="s">
        <v>3292</v>
      </c>
      <c r="G256" s="85" t="b">
        <v>0</v>
      </c>
      <c r="H256" s="85" t="b">
        <v>0</v>
      </c>
      <c r="I256" s="85" t="b">
        <v>0</v>
      </c>
      <c r="J256" s="85" t="b">
        <v>0</v>
      </c>
      <c r="K256" s="85" t="b">
        <v>0</v>
      </c>
      <c r="L256" s="85" t="b">
        <v>0</v>
      </c>
    </row>
    <row r="257" spans="1:12" ht="15">
      <c r="A257" s="85" t="s">
        <v>3225</v>
      </c>
      <c r="B257" s="85" t="s">
        <v>3226</v>
      </c>
      <c r="C257" s="85">
        <v>2</v>
      </c>
      <c r="D257" s="123">
        <v>0.0018787613728684825</v>
      </c>
      <c r="E257" s="123">
        <v>2.9694159123539814</v>
      </c>
      <c r="F257" s="85" t="s">
        <v>3292</v>
      </c>
      <c r="G257" s="85" t="b">
        <v>0</v>
      </c>
      <c r="H257" s="85" t="b">
        <v>0</v>
      </c>
      <c r="I257" s="85" t="b">
        <v>0</v>
      </c>
      <c r="J257" s="85" t="b">
        <v>0</v>
      </c>
      <c r="K257" s="85" t="b">
        <v>0</v>
      </c>
      <c r="L257" s="85" t="b">
        <v>0</v>
      </c>
    </row>
    <row r="258" spans="1:12" ht="15">
      <c r="A258" s="85" t="s">
        <v>3226</v>
      </c>
      <c r="B258" s="85" t="s">
        <v>3227</v>
      </c>
      <c r="C258" s="85">
        <v>2</v>
      </c>
      <c r="D258" s="123">
        <v>0.0018787613728684825</v>
      </c>
      <c r="E258" s="123">
        <v>2.9694159123539814</v>
      </c>
      <c r="F258" s="85" t="s">
        <v>3292</v>
      </c>
      <c r="G258" s="85" t="b">
        <v>0</v>
      </c>
      <c r="H258" s="85" t="b">
        <v>0</v>
      </c>
      <c r="I258" s="85" t="b">
        <v>0</v>
      </c>
      <c r="J258" s="85" t="b">
        <v>0</v>
      </c>
      <c r="K258" s="85" t="b">
        <v>0</v>
      </c>
      <c r="L258" s="85" t="b">
        <v>0</v>
      </c>
    </row>
    <row r="259" spans="1:12" ht="15">
      <c r="A259" s="85" t="s">
        <v>3227</v>
      </c>
      <c r="B259" s="85" t="s">
        <v>3228</v>
      </c>
      <c r="C259" s="85">
        <v>2</v>
      </c>
      <c r="D259" s="123">
        <v>0.0018787613728684825</v>
      </c>
      <c r="E259" s="123">
        <v>2.9694159123539814</v>
      </c>
      <c r="F259" s="85" t="s">
        <v>3292</v>
      </c>
      <c r="G259" s="85" t="b">
        <v>0</v>
      </c>
      <c r="H259" s="85" t="b">
        <v>0</v>
      </c>
      <c r="I259" s="85" t="b">
        <v>0</v>
      </c>
      <c r="J259" s="85" t="b">
        <v>0</v>
      </c>
      <c r="K259" s="85" t="b">
        <v>0</v>
      </c>
      <c r="L259" s="85" t="b">
        <v>0</v>
      </c>
    </row>
    <row r="260" spans="1:12" ht="15">
      <c r="A260" s="85" t="s">
        <v>3228</v>
      </c>
      <c r="B260" s="85" t="s">
        <v>3229</v>
      </c>
      <c r="C260" s="85">
        <v>2</v>
      </c>
      <c r="D260" s="123">
        <v>0.0018787613728684825</v>
      </c>
      <c r="E260" s="123">
        <v>2.9694159123539814</v>
      </c>
      <c r="F260" s="85" t="s">
        <v>3292</v>
      </c>
      <c r="G260" s="85" t="b">
        <v>0</v>
      </c>
      <c r="H260" s="85" t="b">
        <v>0</v>
      </c>
      <c r="I260" s="85" t="b">
        <v>0</v>
      </c>
      <c r="J260" s="85" t="b">
        <v>0</v>
      </c>
      <c r="K260" s="85" t="b">
        <v>0</v>
      </c>
      <c r="L260" s="85" t="b">
        <v>0</v>
      </c>
    </row>
    <row r="261" spans="1:12" ht="15">
      <c r="A261" s="85" t="s">
        <v>336</v>
      </c>
      <c r="B261" s="85" t="s">
        <v>3230</v>
      </c>
      <c r="C261" s="85">
        <v>2</v>
      </c>
      <c r="D261" s="123">
        <v>0.0018787613728684825</v>
      </c>
      <c r="E261" s="123">
        <v>1.163235938370094</v>
      </c>
      <c r="F261" s="85" t="s">
        <v>3292</v>
      </c>
      <c r="G261" s="85" t="b">
        <v>0</v>
      </c>
      <c r="H261" s="85" t="b">
        <v>0</v>
      </c>
      <c r="I261" s="85" t="b">
        <v>0</v>
      </c>
      <c r="J261" s="85" t="b">
        <v>0</v>
      </c>
      <c r="K261" s="85" t="b">
        <v>0</v>
      </c>
      <c r="L261" s="85" t="b">
        <v>0</v>
      </c>
    </row>
    <row r="262" spans="1:12" ht="15">
      <c r="A262" s="85" t="s">
        <v>3230</v>
      </c>
      <c r="B262" s="85" t="s">
        <v>3169</v>
      </c>
      <c r="C262" s="85">
        <v>2</v>
      </c>
      <c r="D262" s="123">
        <v>0.0018787613728684825</v>
      </c>
      <c r="E262" s="123">
        <v>2.7933246532983</v>
      </c>
      <c r="F262" s="85" t="s">
        <v>3292</v>
      </c>
      <c r="G262" s="85" t="b">
        <v>0</v>
      </c>
      <c r="H262" s="85" t="b">
        <v>0</v>
      </c>
      <c r="I262" s="85" t="b">
        <v>0</v>
      </c>
      <c r="J262" s="85" t="b">
        <v>0</v>
      </c>
      <c r="K262" s="85" t="b">
        <v>0</v>
      </c>
      <c r="L262" s="85" t="b">
        <v>0</v>
      </c>
    </row>
    <row r="263" spans="1:12" ht="15">
      <c r="A263" s="85" t="s">
        <v>3169</v>
      </c>
      <c r="B263" s="85" t="s">
        <v>3067</v>
      </c>
      <c r="C263" s="85">
        <v>2</v>
      </c>
      <c r="D263" s="123">
        <v>0.0018787613728684825</v>
      </c>
      <c r="E263" s="123">
        <v>2.3162033985786374</v>
      </c>
      <c r="F263" s="85" t="s">
        <v>3292</v>
      </c>
      <c r="G263" s="85" t="b">
        <v>0</v>
      </c>
      <c r="H263" s="85" t="b">
        <v>0</v>
      </c>
      <c r="I263" s="85" t="b">
        <v>0</v>
      </c>
      <c r="J263" s="85" t="b">
        <v>1</v>
      </c>
      <c r="K263" s="85" t="b">
        <v>0</v>
      </c>
      <c r="L263" s="85" t="b">
        <v>0</v>
      </c>
    </row>
    <row r="264" spans="1:12" ht="15">
      <c r="A264" s="85" t="s">
        <v>3067</v>
      </c>
      <c r="B264" s="85" t="s">
        <v>3141</v>
      </c>
      <c r="C264" s="85">
        <v>2</v>
      </c>
      <c r="D264" s="123">
        <v>0.0018787613728684825</v>
      </c>
      <c r="E264" s="123">
        <v>2.1401121395229565</v>
      </c>
      <c r="F264" s="85" t="s">
        <v>3292</v>
      </c>
      <c r="G264" s="85" t="b">
        <v>1</v>
      </c>
      <c r="H264" s="85" t="b">
        <v>0</v>
      </c>
      <c r="I264" s="85" t="b">
        <v>0</v>
      </c>
      <c r="J264" s="85" t="b">
        <v>0</v>
      </c>
      <c r="K264" s="85" t="b">
        <v>0</v>
      </c>
      <c r="L264" s="85" t="b">
        <v>0</v>
      </c>
    </row>
    <row r="265" spans="1:12" ht="15">
      <c r="A265" s="85" t="s">
        <v>3141</v>
      </c>
      <c r="B265" s="85" t="s">
        <v>3231</v>
      </c>
      <c r="C265" s="85">
        <v>2</v>
      </c>
      <c r="D265" s="123">
        <v>0.0018787613728684825</v>
      </c>
      <c r="E265" s="123">
        <v>2.7933246532983</v>
      </c>
      <c r="F265" s="85" t="s">
        <v>3292</v>
      </c>
      <c r="G265" s="85" t="b">
        <v>0</v>
      </c>
      <c r="H265" s="85" t="b">
        <v>0</v>
      </c>
      <c r="I265" s="85" t="b">
        <v>0</v>
      </c>
      <c r="J265" s="85" t="b">
        <v>0</v>
      </c>
      <c r="K265" s="85" t="b">
        <v>0</v>
      </c>
      <c r="L265" s="85" t="b">
        <v>0</v>
      </c>
    </row>
    <row r="266" spans="1:12" ht="15">
      <c r="A266" s="85" t="s">
        <v>3231</v>
      </c>
      <c r="B266" s="85" t="s">
        <v>3232</v>
      </c>
      <c r="C266" s="85">
        <v>2</v>
      </c>
      <c r="D266" s="123">
        <v>0.0018787613728684825</v>
      </c>
      <c r="E266" s="123">
        <v>2.9694159123539814</v>
      </c>
      <c r="F266" s="85" t="s">
        <v>3292</v>
      </c>
      <c r="G266" s="85" t="b">
        <v>0</v>
      </c>
      <c r="H266" s="85" t="b">
        <v>0</v>
      </c>
      <c r="I266" s="85" t="b">
        <v>0</v>
      </c>
      <c r="J266" s="85" t="b">
        <v>0</v>
      </c>
      <c r="K266" s="85" t="b">
        <v>0</v>
      </c>
      <c r="L266" s="85" t="b">
        <v>0</v>
      </c>
    </row>
    <row r="267" spans="1:12" ht="15">
      <c r="A267" s="85" t="s">
        <v>3232</v>
      </c>
      <c r="B267" s="85" t="s">
        <v>3233</v>
      </c>
      <c r="C267" s="85">
        <v>2</v>
      </c>
      <c r="D267" s="123">
        <v>0.0018787613728684825</v>
      </c>
      <c r="E267" s="123">
        <v>2.9694159123539814</v>
      </c>
      <c r="F267" s="85" t="s">
        <v>3292</v>
      </c>
      <c r="G267" s="85" t="b">
        <v>0</v>
      </c>
      <c r="H267" s="85" t="b">
        <v>0</v>
      </c>
      <c r="I267" s="85" t="b">
        <v>0</v>
      </c>
      <c r="J267" s="85" t="b">
        <v>0</v>
      </c>
      <c r="K267" s="85" t="b">
        <v>0</v>
      </c>
      <c r="L267" s="85" t="b">
        <v>0</v>
      </c>
    </row>
    <row r="268" spans="1:12" ht="15">
      <c r="A268" s="85" t="s">
        <v>3233</v>
      </c>
      <c r="B268" s="85" t="s">
        <v>3234</v>
      </c>
      <c r="C268" s="85">
        <v>2</v>
      </c>
      <c r="D268" s="123">
        <v>0.0018787613728684825</v>
      </c>
      <c r="E268" s="123">
        <v>2.9694159123539814</v>
      </c>
      <c r="F268" s="85" t="s">
        <v>3292</v>
      </c>
      <c r="G268" s="85" t="b">
        <v>0</v>
      </c>
      <c r="H268" s="85" t="b">
        <v>0</v>
      </c>
      <c r="I268" s="85" t="b">
        <v>0</v>
      </c>
      <c r="J268" s="85" t="b">
        <v>0</v>
      </c>
      <c r="K268" s="85" t="b">
        <v>0</v>
      </c>
      <c r="L268" s="85" t="b">
        <v>0</v>
      </c>
    </row>
    <row r="269" spans="1:12" ht="15">
      <c r="A269" s="85" t="s">
        <v>3234</v>
      </c>
      <c r="B269" s="85" t="s">
        <v>3235</v>
      </c>
      <c r="C269" s="85">
        <v>2</v>
      </c>
      <c r="D269" s="123">
        <v>0.0018787613728684825</v>
      </c>
      <c r="E269" s="123">
        <v>2.9694159123539814</v>
      </c>
      <c r="F269" s="85" t="s">
        <v>3292</v>
      </c>
      <c r="G269" s="85" t="b">
        <v>0</v>
      </c>
      <c r="H269" s="85" t="b">
        <v>0</v>
      </c>
      <c r="I269" s="85" t="b">
        <v>0</v>
      </c>
      <c r="J269" s="85" t="b">
        <v>0</v>
      </c>
      <c r="K269" s="85" t="b">
        <v>0</v>
      </c>
      <c r="L269" s="85" t="b">
        <v>0</v>
      </c>
    </row>
    <row r="270" spans="1:12" ht="15">
      <c r="A270" s="85" t="s">
        <v>3235</v>
      </c>
      <c r="B270" s="85" t="s">
        <v>2608</v>
      </c>
      <c r="C270" s="85">
        <v>2</v>
      </c>
      <c r="D270" s="123">
        <v>0.0018787613728684825</v>
      </c>
      <c r="E270" s="123">
        <v>2.66838591669</v>
      </c>
      <c r="F270" s="85" t="s">
        <v>3292</v>
      </c>
      <c r="G270" s="85" t="b">
        <v>0</v>
      </c>
      <c r="H270" s="85" t="b">
        <v>0</v>
      </c>
      <c r="I270" s="85" t="b">
        <v>0</v>
      </c>
      <c r="J270" s="85" t="b">
        <v>0</v>
      </c>
      <c r="K270" s="85" t="b">
        <v>0</v>
      </c>
      <c r="L270" s="85" t="b">
        <v>0</v>
      </c>
    </row>
    <row r="271" spans="1:12" ht="15">
      <c r="A271" s="85" t="s">
        <v>2608</v>
      </c>
      <c r="B271" s="85" t="s">
        <v>3165</v>
      </c>
      <c r="C271" s="85">
        <v>2</v>
      </c>
      <c r="D271" s="123">
        <v>0.0018787613728684825</v>
      </c>
      <c r="E271" s="123">
        <v>2.492294657634319</v>
      </c>
      <c r="F271" s="85" t="s">
        <v>3292</v>
      </c>
      <c r="G271" s="85" t="b">
        <v>0</v>
      </c>
      <c r="H271" s="85" t="b">
        <v>0</v>
      </c>
      <c r="I271" s="85" t="b">
        <v>0</v>
      </c>
      <c r="J271" s="85" t="b">
        <v>0</v>
      </c>
      <c r="K271" s="85" t="b">
        <v>0</v>
      </c>
      <c r="L271" s="85" t="b">
        <v>0</v>
      </c>
    </row>
    <row r="272" spans="1:12" ht="15">
      <c r="A272" s="85" t="s">
        <v>3165</v>
      </c>
      <c r="B272" s="85" t="s">
        <v>3236</v>
      </c>
      <c r="C272" s="85">
        <v>2</v>
      </c>
      <c r="D272" s="123">
        <v>0.0018787613728684825</v>
      </c>
      <c r="E272" s="123">
        <v>2.9694159123539814</v>
      </c>
      <c r="F272" s="85" t="s">
        <v>3292</v>
      </c>
      <c r="G272" s="85" t="b">
        <v>0</v>
      </c>
      <c r="H272" s="85" t="b">
        <v>0</v>
      </c>
      <c r="I272" s="85" t="b">
        <v>0</v>
      </c>
      <c r="J272" s="85" t="b">
        <v>0</v>
      </c>
      <c r="K272" s="85" t="b">
        <v>0</v>
      </c>
      <c r="L272" s="85" t="b">
        <v>0</v>
      </c>
    </row>
    <row r="273" spans="1:12" ht="15">
      <c r="A273" s="85" t="s">
        <v>3237</v>
      </c>
      <c r="B273" s="85" t="s">
        <v>2542</v>
      </c>
      <c r="C273" s="85">
        <v>2</v>
      </c>
      <c r="D273" s="123">
        <v>0.0018787613728684825</v>
      </c>
      <c r="E273" s="123">
        <v>1.9694159123539814</v>
      </c>
      <c r="F273" s="85" t="s">
        <v>3292</v>
      </c>
      <c r="G273" s="85" t="b">
        <v>0</v>
      </c>
      <c r="H273" s="85" t="b">
        <v>0</v>
      </c>
      <c r="I273" s="85" t="b">
        <v>0</v>
      </c>
      <c r="J273" s="85" t="b">
        <v>0</v>
      </c>
      <c r="K273" s="85" t="b">
        <v>0</v>
      </c>
      <c r="L273" s="85" t="b">
        <v>0</v>
      </c>
    </row>
    <row r="274" spans="1:12" ht="15">
      <c r="A274" s="85" t="s">
        <v>2542</v>
      </c>
      <c r="B274" s="85" t="s">
        <v>3107</v>
      </c>
      <c r="C274" s="85">
        <v>2</v>
      </c>
      <c r="D274" s="123">
        <v>0.0018787613728684825</v>
      </c>
      <c r="E274" s="123">
        <v>1.7933246532983</v>
      </c>
      <c r="F274" s="85" t="s">
        <v>3292</v>
      </c>
      <c r="G274" s="85" t="b">
        <v>0</v>
      </c>
      <c r="H274" s="85" t="b">
        <v>0</v>
      </c>
      <c r="I274" s="85" t="b">
        <v>0</v>
      </c>
      <c r="J274" s="85" t="b">
        <v>1</v>
      </c>
      <c r="K274" s="85" t="b">
        <v>0</v>
      </c>
      <c r="L274" s="85" t="b">
        <v>0</v>
      </c>
    </row>
    <row r="275" spans="1:12" ht="15">
      <c r="A275" s="85" t="s">
        <v>3107</v>
      </c>
      <c r="B275" s="85" t="s">
        <v>3238</v>
      </c>
      <c r="C275" s="85">
        <v>2</v>
      </c>
      <c r="D275" s="123">
        <v>0.0018787613728684825</v>
      </c>
      <c r="E275" s="123">
        <v>2.66838591669</v>
      </c>
      <c r="F275" s="85" t="s">
        <v>3292</v>
      </c>
      <c r="G275" s="85" t="b">
        <v>1</v>
      </c>
      <c r="H275" s="85" t="b">
        <v>0</v>
      </c>
      <c r="I275" s="85" t="b">
        <v>0</v>
      </c>
      <c r="J275" s="85" t="b">
        <v>0</v>
      </c>
      <c r="K275" s="85" t="b">
        <v>0</v>
      </c>
      <c r="L275" s="85" t="b">
        <v>0</v>
      </c>
    </row>
    <row r="276" spans="1:12" ht="15">
      <c r="A276" s="85" t="s">
        <v>3238</v>
      </c>
      <c r="B276" s="85" t="s">
        <v>3239</v>
      </c>
      <c r="C276" s="85">
        <v>2</v>
      </c>
      <c r="D276" s="123">
        <v>0.0018787613728684825</v>
      </c>
      <c r="E276" s="123">
        <v>2.9694159123539814</v>
      </c>
      <c r="F276" s="85" t="s">
        <v>3292</v>
      </c>
      <c r="G276" s="85" t="b">
        <v>0</v>
      </c>
      <c r="H276" s="85" t="b">
        <v>0</v>
      </c>
      <c r="I276" s="85" t="b">
        <v>0</v>
      </c>
      <c r="J276" s="85" t="b">
        <v>0</v>
      </c>
      <c r="K276" s="85" t="b">
        <v>0</v>
      </c>
      <c r="L276" s="85" t="b">
        <v>0</v>
      </c>
    </row>
    <row r="277" spans="1:12" ht="15">
      <c r="A277" s="85" t="s">
        <v>3239</v>
      </c>
      <c r="B277" s="85" t="s">
        <v>3240</v>
      </c>
      <c r="C277" s="85">
        <v>2</v>
      </c>
      <c r="D277" s="123">
        <v>0.0018787613728684825</v>
      </c>
      <c r="E277" s="123">
        <v>2.9694159123539814</v>
      </c>
      <c r="F277" s="85" t="s">
        <v>3292</v>
      </c>
      <c r="G277" s="85" t="b">
        <v>0</v>
      </c>
      <c r="H277" s="85" t="b">
        <v>0</v>
      </c>
      <c r="I277" s="85" t="b">
        <v>0</v>
      </c>
      <c r="J277" s="85" t="b">
        <v>0</v>
      </c>
      <c r="K277" s="85" t="b">
        <v>0</v>
      </c>
      <c r="L277" s="85" t="b">
        <v>0</v>
      </c>
    </row>
    <row r="278" spans="1:12" ht="15">
      <c r="A278" s="85" t="s">
        <v>3240</v>
      </c>
      <c r="B278" s="85" t="s">
        <v>2585</v>
      </c>
      <c r="C278" s="85">
        <v>2</v>
      </c>
      <c r="D278" s="123">
        <v>0.0018787613728684825</v>
      </c>
      <c r="E278" s="123">
        <v>2.367355921026019</v>
      </c>
      <c r="F278" s="85" t="s">
        <v>3292</v>
      </c>
      <c r="G278" s="85" t="b">
        <v>0</v>
      </c>
      <c r="H278" s="85" t="b">
        <v>0</v>
      </c>
      <c r="I278" s="85" t="b">
        <v>0</v>
      </c>
      <c r="J278" s="85" t="b">
        <v>1</v>
      </c>
      <c r="K278" s="85" t="b">
        <v>0</v>
      </c>
      <c r="L278" s="85" t="b">
        <v>0</v>
      </c>
    </row>
    <row r="279" spans="1:12" ht="15">
      <c r="A279" s="85" t="s">
        <v>2585</v>
      </c>
      <c r="B279" s="85" t="s">
        <v>3241</v>
      </c>
      <c r="C279" s="85">
        <v>2</v>
      </c>
      <c r="D279" s="123">
        <v>0.0018787613728684825</v>
      </c>
      <c r="E279" s="123">
        <v>2.367355921026019</v>
      </c>
      <c r="F279" s="85" t="s">
        <v>3292</v>
      </c>
      <c r="G279" s="85" t="b">
        <v>1</v>
      </c>
      <c r="H279" s="85" t="b">
        <v>0</v>
      </c>
      <c r="I279" s="85" t="b">
        <v>0</v>
      </c>
      <c r="J279" s="85" t="b">
        <v>0</v>
      </c>
      <c r="K279" s="85" t="b">
        <v>0</v>
      </c>
      <c r="L279" s="85" t="b">
        <v>0</v>
      </c>
    </row>
    <row r="280" spans="1:12" ht="15">
      <c r="A280" s="85" t="s">
        <v>3241</v>
      </c>
      <c r="B280" s="85" t="s">
        <v>3242</v>
      </c>
      <c r="C280" s="85">
        <v>2</v>
      </c>
      <c r="D280" s="123">
        <v>0.0018787613728684825</v>
      </c>
      <c r="E280" s="123">
        <v>2.9694159123539814</v>
      </c>
      <c r="F280" s="85" t="s">
        <v>3292</v>
      </c>
      <c r="G280" s="85" t="b">
        <v>0</v>
      </c>
      <c r="H280" s="85" t="b">
        <v>0</v>
      </c>
      <c r="I280" s="85" t="b">
        <v>0</v>
      </c>
      <c r="J280" s="85" t="b">
        <v>0</v>
      </c>
      <c r="K280" s="85" t="b">
        <v>1</v>
      </c>
      <c r="L280" s="85" t="b">
        <v>0</v>
      </c>
    </row>
    <row r="281" spans="1:12" ht="15">
      <c r="A281" s="85" t="s">
        <v>3242</v>
      </c>
      <c r="B281" s="85" t="s">
        <v>3243</v>
      </c>
      <c r="C281" s="85">
        <v>2</v>
      </c>
      <c r="D281" s="123">
        <v>0.0018787613728684825</v>
      </c>
      <c r="E281" s="123">
        <v>2.9694159123539814</v>
      </c>
      <c r="F281" s="85" t="s">
        <v>3292</v>
      </c>
      <c r="G281" s="85" t="b">
        <v>0</v>
      </c>
      <c r="H281" s="85" t="b">
        <v>1</v>
      </c>
      <c r="I281" s="85" t="b">
        <v>0</v>
      </c>
      <c r="J281" s="85" t="b">
        <v>0</v>
      </c>
      <c r="K281" s="85" t="b">
        <v>0</v>
      </c>
      <c r="L281" s="85" t="b">
        <v>0</v>
      </c>
    </row>
    <row r="282" spans="1:12" ht="15">
      <c r="A282" s="85" t="s">
        <v>3243</v>
      </c>
      <c r="B282" s="85" t="s">
        <v>336</v>
      </c>
      <c r="C282" s="85">
        <v>2</v>
      </c>
      <c r="D282" s="123">
        <v>0.0018787613728684825</v>
      </c>
      <c r="E282" s="123">
        <v>1.1735358950099062</v>
      </c>
      <c r="F282" s="85" t="s">
        <v>3292</v>
      </c>
      <c r="G282" s="85" t="b">
        <v>0</v>
      </c>
      <c r="H282" s="85" t="b">
        <v>0</v>
      </c>
      <c r="I282" s="85" t="b">
        <v>0</v>
      </c>
      <c r="J282" s="85" t="b">
        <v>0</v>
      </c>
      <c r="K282" s="85" t="b">
        <v>0</v>
      </c>
      <c r="L282" s="85" t="b">
        <v>0</v>
      </c>
    </row>
    <row r="283" spans="1:12" ht="15">
      <c r="A283" s="85" t="s">
        <v>3070</v>
      </c>
      <c r="B283" s="85" t="s">
        <v>2553</v>
      </c>
      <c r="C283" s="85">
        <v>2</v>
      </c>
      <c r="D283" s="123">
        <v>0.0018787613728684825</v>
      </c>
      <c r="E283" s="123">
        <v>1.5892046706423753</v>
      </c>
      <c r="F283" s="85" t="s">
        <v>3292</v>
      </c>
      <c r="G283" s="85" t="b">
        <v>0</v>
      </c>
      <c r="H283" s="85" t="b">
        <v>0</v>
      </c>
      <c r="I283" s="85" t="b">
        <v>0</v>
      </c>
      <c r="J283" s="85" t="b">
        <v>0</v>
      </c>
      <c r="K283" s="85" t="b">
        <v>0</v>
      </c>
      <c r="L283" s="85" t="b">
        <v>0</v>
      </c>
    </row>
    <row r="284" spans="1:12" ht="15">
      <c r="A284" s="85" t="s">
        <v>2553</v>
      </c>
      <c r="B284" s="85" t="s">
        <v>336</v>
      </c>
      <c r="C284" s="85">
        <v>2</v>
      </c>
      <c r="D284" s="123">
        <v>0.0018787613728684825</v>
      </c>
      <c r="E284" s="123">
        <v>0.47456589067388744</v>
      </c>
      <c r="F284" s="85" t="s">
        <v>3292</v>
      </c>
      <c r="G284" s="85" t="b">
        <v>0</v>
      </c>
      <c r="H284" s="85" t="b">
        <v>0</v>
      </c>
      <c r="I284" s="85" t="b">
        <v>0</v>
      </c>
      <c r="J284" s="85" t="b">
        <v>0</v>
      </c>
      <c r="K284" s="85" t="b">
        <v>0</v>
      </c>
      <c r="L284" s="85" t="b">
        <v>0</v>
      </c>
    </row>
    <row r="285" spans="1:12" ht="15">
      <c r="A285" s="85" t="s">
        <v>336</v>
      </c>
      <c r="B285" s="85" t="s">
        <v>3245</v>
      </c>
      <c r="C285" s="85">
        <v>2</v>
      </c>
      <c r="D285" s="123">
        <v>0.0018787613728684825</v>
      </c>
      <c r="E285" s="123">
        <v>1.163235938370094</v>
      </c>
      <c r="F285" s="85" t="s">
        <v>3292</v>
      </c>
      <c r="G285" s="85" t="b">
        <v>0</v>
      </c>
      <c r="H285" s="85" t="b">
        <v>0</v>
      </c>
      <c r="I285" s="85" t="b">
        <v>0</v>
      </c>
      <c r="J285" s="85" t="b">
        <v>0</v>
      </c>
      <c r="K285" s="85" t="b">
        <v>0</v>
      </c>
      <c r="L285" s="85" t="b">
        <v>0</v>
      </c>
    </row>
    <row r="286" spans="1:12" ht="15">
      <c r="A286" s="85" t="s">
        <v>3245</v>
      </c>
      <c r="B286" s="85" t="s">
        <v>3246</v>
      </c>
      <c r="C286" s="85">
        <v>2</v>
      </c>
      <c r="D286" s="123">
        <v>0.0018787613728684825</v>
      </c>
      <c r="E286" s="123">
        <v>2.9694159123539814</v>
      </c>
      <c r="F286" s="85" t="s">
        <v>3292</v>
      </c>
      <c r="G286" s="85" t="b">
        <v>0</v>
      </c>
      <c r="H286" s="85" t="b">
        <v>0</v>
      </c>
      <c r="I286" s="85" t="b">
        <v>0</v>
      </c>
      <c r="J286" s="85" t="b">
        <v>0</v>
      </c>
      <c r="K286" s="85" t="b">
        <v>0</v>
      </c>
      <c r="L286" s="85" t="b">
        <v>0</v>
      </c>
    </row>
    <row r="287" spans="1:12" ht="15">
      <c r="A287" s="85" t="s">
        <v>3246</v>
      </c>
      <c r="B287" s="85" t="s">
        <v>3170</v>
      </c>
      <c r="C287" s="85">
        <v>2</v>
      </c>
      <c r="D287" s="123">
        <v>0.0018787613728684825</v>
      </c>
      <c r="E287" s="123">
        <v>2.9694159123539814</v>
      </c>
      <c r="F287" s="85" t="s">
        <v>3292</v>
      </c>
      <c r="G287" s="85" t="b">
        <v>0</v>
      </c>
      <c r="H287" s="85" t="b">
        <v>0</v>
      </c>
      <c r="I287" s="85" t="b">
        <v>0</v>
      </c>
      <c r="J287" s="85" t="b">
        <v>0</v>
      </c>
      <c r="K287" s="85" t="b">
        <v>0</v>
      </c>
      <c r="L287" s="85" t="b">
        <v>0</v>
      </c>
    </row>
    <row r="288" spans="1:12" ht="15">
      <c r="A288" s="85" t="s">
        <v>3170</v>
      </c>
      <c r="B288" s="85" t="s">
        <v>3247</v>
      </c>
      <c r="C288" s="85">
        <v>2</v>
      </c>
      <c r="D288" s="123">
        <v>0.0018787613728684825</v>
      </c>
      <c r="E288" s="123">
        <v>2.7933246532983</v>
      </c>
      <c r="F288" s="85" t="s">
        <v>3292</v>
      </c>
      <c r="G288" s="85" t="b">
        <v>0</v>
      </c>
      <c r="H288" s="85" t="b">
        <v>0</v>
      </c>
      <c r="I288" s="85" t="b">
        <v>0</v>
      </c>
      <c r="J288" s="85" t="b">
        <v>0</v>
      </c>
      <c r="K288" s="85" t="b">
        <v>0</v>
      </c>
      <c r="L288" s="85" t="b">
        <v>0</v>
      </c>
    </row>
    <row r="289" spans="1:12" ht="15">
      <c r="A289" s="85" t="s">
        <v>3247</v>
      </c>
      <c r="B289" s="85" t="s">
        <v>3067</v>
      </c>
      <c r="C289" s="85">
        <v>2</v>
      </c>
      <c r="D289" s="123">
        <v>0.0018787613728684825</v>
      </c>
      <c r="E289" s="123">
        <v>2.492294657634319</v>
      </c>
      <c r="F289" s="85" t="s">
        <v>3292</v>
      </c>
      <c r="G289" s="85" t="b">
        <v>0</v>
      </c>
      <c r="H289" s="85" t="b">
        <v>0</v>
      </c>
      <c r="I289" s="85" t="b">
        <v>0</v>
      </c>
      <c r="J289" s="85" t="b">
        <v>1</v>
      </c>
      <c r="K289" s="85" t="b">
        <v>0</v>
      </c>
      <c r="L289" s="85" t="b">
        <v>0</v>
      </c>
    </row>
    <row r="290" spans="1:12" ht="15">
      <c r="A290" s="85" t="s">
        <v>3067</v>
      </c>
      <c r="B290" s="85" t="s">
        <v>3248</v>
      </c>
      <c r="C290" s="85">
        <v>2</v>
      </c>
      <c r="D290" s="123">
        <v>0.0018787613728684825</v>
      </c>
      <c r="E290" s="123">
        <v>2.3162033985786374</v>
      </c>
      <c r="F290" s="85" t="s">
        <v>3292</v>
      </c>
      <c r="G290" s="85" t="b">
        <v>1</v>
      </c>
      <c r="H290" s="85" t="b">
        <v>0</v>
      </c>
      <c r="I290" s="85" t="b">
        <v>0</v>
      </c>
      <c r="J290" s="85" t="b">
        <v>0</v>
      </c>
      <c r="K290" s="85" t="b">
        <v>0</v>
      </c>
      <c r="L290" s="85" t="b">
        <v>0</v>
      </c>
    </row>
    <row r="291" spans="1:12" ht="15">
      <c r="A291" s="85" t="s">
        <v>3248</v>
      </c>
      <c r="B291" s="85" t="s">
        <v>2564</v>
      </c>
      <c r="C291" s="85">
        <v>2</v>
      </c>
      <c r="D291" s="123">
        <v>0.0018787613728684825</v>
      </c>
      <c r="E291" s="123">
        <v>2.66838591669</v>
      </c>
      <c r="F291" s="85" t="s">
        <v>3292</v>
      </c>
      <c r="G291" s="85" t="b">
        <v>0</v>
      </c>
      <c r="H291" s="85" t="b">
        <v>0</v>
      </c>
      <c r="I291" s="85" t="b">
        <v>0</v>
      </c>
      <c r="J291" s="85" t="b">
        <v>0</v>
      </c>
      <c r="K291" s="85" t="b">
        <v>0</v>
      </c>
      <c r="L291" s="85" t="b">
        <v>0</v>
      </c>
    </row>
    <row r="292" spans="1:12" ht="15">
      <c r="A292" s="85" t="s">
        <v>2564</v>
      </c>
      <c r="B292" s="85" t="s">
        <v>3249</v>
      </c>
      <c r="C292" s="85">
        <v>2</v>
      </c>
      <c r="D292" s="123">
        <v>0.0018787613728684825</v>
      </c>
      <c r="E292" s="123">
        <v>2.66838591669</v>
      </c>
      <c r="F292" s="85" t="s">
        <v>3292</v>
      </c>
      <c r="G292" s="85" t="b">
        <v>0</v>
      </c>
      <c r="H292" s="85" t="b">
        <v>0</v>
      </c>
      <c r="I292" s="85" t="b">
        <v>0</v>
      </c>
      <c r="J292" s="85" t="b">
        <v>0</v>
      </c>
      <c r="K292" s="85" t="b">
        <v>0</v>
      </c>
      <c r="L292" s="85" t="b">
        <v>0</v>
      </c>
    </row>
    <row r="293" spans="1:12" ht="15">
      <c r="A293" s="85" t="s">
        <v>3249</v>
      </c>
      <c r="B293" s="85" t="s">
        <v>2553</v>
      </c>
      <c r="C293" s="85">
        <v>2</v>
      </c>
      <c r="D293" s="123">
        <v>0.0018787613728684825</v>
      </c>
      <c r="E293" s="123">
        <v>2.1912646619703375</v>
      </c>
      <c r="F293" s="85" t="s">
        <v>3292</v>
      </c>
      <c r="G293" s="85" t="b">
        <v>0</v>
      </c>
      <c r="H293" s="85" t="b">
        <v>0</v>
      </c>
      <c r="I293" s="85" t="b">
        <v>0</v>
      </c>
      <c r="J293" s="85" t="b">
        <v>0</v>
      </c>
      <c r="K293" s="85" t="b">
        <v>0</v>
      </c>
      <c r="L293" s="85" t="b">
        <v>0</v>
      </c>
    </row>
    <row r="294" spans="1:12" ht="15">
      <c r="A294" s="85" t="s">
        <v>252</v>
      </c>
      <c r="B294" s="85" t="s">
        <v>3113</v>
      </c>
      <c r="C294" s="85">
        <v>2</v>
      </c>
      <c r="D294" s="123">
        <v>0.0018787613728684825</v>
      </c>
      <c r="E294" s="123">
        <v>2.9694159123539814</v>
      </c>
      <c r="F294" s="85" t="s">
        <v>3292</v>
      </c>
      <c r="G294" s="85" t="b">
        <v>0</v>
      </c>
      <c r="H294" s="85" t="b">
        <v>0</v>
      </c>
      <c r="I294" s="85" t="b">
        <v>0</v>
      </c>
      <c r="J294" s="85" t="b">
        <v>0</v>
      </c>
      <c r="K294" s="85" t="b">
        <v>0</v>
      </c>
      <c r="L294" s="85" t="b">
        <v>0</v>
      </c>
    </row>
    <row r="295" spans="1:12" ht="15">
      <c r="A295" s="85" t="s">
        <v>3115</v>
      </c>
      <c r="B295" s="85" t="s">
        <v>3250</v>
      </c>
      <c r="C295" s="85">
        <v>2</v>
      </c>
      <c r="D295" s="123">
        <v>0.0018787613728684825</v>
      </c>
      <c r="E295" s="123">
        <v>2.66838591669</v>
      </c>
      <c r="F295" s="85" t="s">
        <v>3292</v>
      </c>
      <c r="G295" s="85" t="b">
        <v>0</v>
      </c>
      <c r="H295" s="85" t="b">
        <v>0</v>
      </c>
      <c r="I295" s="85" t="b">
        <v>0</v>
      </c>
      <c r="J295" s="85" t="b">
        <v>0</v>
      </c>
      <c r="K295" s="85" t="b">
        <v>0</v>
      </c>
      <c r="L295" s="85" t="b">
        <v>0</v>
      </c>
    </row>
    <row r="296" spans="1:12" ht="15">
      <c r="A296" s="85" t="s">
        <v>3250</v>
      </c>
      <c r="B296" s="85" t="s">
        <v>3251</v>
      </c>
      <c r="C296" s="85">
        <v>2</v>
      </c>
      <c r="D296" s="123">
        <v>0.0018787613728684825</v>
      </c>
      <c r="E296" s="123">
        <v>2.9694159123539814</v>
      </c>
      <c r="F296" s="85" t="s">
        <v>3292</v>
      </c>
      <c r="G296" s="85" t="b">
        <v>0</v>
      </c>
      <c r="H296" s="85" t="b">
        <v>0</v>
      </c>
      <c r="I296" s="85" t="b">
        <v>0</v>
      </c>
      <c r="J296" s="85" t="b">
        <v>1</v>
      </c>
      <c r="K296" s="85" t="b">
        <v>0</v>
      </c>
      <c r="L296" s="85" t="b">
        <v>0</v>
      </c>
    </row>
    <row r="297" spans="1:12" ht="15">
      <c r="A297" s="85" t="s">
        <v>3251</v>
      </c>
      <c r="B297" s="85" t="s">
        <v>3137</v>
      </c>
      <c r="C297" s="85">
        <v>2</v>
      </c>
      <c r="D297" s="123">
        <v>0.0018787613728684825</v>
      </c>
      <c r="E297" s="123">
        <v>2.7933246532983</v>
      </c>
      <c r="F297" s="85" t="s">
        <v>3292</v>
      </c>
      <c r="G297" s="85" t="b">
        <v>1</v>
      </c>
      <c r="H297" s="85" t="b">
        <v>0</v>
      </c>
      <c r="I297" s="85" t="b">
        <v>0</v>
      </c>
      <c r="J297" s="85" t="b">
        <v>0</v>
      </c>
      <c r="K297" s="85" t="b">
        <v>0</v>
      </c>
      <c r="L297" s="85" t="b">
        <v>0</v>
      </c>
    </row>
    <row r="298" spans="1:12" ht="15">
      <c r="A298" s="85" t="s">
        <v>3137</v>
      </c>
      <c r="B298" s="85" t="s">
        <v>3252</v>
      </c>
      <c r="C298" s="85">
        <v>2</v>
      </c>
      <c r="D298" s="123">
        <v>0.0018787613728684825</v>
      </c>
      <c r="E298" s="123">
        <v>2.7933246532983</v>
      </c>
      <c r="F298" s="85" t="s">
        <v>3292</v>
      </c>
      <c r="G298" s="85" t="b">
        <v>0</v>
      </c>
      <c r="H298" s="85" t="b">
        <v>0</v>
      </c>
      <c r="I298" s="85" t="b">
        <v>0</v>
      </c>
      <c r="J298" s="85" t="b">
        <v>0</v>
      </c>
      <c r="K298" s="85" t="b">
        <v>0</v>
      </c>
      <c r="L298" s="85" t="b">
        <v>0</v>
      </c>
    </row>
    <row r="299" spans="1:12" ht="15">
      <c r="A299" s="85" t="s">
        <v>3252</v>
      </c>
      <c r="B299" s="85" t="s">
        <v>3253</v>
      </c>
      <c r="C299" s="85">
        <v>2</v>
      </c>
      <c r="D299" s="123">
        <v>0.0018787613728684825</v>
      </c>
      <c r="E299" s="123">
        <v>2.9694159123539814</v>
      </c>
      <c r="F299" s="85" t="s">
        <v>3292</v>
      </c>
      <c r="G299" s="85" t="b">
        <v>0</v>
      </c>
      <c r="H299" s="85" t="b">
        <v>0</v>
      </c>
      <c r="I299" s="85" t="b">
        <v>0</v>
      </c>
      <c r="J299" s="85" t="b">
        <v>1</v>
      </c>
      <c r="K299" s="85" t="b">
        <v>0</v>
      </c>
      <c r="L299" s="85" t="b">
        <v>0</v>
      </c>
    </row>
    <row r="300" spans="1:12" ht="15">
      <c r="A300" s="85" t="s">
        <v>3253</v>
      </c>
      <c r="B300" s="85" t="s">
        <v>3254</v>
      </c>
      <c r="C300" s="85">
        <v>2</v>
      </c>
      <c r="D300" s="123">
        <v>0.0018787613728684825</v>
      </c>
      <c r="E300" s="123">
        <v>2.9694159123539814</v>
      </c>
      <c r="F300" s="85" t="s">
        <v>3292</v>
      </c>
      <c r="G300" s="85" t="b">
        <v>1</v>
      </c>
      <c r="H300" s="85" t="b">
        <v>0</v>
      </c>
      <c r="I300" s="85" t="b">
        <v>0</v>
      </c>
      <c r="J300" s="85" t="b">
        <v>0</v>
      </c>
      <c r="K300" s="85" t="b">
        <v>0</v>
      </c>
      <c r="L300" s="85" t="b">
        <v>0</v>
      </c>
    </row>
    <row r="301" spans="1:12" ht="15">
      <c r="A301" s="85" t="s">
        <v>3254</v>
      </c>
      <c r="B301" s="85" t="s">
        <v>3255</v>
      </c>
      <c r="C301" s="85">
        <v>2</v>
      </c>
      <c r="D301" s="123">
        <v>0.0018787613728684825</v>
      </c>
      <c r="E301" s="123">
        <v>2.9694159123539814</v>
      </c>
      <c r="F301" s="85" t="s">
        <v>3292</v>
      </c>
      <c r="G301" s="85" t="b">
        <v>0</v>
      </c>
      <c r="H301" s="85" t="b">
        <v>0</v>
      </c>
      <c r="I301" s="85" t="b">
        <v>0</v>
      </c>
      <c r="J301" s="85" t="b">
        <v>0</v>
      </c>
      <c r="K301" s="85" t="b">
        <v>0</v>
      </c>
      <c r="L301" s="85" t="b">
        <v>0</v>
      </c>
    </row>
    <row r="302" spans="1:12" ht="15">
      <c r="A302" s="85" t="s">
        <v>3255</v>
      </c>
      <c r="B302" s="85" t="s">
        <v>584</v>
      </c>
      <c r="C302" s="85">
        <v>2</v>
      </c>
      <c r="D302" s="123">
        <v>0.0018787613728684825</v>
      </c>
      <c r="E302" s="123">
        <v>1.1700753629003997</v>
      </c>
      <c r="F302" s="85" t="s">
        <v>3292</v>
      </c>
      <c r="G302" s="85" t="b">
        <v>0</v>
      </c>
      <c r="H302" s="85" t="b">
        <v>0</v>
      </c>
      <c r="I302" s="85" t="b">
        <v>0</v>
      </c>
      <c r="J302" s="85" t="b">
        <v>0</v>
      </c>
      <c r="K302" s="85" t="b">
        <v>0</v>
      </c>
      <c r="L302" s="85" t="b">
        <v>0</v>
      </c>
    </row>
    <row r="303" spans="1:12" ht="15">
      <c r="A303" s="85" t="s">
        <v>336</v>
      </c>
      <c r="B303" s="85" t="s">
        <v>3256</v>
      </c>
      <c r="C303" s="85">
        <v>2</v>
      </c>
      <c r="D303" s="123">
        <v>0.0018787613728684825</v>
      </c>
      <c r="E303" s="123">
        <v>1.163235938370094</v>
      </c>
      <c r="F303" s="85" t="s">
        <v>3292</v>
      </c>
      <c r="G303" s="85" t="b">
        <v>0</v>
      </c>
      <c r="H303" s="85" t="b">
        <v>0</v>
      </c>
      <c r="I303" s="85" t="b">
        <v>0</v>
      </c>
      <c r="J303" s="85" t="b">
        <v>0</v>
      </c>
      <c r="K303" s="85" t="b">
        <v>0</v>
      </c>
      <c r="L303" s="85" t="b">
        <v>0</v>
      </c>
    </row>
    <row r="304" spans="1:12" ht="15">
      <c r="A304" s="85" t="s">
        <v>3115</v>
      </c>
      <c r="B304" s="85" t="s">
        <v>336</v>
      </c>
      <c r="C304" s="85">
        <v>2</v>
      </c>
      <c r="D304" s="123">
        <v>0.0018787613728684825</v>
      </c>
      <c r="E304" s="123">
        <v>0.8725058993459249</v>
      </c>
      <c r="F304" s="85" t="s">
        <v>3292</v>
      </c>
      <c r="G304" s="85" t="b">
        <v>0</v>
      </c>
      <c r="H304" s="85" t="b">
        <v>0</v>
      </c>
      <c r="I304" s="85" t="b">
        <v>0</v>
      </c>
      <c r="J304" s="85" t="b">
        <v>0</v>
      </c>
      <c r="K304" s="85" t="b">
        <v>0</v>
      </c>
      <c r="L304" s="85" t="b">
        <v>0</v>
      </c>
    </row>
    <row r="305" spans="1:12" ht="15">
      <c r="A305" s="85" t="s">
        <v>336</v>
      </c>
      <c r="B305" s="85" t="s">
        <v>3257</v>
      </c>
      <c r="C305" s="85">
        <v>2</v>
      </c>
      <c r="D305" s="123">
        <v>0.0018787613728684825</v>
      </c>
      <c r="E305" s="123">
        <v>1.163235938370094</v>
      </c>
      <c r="F305" s="85" t="s">
        <v>3292</v>
      </c>
      <c r="G305" s="85" t="b">
        <v>0</v>
      </c>
      <c r="H305" s="85" t="b">
        <v>0</v>
      </c>
      <c r="I305" s="85" t="b">
        <v>0</v>
      </c>
      <c r="J305" s="85" t="b">
        <v>1</v>
      </c>
      <c r="K305" s="85" t="b">
        <v>0</v>
      </c>
      <c r="L305" s="85" t="b">
        <v>0</v>
      </c>
    </row>
    <row r="306" spans="1:12" ht="15">
      <c r="A306" s="85" t="s">
        <v>3257</v>
      </c>
      <c r="B306" s="85" t="s">
        <v>3102</v>
      </c>
      <c r="C306" s="85">
        <v>2</v>
      </c>
      <c r="D306" s="123">
        <v>0.0018787613728684825</v>
      </c>
      <c r="E306" s="123">
        <v>2.571475903681944</v>
      </c>
      <c r="F306" s="85" t="s">
        <v>3292</v>
      </c>
      <c r="G306" s="85" t="b">
        <v>1</v>
      </c>
      <c r="H306" s="85" t="b">
        <v>0</v>
      </c>
      <c r="I306" s="85" t="b">
        <v>0</v>
      </c>
      <c r="J306" s="85" t="b">
        <v>0</v>
      </c>
      <c r="K306" s="85" t="b">
        <v>0</v>
      </c>
      <c r="L306" s="85" t="b">
        <v>0</v>
      </c>
    </row>
    <row r="307" spans="1:12" ht="15">
      <c r="A307" s="85" t="s">
        <v>3102</v>
      </c>
      <c r="B307" s="85" t="s">
        <v>3258</v>
      </c>
      <c r="C307" s="85">
        <v>2</v>
      </c>
      <c r="D307" s="123">
        <v>0.0018787613728684825</v>
      </c>
      <c r="E307" s="123">
        <v>2.571475903681944</v>
      </c>
      <c r="F307" s="85" t="s">
        <v>3292</v>
      </c>
      <c r="G307" s="85" t="b">
        <v>0</v>
      </c>
      <c r="H307" s="85" t="b">
        <v>0</v>
      </c>
      <c r="I307" s="85" t="b">
        <v>0</v>
      </c>
      <c r="J307" s="85" t="b">
        <v>0</v>
      </c>
      <c r="K307" s="85" t="b">
        <v>0</v>
      </c>
      <c r="L307" s="85" t="b">
        <v>0</v>
      </c>
    </row>
    <row r="308" spans="1:12" ht="15">
      <c r="A308" s="85" t="s">
        <v>3258</v>
      </c>
      <c r="B308" s="85" t="s">
        <v>3171</v>
      </c>
      <c r="C308" s="85">
        <v>2</v>
      </c>
      <c r="D308" s="123">
        <v>0.0018787613728684825</v>
      </c>
      <c r="E308" s="123">
        <v>2.7933246532983</v>
      </c>
      <c r="F308" s="85" t="s">
        <v>3292</v>
      </c>
      <c r="G308" s="85" t="b">
        <v>0</v>
      </c>
      <c r="H308" s="85" t="b">
        <v>0</v>
      </c>
      <c r="I308" s="85" t="b">
        <v>0</v>
      </c>
      <c r="J308" s="85" t="b">
        <v>1</v>
      </c>
      <c r="K308" s="85" t="b">
        <v>0</v>
      </c>
      <c r="L308" s="85" t="b">
        <v>0</v>
      </c>
    </row>
    <row r="309" spans="1:12" ht="15">
      <c r="A309" s="85" t="s">
        <v>3171</v>
      </c>
      <c r="B309" s="85" t="s">
        <v>3102</v>
      </c>
      <c r="C309" s="85">
        <v>2</v>
      </c>
      <c r="D309" s="123">
        <v>0.0018787613728684825</v>
      </c>
      <c r="E309" s="123">
        <v>2.3953846446262625</v>
      </c>
      <c r="F309" s="85" t="s">
        <v>3292</v>
      </c>
      <c r="G309" s="85" t="b">
        <v>1</v>
      </c>
      <c r="H309" s="85" t="b">
        <v>0</v>
      </c>
      <c r="I309" s="85" t="b">
        <v>0</v>
      </c>
      <c r="J309" s="85" t="b">
        <v>0</v>
      </c>
      <c r="K309" s="85" t="b">
        <v>0</v>
      </c>
      <c r="L309" s="85" t="b">
        <v>0</v>
      </c>
    </row>
    <row r="310" spans="1:12" ht="15">
      <c r="A310" s="85" t="s">
        <v>3102</v>
      </c>
      <c r="B310" s="85" t="s">
        <v>584</v>
      </c>
      <c r="C310" s="85">
        <v>2</v>
      </c>
      <c r="D310" s="123">
        <v>0.0018787613728684825</v>
      </c>
      <c r="E310" s="123">
        <v>0.772135354228362</v>
      </c>
      <c r="F310" s="85" t="s">
        <v>3292</v>
      </c>
      <c r="G310" s="85" t="b">
        <v>0</v>
      </c>
      <c r="H310" s="85" t="b">
        <v>0</v>
      </c>
      <c r="I310" s="85" t="b">
        <v>0</v>
      </c>
      <c r="J310" s="85" t="b">
        <v>0</v>
      </c>
      <c r="K310" s="85" t="b">
        <v>0</v>
      </c>
      <c r="L310" s="85" t="b">
        <v>0</v>
      </c>
    </row>
    <row r="311" spans="1:12" ht="15">
      <c r="A311" s="85" t="s">
        <v>336</v>
      </c>
      <c r="B311" s="85" t="s">
        <v>3259</v>
      </c>
      <c r="C311" s="85">
        <v>2</v>
      </c>
      <c r="D311" s="123">
        <v>0.0018787613728684825</v>
      </c>
      <c r="E311" s="123">
        <v>1.163235938370094</v>
      </c>
      <c r="F311" s="85" t="s">
        <v>3292</v>
      </c>
      <c r="G311" s="85" t="b">
        <v>0</v>
      </c>
      <c r="H311" s="85" t="b">
        <v>0</v>
      </c>
      <c r="I311" s="85" t="b">
        <v>0</v>
      </c>
      <c r="J311" s="85" t="b">
        <v>0</v>
      </c>
      <c r="K311" s="85" t="b">
        <v>0</v>
      </c>
      <c r="L311" s="85" t="b">
        <v>0</v>
      </c>
    </row>
    <row r="312" spans="1:12" ht="15">
      <c r="A312" s="85" t="s">
        <v>336</v>
      </c>
      <c r="B312" s="85" t="s">
        <v>3260</v>
      </c>
      <c r="C312" s="85">
        <v>2</v>
      </c>
      <c r="D312" s="123">
        <v>0.0018787613728684825</v>
      </c>
      <c r="E312" s="123">
        <v>1.163235938370094</v>
      </c>
      <c r="F312" s="85" t="s">
        <v>3292</v>
      </c>
      <c r="G312" s="85" t="b">
        <v>0</v>
      </c>
      <c r="H312" s="85" t="b">
        <v>0</v>
      </c>
      <c r="I312" s="85" t="b">
        <v>0</v>
      </c>
      <c r="J312" s="85" t="b">
        <v>0</v>
      </c>
      <c r="K312" s="85" t="b">
        <v>0</v>
      </c>
      <c r="L312" s="85" t="b">
        <v>0</v>
      </c>
    </row>
    <row r="313" spans="1:12" ht="15">
      <c r="A313" s="85" t="s">
        <v>3260</v>
      </c>
      <c r="B313" s="85" t="s">
        <v>3261</v>
      </c>
      <c r="C313" s="85">
        <v>2</v>
      </c>
      <c r="D313" s="123">
        <v>0.0018787613728684825</v>
      </c>
      <c r="E313" s="123">
        <v>2.9694159123539814</v>
      </c>
      <c r="F313" s="85" t="s">
        <v>3292</v>
      </c>
      <c r="G313" s="85" t="b">
        <v>0</v>
      </c>
      <c r="H313" s="85" t="b">
        <v>0</v>
      </c>
      <c r="I313" s="85" t="b">
        <v>0</v>
      </c>
      <c r="J313" s="85" t="b">
        <v>0</v>
      </c>
      <c r="K313" s="85" t="b">
        <v>0</v>
      </c>
      <c r="L313" s="85" t="b">
        <v>0</v>
      </c>
    </row>
    <row r="314" spans="1:12" ht="15">
      <c r="A314" s="85" t="s">
        <v>3261</v>
      </c>
      <c r="B314" s="85" t="s">
        <v>3262</v>
      </c>
      <c r="C314" s="85">
        <v>2</v>
      </c>
      <c r="D314" s="123">
        <v>0.0018787613728684825</v>
      </c>
      <c r="E314" s="123">
        <v>2.9694159123539814</v>
      </c>
      <c r="F314" s="85" t="s">
        <v>3292</v>
      </c>
      <c r="G314" s="85" t="b">
        <v>0</v>
      </c>
      <c r="H314" s="85" t="b">
        <v>0</v>
      </c>
      <c r="I314" s="85" t="b">
        <v>0</v>
      </c>
      <c r="J314" s="85" t="b">
        <v>0</v>
      </c>
      <c r="K314" s="85" t="b">
        <v>0</v>
      </c>
      <c r="L314" s="85" t="b">
        <v>0</v>
      </c>
    </row>
    <row r="315" spans="1:12" ht="15">
      <c r="A315" s="85" t="s">
        <v>3262</v>
      </c>
      <c r="B315" s="85" t="s">
        <v>3168</v>
      </c>
      <c r="C315" s="85">
        <v>2</v>
      </c>
      <c r="D315" s="123">
        <v>0.0018787613728684825</v>
      </c>
      <c r="E315" s="123">
        <v>2.7933246532983</v>
      </c>
      <c r="F315" s="85" t="s">
        <v>3292</v>
      </c>
      <c r="G315" s="85" t="b">
        <v>0</v>
      </c>
      <c r="H315" s="85" t="b">
        <v>0</v>
      </c>
      <c r="I315" s="85" t="b">
        <v>0</v>
      </c>
      <c r="J315" s="85" t="b">
        <v>0</v>
      </c>
      <c r="K315" s="85" t="b">
        <v>0</v>
      </c>
      <c r="L315" s="85" t="b">
        <v>0</v>
      </c>
    </row>
    <row r="316" spans="1:12" ht="15">
      <c r="A316" s="85" t="s">
        <v>3168</v>
      </c>
      <c r="B316" s="85" t="s">
        <v>3263</v>
      </c>
      <c r="C316" s="85">
        <v>2</v>
      </c>
      <c r="D316" s="123">
        <v>0.0018787613728684825</v>
      </c>
      <c r="E316" s="123">
        <v>2.7933246532983</v>
      </c>
      <c r="F316" s="85" t="s">
        <v>3292</v>
      </c>
      <c r="G316" s="85" t="b">
        <v>0</v>
      </c>
      <c r="H316" s="85" t="b">
        <v>0</v>
      </c>
      <c r="I316" s="85" t="b">
        <v>0</v>
      </c>
      <c r="J316" s="85" t="b">
        <v>0</v>
      </c>
      <c r="K316" s="85" t="b">
        <v>0</v>
      </c>
      <c r="L316" s="85" t="b">
        <v>0</v>
      </c>
    </row>
    <row r="317" spans="1:12" ht="15">
      <c r="A317" s="85" t="s">
        <v>3263</v>
      </c>
      <c r="B317" s="85" t="s">
        <v>2553</v>
      </c>
      <c r="C317" s="85">
        <v>2</v>
      </c>
      <c r="D317" s="123">
        <v>0.0018787613728684825</v>
      </c>
      <c r="E317" s="123">
        <v>2.1912646619703375</v>
      </c>
      <c r="F317" s="85" t="s">
        <v>3292</v>
      </c>
      <c r="G317" s="85" t="b">
        <v>0</v>
      </c>
      <c r="H317" s="85" t="b">
        <v>0</v>
      </c>
      <c r="I317" s="85" t="b">
        <v>0</v>
      </c>
      <c r="J317" s="85" t="b">
        <v>0</v>
      </c>
      <c r="K317" s="85" t="b">
        <v>0</v>
      </c>
      <c r="L317" s="85" t="b">
        <v>0</v>
      </c>
    </row>
    <row r="318" spans="1:12" ht="15">
      <c r="A318" s="85" t="s">
        <v>2553</v>
      </c>
      <c r="B318" s="85" t="s">
        <v>3109</v>
      </c>
      <c r="C318" s="85">
        <v>2</v>
      </c>
      <c r="D318" s="123">
        <v>0.0018787613728684825</v>
      </c>
      <c r="E318" s="123">
        <v>1.9694159123539814</v>
      </c>
      <c r="F318" s="85" t="s">
        <v>3292</v>
      </c>
      <c r="G318" s="85" t="b">
        <v>0</v>
      </c>
      <c r="H318" s="85" t="b">
        <v>0</v>
      </c>
      <c r="I318" s="85" t="b">
        <v>0</v>
      </c>
      <c r="J318" s="85" t="b">
        <v>0</v>
      </c>
      <c r="K318" s="85" t="b">
        <v>0</v>
      </c>
      <c r="L318" s="85" t="b">
        <v>0</v>
      </c>
    </row>
    <row r="319" spans="1:12" ht="15">
      <c r="A319" s="85" t="s">
        <v>3109</v>
      </c>
      <c r="B319" s="85" t="s">
        <v>3264</v>
      </c>
      <c r="C319" s="85">
        <v>2</v>
      </c>
      <c r="D319" s="123">
        <v>0.0018787613728684825</v>
      </c>
      <c r="E319" s="123">
        <v>2.7933246532983</v>
      </c>
      <c r="F319" s="85" t="s">
        <v>3292</v>
      </c>
      <c r="G319" s="85" t="b">
        <v>0</v>
      </c>
      <c r="H319" s="85" t="b">
        <v>0</v>
      </c>
      <c r="I319" s="85" t="b">
        <v>0</v>
      </c>
      <c r="J319" s="85" t="b">
        <v>0</v>
      </c>
      <c r="K319" s="85" t="b">
        <v>0</v>
      </c>
      <c r="L319" s="85" t="b">
        <v>0</v>
      </c>
    </row>
    <row r="320" spans="1:12" ht="15">
      <c r="A320" s="85" t="s">
        <v>3264</v>
      </c>
      <c r="B320" s="85" t="s">
        <v>3074</v>
      </c>
      <c r="C320" s="85">
        <v>2</v>
      </c>
      <c r="D320" s="123">
        <v>0.0018787613728684825</v>
      </c>
      <c r="E320" s="123">
        <v>2.4253478680037057</v>
      </c>
      <c r="F320" s="85" t="s">
        <v>3292</v>
      </c>
      <c r="G320" s="85" t="b">
        <v>0</v>
      </c>
      <c r="H320" s="85" t="b">
        <v>0</v>
      </c>
      <c r="I320" s="85" t="b">
        <v>0</v>
      </c>
      <c r="J320" s="85" t="b">
        <v>0</v>
      </c>
      <c r="K320" s="85" t="b">
        <v>0</v>
      </c>
      <c r="L320" s="85" t="b">
        <v>0</v>
      </c>
    </row>
    <row r="321" spans="1:12" ht="15">
      <c r="A321" s="85" t="s">
        <v>3098</v>
      </c>
      <c r="B321" s="85" t="s">
        <v>3099</v>
      </c>
      <c r="C321" s="85">
        <v>2</v>
      </c>
      <c r="D321" s="123">
        <v>0.0018787613728684825</v>
      </c>
      <c r="E321" s="123">
        <v>2.173535895009906</v>
      </c>
      <c r="F321" s="85" t="s">
        <v>3292</v>
      </c>
      <c r="G321" s="85" t="b">
        <v>0</v>
      </c>
      <c r="H321" s="85" t="b">
        <v>0</v>
      </c>
      <c r="I321" s="85" t="b">
        <v>0</v>
      </c>
      <c r="J321" s="85" t="b">
        <v>1</v>
      </c>
      <c r="K321" s="85" t="b">
        <v>0</v>
      </c>
      <c r="L321" s="85" t="b">
        <v>0</v>
      </c>
    </row>
    <row r="322" spans="1:12" ht="15">
      <c r="A322" s="85" t="s">
        <v>3099</v>
      </c>
      <c r="B322" s="85" t="s">
        <v>3265</v>
      </c>
      <c r="C322" s="85">
        <v>2</v>
      </c>
      <c r="D322" s="123">
        <v>0.0018787613728684825</v>
      </c>
      <c r="E322" s="123">
        <v>2.571475903681944</v>
      </c>
      <c r="F322" s="85" t="s">
        <v>3292</v>
      </c>
      <c r="G322" s="85" t="b">
        <v>1</v>
      </c>
      <c r="H322" s="85" t="b">
        <v>0</v>
      </c>
      <c r="I322" s="85" t="b">
        <v>0</v>
      </c>
      <c r="J322" s="85" t="b">
        <v>0</v>
      </c>
      <c r="K322" s="85" t="b">
        <v>0</v>
      </c>
      <c r="L322" s="85" t="b">
        <v>0</v>
      </c>
    </row>
    <row r="323" spans="1:12" ht="15">
      <c r="A323" s="85" t="s">
        <v>3265</v>
      </c>
      <c r="B323" s="85" t="s">
        <v>3266</v>
      </c>
      <c r="C323" s="85">
        <v>2</v>
      </c>
      <c r="D323" s="123">
        <v>0.0018787613728684825</v>
      </c>
      <c r="E323" s="123">
        <v>2.9694159123539814</v>
      </c>
      <c r="F323" s="85" t="s">
        <v>3292</v>
      </c>
      <c r="G323" s="85" t="b">
        <v>0</v>
      </c>
      <c r="H323" s="85" t="b">
        <v>0</v>
      </c>
      <c r="I323" s="85" t="b">
        <v>0</v>
      </c>
      <c r="J323" s="85" t="b">
        <v>0</v>
      </c>
      <c r="K323" s="85" t="b">
        <v>0</v>
      </c>
      <c r="L323" s="85" t="b">
        <v>0</v>
      </c>
    </row>
    <row r="324" spans="1:12" ht="15">
      <c r="A324" s="85" t="s">
        <v>3266</v>
      </c>
      <c r="B324" s="85" t="s">
        <v>3267</v>
      </c>
      <c r="C324" s="85">
        <v>2</v>
      </c>
      <c r="D324" s="123">
        <v>0.0018787613728684825</v>
      </c>
      <c r="E324" s="123">
        <v>2.9694159123539814</v>
      </c>
      <c r="F324" s="85" t="s">
        <v>3292</v>
      </c>
      <c r="G324" s="85" t="b">
        <v>0</v>
      </c>
      <c r="H324" s="85" t="b">
        <v>0</v>
      </c>
      <c r="I324" s="85" t="b">
        <v>0</v>
      </c>
      <c r="J324" s="85" t="b">
        <v>0</v>
      </c>
      <c r="K324" s="85" t="b">
        <v>0</v>
      </c>
      <c r="L324" s="85" t="b">
        <v>0</v>
      </c>
    </row>
    <row r="325" spans="1:12" ht="15">
      <c r="A325" s="85" t="s">
        <v>3267</v>
      </c>
      <c r="B325" s="85" t="s">
        <v>336</v>
      </c>
      <c r="C325" s="85">
        <v>2</v>
      </c>
      <c r="D325" s="123">
        <v>0.0018787613728684825</v>
      </c>
      <c r="E325" s="123">
        <v>1.1735358950099062</v>
      </c>
      <c r="F325" s="85" t="s">
        <v>3292</v>
      </c>
      <c r="G325" s="85" t="b">
        <v>0</v>
      </c>
      <c r="H325" s="85" t="b">
        <v>0</v>
      </c>
      <c r="I325" s="85" t="b">
        <v>0</v>
      </c>
      <c r="J325" s="85" t="b">
        <v>0</v>
      </c>
      <c r="K325" s="85" t="b">
        <v>0</v>
      </c>
      <c r="L325" s="85" t="b">
        <v>0</v>
      </c>
    </row>
    <row r="326" spans="1:12" ht="15">
      <c r="A326" s="85" t="s">
        <v>336</v>
      </c>
      <c r="B326" s="85" t="s">
        <v>2564</v>
      </c>
      <c r="C326" s="85">
        <v>2</v>
      </c>
      <c r="D326" s="123">
        <v>0.0018787613728684825</v>
      </c>
      <c r="E326" s="123">
        <v>0.862205942706113</v>
      </c>
      <c r="F326" s="85" t="s">
        <v>3292</v>
      </c>
      <c r="G326" s="85" t="b">
        <v>0</v>
      </c>
      <c r="H326" s="85" t="b">
        <v>0</v>
      </c>
      <c r="I326" s="85" t="b">
        <v>0</v>
      </c>
      <c r="J326" s="85" t="b">
        <v>0</v>
      </c>
      <c r="K326" s="85" t="b">
        <v>0</v>
      </c>
      <c r="L326" s="85" t="b">
        <v>0</v>
      </c>
    </row>
    <row r="327" spans="1:12" ht="15">
      <c r="A327" s="85" t="s">
        <v>2564</v>
      </c>
      <c r="B327" s="85" t="s">
        <v>3166</v>
      </c>
      <c r="C327" s="85">
        <v>2</v>
      </c>
      <c r="D327" s="123">
        <v>0.0018787613728684825</v>
      </c>
      <c r="E327" s="123">
        <v>2.492294657634319</v>
      </c>
      <c r="F327" s="85" t="s">
        <v>3292</v>
      </c>
      <c r="G327" s="85" t="b">
        <v>0</v>
      </c>
      <c r="H327" s="85" t="b">
        <v>0</v>
      </c>
      <c r="I327" s="85" t="b">
        <v>0</v>
      </c>
      <c r="J327" s="85" t="b">
        <v>0</v>
      </c>
      <c r="K327" s="85" t="b">
        <v>0</v>
      </c>
      <c r="L327" s="85" t="b">
        <v>0</v>
      </c>
    </row>
    <row r="328" spans="1:12" ht="15">
      <c r="A328" s="85" t="s">
        <v>3166</v>
      </c>
      <c r="B328" s="85" t="s">
        <v>344</v>
      </c>
      <c r="C328" s="85">
        <v>2</v>
      </c>
      <c r="D328" s="123">
        <v>0.0018787613728684825</v>
      </c>
      <c r="E328" s="123">
        <v>2.7933246532983</v>
      </c>
      <c r="F328" s="85" t="s">
        <v>3292</v>
      </c>
      <c r="G328" s="85" t="b">
        <v>0</v>
      </c>
      <c r="H328" s="85" t="b">
        <v>0</v>
      </c>
      <c r="I328" s="85" t="b">
        <v>0</v>
      </c>
      <c r="J328" s="85" t="b">
        <v>0</v>
      </c>
      <c r="K328" s="85" t="b">
        <v>0</v>
      </c>
      <c r="L328" s="85" t="b">
        <v>0</v>
      </c>
    </row>
    <row r="329" spans="1:12" ht="15">
      <c r="A329" s="85" t="s">
        <v>344</v>
      </c>
      <c r="B329" s="85" t="s">
        <v>343</v>
      </c>
      <c r="C329" s="85">
        <v>2</v>
      </c>
      <c r="D329" s="123">
        <v>0.0018787613728684825</v>
      </c>
      <c r="E329" s="123">
        <v>2.9694159123539814</v>
      </c>
      <c r="F329" s="85" t="s">
        <v>3292</v>
      </c>
      <c r="G329" s="85" t="b">
        <v>0</v>
      </c>
      <c r="H329" s="85" t="b">
        <v>0</v>
      </c>
      <c r="I329" s="85" t="b">
        <v>0</v>
      </c>
      <c r="J329" s="85" t="b">
        <v>0</v>
      </c>
      <c r="K329" s="85" t="b">
        <v>0</v>
      </c>
      <c r="L329" s="85" t="b">
        <v>0</v>
      </c>
    </row>
    <row r="330" spans="1:12" ht="15">
      <c r="A330" s="85" t="s">
        <v>343</v>
      </c>
      <c r="B330" s="85" t="s">
        <v>3268</v>
      </c>
      <c r="C330" s="85">
        <v>2</v>
      </c>
      <c r="D330" s="123">
        <v>0.0018787613728684825</v>
      </c>
      <c r="E330" s="123">
        <v>2.9694159123539814</v>
      </c>
      <c r="F330" s="85" t="s">
        <v>3292</v>
      </c>
      <c r="G330" s="85" t="b">
        <v>0</v>
      </c>
      <c r="H330" s="85" t="b">
        <v>0</v>
      </c>
      <c r="I330" s="85" t="b">
        <v>0</v>
      </c>
      <c r="J330" s="85" t="b">
        <v>0</v>
      </c>
      <c r="K330" s="85" t="b">
        <v>0</v>
      </c>
      <c r="L330" s="85" t="b">
        <v>0</v>
      </c>
    </row>
    <row r="331" spans="1:12" ht="15">
      <c r="A331" s="85" t="s">
        <v>3268</v>
      </c>
      <c r="B331" s="85" t="s">
        <v>3167</v>
      </c>
      <c r="C331" s="85">
        <v>2</v>
      </c>
      <c r="D331" s="123">
        <v>0.0018787613728684825</v>
      </c>
      <c r="E331" s="123">
        <v>2.7933246532983</v>
      </c>
      <c r="F331" s="85" t="s">
        <v>3292</v>
      </c>
      <c r="G331" s="85" t="b">
        <v>0</v>
      </c>
      <c r="H331" s="85" t="b">
        <v>0</v>
      </c>
      <c r="I331" s="85" t="b">
        <v>0</v>
      </c>
      <c r="J331" s="85" t="b">
        <v>1</v>
      </c>
      <c r="K331" s="85" t="b">
        <v>0</v>
      </c>
      <c r="L331" s="85" t="b">
        <v>0</v>
      </c>
    </row>
    <row r="332" spans="1:12" ht="15">
      <c r="A332" s="85" t="s">
        <v>3167</v>
      </c>
      <c r="B332" s="85" t="s">
        <v>3269</v>
      </c>
      <c r="C332" s="85">
        <v>2</v>
      </c>
      <c r="D332" s="123">
        <v>0.0018787613728684825</v>
      </c>
      <c r="E332" s="123">
        <v>2.7933246532983</v>
      </c>
      <c r="F332" s="85" t="s">
        <v>3292</v>
      </c>
      <c r="G332" s="85" t="b">
        <v>1</v>
      </c>
      <c r="H332" s="85" t="b">
        <v>0</v>
      </c>
      <c r="I332" s="85" t="b">
        <v>0</v>
      </c>
      <c r="J332" s="85" t="b">
        <v>0</v>
      </c>
      <c r="K332" s="85" t="b">
        <v>0</v>
      </c>
      <c r="L332" s="85" t="b">
        <v>0</v>
      </c>
    </row>
    <row r="333" spans="1:12" ht="15">
      <c r="A333" s="85" t="s">
        <v>3270</v>
      </c>
      <c r="B333" s="85" t="s">
        <v>2499</v>
      </c>
      <c r="C333" s="85">
        <v>2</v>
      </c>
      <c r="D333" s="123">
        <v>0.0018787613728684825</v>
      </c>
      <c r="E333" s="123">
        <v>1.7519319681400751</v>
      </c>
      <c r="F333" s="85" t="s">
        <v>3292</v>
      </c>
      <c r="G333" s="85" t="b">
        <v>0</v>
      </c>
      <c r="H333" s="85" t="b">
        <v>0</v>
      </c>
      <c r="I333" s="85" t="b">
        <v>0</v>
      </c>
      <c r="J333" s="85" t="b">
        <v>0</v>
      </c>
      <c r="K333" s="85" t="b">
        <v>0</v>
      </c>
      <c r="L333" s="85" t="b">
        <v>0</v>
      </c>
    </row>
    <row r="334" spans="1:12" ht="15">
      <c r="A334" s="85" t="s">
        <v>2499</v>
      </c>
      <c r="B334" s="85" t="s">
        <v>2584</v>
      </c>
      <c r="C334" s="85">
        <v>2</v>
      </c>
      <c r="D334" s="123">
        <v>0.0018787613728684825</v>
      </c>
      <c r="E334" s="123">
        <v>0.862205942706113</v>
      </c>
      <c r="F334" s="85" t="s">
        <v>3292</v>
      </c>
      <c r="G334" s="85" t="b">
        <v>0</v>
      </c>
      <c r="H334" s="85" t="b">
        <v>0</v>
      </c>
      <c r="I334" s="85" t="b">
        <v>0</v>
      </c>
      <c r="J334" s="85" t="b">
        <v>0</v>
      </c>
      <c r="K334" s="85" t="b">
        <v>0</v>
      </c>
      <c r="L334" s="85" t="b">
        <v>0</v>
      </c>
    </row>
    <row r="335" spans="1:12" ht="15">
      <c r="A335" s="85" t="s">
        <v>2584</v>
      </c>
      <c r="B335" s="85" t="s">
        <v>240</v>
      </c>
      <c r="C335" s="85">
        <v>2</v>
      </c>
      <c r="D335" s="123">
        <v>0.0018787613728684825</v>
      </c>
      <c r="E335" s="123">
        <v>2.0943546489622813</v>
      </c>
      <c r="F335" s="85" t="s">
        <v>3292</v>
      </c>
      <c r="G335" s="85" t="b">
        <v>0</v>
      </c>
      <c r="H335" s="85" t="b">
        <v>0</v>
      </c>
      <c r="I335" s="85" t="b">
        <v>0</v>
      </c>
      <c r="J335" s="85" t="b">
        <v>0</v>
      </c>
      <c r="K335" s="85" t="b">
        <v>0</v>
      </c>
      <c r="L335" s="85" t="b">
        <v>0</v>
      </c>
    </row>
    <row r="336" spans="1:12" ht="15">
      <c r="A336" s="85" t="s">
        <v>240</v>
      </c>
      <c r="B336" s="85" t="s">
        <v>3271</v>
      </c>
      <c r="C336" s="85">
        <v>2</v>
      </c>
      <c r="D336" s="123">
        <v>0.0018787613728684825</v>
      </c>
      <c r="E336" s="123">
        <v>2.7933246532983</v>
      </c>
      <c r="F336" s="85" t="s">
        <v>3292</v>
      </c>
      <c r="G336" s="85" t="b">
        <v>0</v>
      </c>
      <c r="H336" s="85" t="b">
        <v>0</v>
      </c>
      <c r="I336" s="85" t="b">
        <v>0</v>
      </c>
      <c r="J336" s="85" t="b">
        <v>0</v>
      </c>
      <c r="K336" s="85" t="b">
        <v>0</v>
      </c>
      <c r="L336" s="85" t="b">
        <v>0</v>
      </c>
    </row>
    <row r="337" spans="1:12" ht="15">
      <c r="A337" s="85" t="s">
        <v>3271</v>
      </c>
      <c r="B337" s="85" t="s">
        <v>3272</v>
      </c>
      <c r="C337" s="85">
        <v>2</v>
      </c>
      <c r="D337" s="123">
        <v>0.0018787613728684825</v>
      </c>
      <c r="E337" s="123">
        <v>2.9694159123539814</v>
      </c>
      <c r="F337" s="85" t="s">
        <v>3292</v>
      </c>
      <c r="G337" s="85" t="b">
        <v>0</v>
      </c>
      <c r="H337" s="85" t="b">
        <v>0</v>
      </c>
      <c r="I337" s="85" t="b">
        <v>0</v>
      </c>
      <c r="J337" s="85" t="b">
        <v>0</v>
      </c>
      <c r="K337" s="85" t="b">
        <v>0</v>
      </c>
      <c r="L337" s="85" t="b">
        <v>0</v>
      </c>
    </row>
    <row r="338" spans="1:12" ht="15">
      <c r="A338" s="85" t="s">
        <v>3272</v>
      </c>
      <c r="B338" s="85" t="s">
        <v>3273</v>
      </c>
      <c r="C338" s="85">
        <v>2</v>
      </c>
      <c r="D338" s="123">
        <v>0.0018787613728684825</v>
      </c>
      <c r="E338" s="123">
        <v>2.9694159123539814</v>
      </c>
      <c r="F338" s="85" t="s">
        <v>3292</v>
      </c>
      <c r="G338" s="85" t="b">
        <v>0</v>
      </c>
      <c r="H338" s="85" t="b">
        <v>0</v>
      </c>
      <c r="I338" s="85" t="b">
        <v>0</v>
      </c>
      <c r="J338" s="85" t="b">
        <v>0</v>
      </c>
      <c r="K338" s="85" t="b">
        <v>0</v>
      </c>
      <c r="L338" s="85" t="b">
        <v>0</v>
      </c>
    </row>
    <row r="339" spans="1:12" ht="15">
      <c r="A339" s="85" t="s">
        <v>3273</v>
      </c>
      <c r="B339" s="85" t="s">
        <v>3274</v>
      </c>
      <c r="C339" s="85">
        <v>2</v>
      </c>
      <c r="D339" s="123">
        <v>0.0018787613728684825</v>
      </c>
      <c r="E339" s="123">
        <v>2.9694159123539814</v>
      </c>
      <c r="F339" s="85" t="s">
        <v>3292</v>
      </c>
      <c r="G339" s="85" t="b">
        <v>0</v>
      </c>
      <c r="H339" s="85" t="b">
        <v>0</v>
      </c>
      <c r="I339" s="85" t="b">
        <v>0</v>
      </c>
      <c r="J339" s="85" t="b">
        <v>0</v>
      </c>
      <c r="K339" s="85" t="b">
        <v>0</v>
      </c>
      <c r="L339" s="85" t="b">
        <v>0</v>
      </c>
    </row>
    <row r="340" spans="1:12" ht="15">
      <c r="A340" s="85" t="s">
        <v>3274</v>
      </c>
      <c r="B340" s="85" t="s">
        <v>3275</v>
      </c>
      <c r="C340" s="85">
        <v>2</v>
      </c>
      <c r="D340" s="123">
        <v>0.0018787613728684825</v>
      </c>
      <c r="E340" s="123">
        <v>2.9694159123539814</v>
      </c>
      <c r="F340" s="85" t="s">
        <v>3292</v>
      </c>
      <c r="G340" s="85" t="b">
        <v>0</v>
      </c>
      <c r="H340" s="85" t="b">
        <v>0</v>
      </c>
      <c r="I340" s="85" t="b">
        <v>0</v>
      </c>
      <c r="J340" s="85" t="b">
        <v>0</v>
      </c>
      <c r="K340" s="85" t="b">
        <v>0</v>
      </c>
      <c r="L340" s="85" t="b">
        <v>0</v>
      </c>
    </row>
    <row r="341" spans="1:12" ht="15">
      <c r="A341" s="85" t="s">
        <v>3275</v>
      </c>
      <c r="B341" s="85" t="s">
        <v>584</v>
      </c>
      <c r="C341" s="85">
        <v>2</v>
      </c>
      <c r="D341" s="123">
        <v>0.0018787613728684825</v>
      </c>
      <c r="E341" s="123">
        <v>1.1700753629003997</v>
      </c>
      <c r="F341" s="85" t="s">
        <v>3292</v>
      </c>
      <c r="G341" s="85" t="b">
        <v>0</v>
      </c>
      <c r="H341" s="85" t="b">
        <v>0</v>
      </c>
      <c r="I341" s="85" t="b">
        <v>0</v>
      </c>
      <c r="J341" s="85" t="b">
        <v>0</v>
      </c>
      <c r="K341" s="85" t="b">
        <v>0</v>
      </c>
      <c r="L341" s="85" t="b">
        <v>0</v>
      </c>
    </row>
    <row r="342" spans="1:12" ht="15">
      <c r="A342" s="85" t="s">
        <v>3276</v>
      </c>
      <c r="B342" s="85" t="s">
        <v>2552</v>
      </c>
      <c r="C342" s="85">
        <v>2</v>
      </c>
      <c r="D342" s="123">
        <v>0.0021763688821754335</v>
      </c>
      <c r="E342" s="123">
        <v>2.2704459080179626</v>
      </c>
      <c r="F342" s="85" t="s">
        <v>3292</v>
      </c>
      <c r="G342" s="85" t="b">
        <v>0</v>
      </c>
      <c r="H342" s="85" t="b">
        <v>0</v>
      </c>
      <c r="I342" s="85" t="b">
        <v>0</v>
      </c>
      <c r="J342" s="85" t="b">
        <v>0</v>
      </c>
      <c r="K342" s="85" t="b">
        <v>0</v>
      </c>
      <c r="L342" s="85" t="b">
        <v>0</v>
      </c>
    </row>
    <row r="343" spans="1:12" ht="15">
      <c r="A343" s="85" t="s">
        <v>3282</v>
      </c>
      <c r="B343" s="85" t="s">
        <v>3283</v>
      </c>
      <c r="C343" s="85">
        <v>2</v>
      </c>
      <c r="D343" s="123">
        <v>0.0021763688821754335</v>
      </c>
      <c r="E343" s="123">
        <v>2.9694159123539814</v>
      </c>
      <c r="F343" s="85" t="s">
        <v>3292</v>
      </c>
      <c r="G343" s="85" t="b">
        <v>0</v>
      </c>
      <c r="H343" s="85" t="b">
        <v>0</v>
      </c>
      <c r="I343" s="85" t="b">
        <v>0</v>
      </c>
      <c r="J343" s="85" t="b">
        <v>0</v>
      </c>
      <c r="K343" s="85" t="b">
        <v>0</v>
      </c>
      <c r="L343" s="85" t="b">
        <v>0</v>
      </c>
    </row>
    <row r="344" spans="1:12" ht="15">
      <c r="A344" s="85" t="s">
        <v>235</v>
      </c>
      <c r="B344" s="85" t="s">
        <v>3070</v>
      </c>
      <c r="C344" s="85">
        <v>2</v>
      </c>
      <c r="D344" s="123">
        <v>0.0018787613728684825</v>
      </c>
      <c r="E344" s="123">
        <v>2.571475903681944</v>
      </c>
      <c r="F344" s="85" t="s">
        <v>3292</v>
      </c>
      <c r="G344" s="85" t="b">
        <v>0</v>
      </c>
      <c r="H344" s="85" t="b">
        <v>0</v>
      </c>
      <c r="I344" s="85" t="b">
        <v>0</v>
      </c>
      <c r="J344" s="85" t="b">
        <v>0</v>
      </c>
      <c r="K344" s="85" t="b">
        <v>0</v>
      </c>
      <c r="L344" s="85" t="b">
        <v>0</v>
      </c>
    </row>
    <row r="345" spans="1:12" ht="15">
      <c r="A345" s="85" t="s">
        <v>3175</v>
      </c>
      <c r="B345" s="85" t="s">
        <v>3078</v>
      </c>
      <c r="C345" s="85">
        <v>2</v>
      </c>
      <c r="D345" s="123">
        <v>0.0018787613728684825</v>
      </c>
      <c r="E345" s="123">
        <v>2.3953846446262625</v>
      </c>
      <c r="F345" s="85" t="s">
        <v>3292</v>
      </c>
      <c r="G345" s="85" t="b">
        <v>1</v>
      </c>
      <c r="H345" s="85" t="b">
        <v>0</v>
      </c>
      <c r="I345" s="85" t="b">
        <v>0</v>
      </c>
      <c r="J345" s="85" t="b">
        <v>0</v>
      </c>
      <c r="K345" s="85" t="b">
        <v>0</v>
      </c>
      <c r="L345" s="85" t="b">
        <v>0</v>
      </c>
    </row>
    <row r="346" spans="1:12" ht="15">
      <c r="A346" s="85" t="s">
        <v>225</v>
      </c>
      <c r="B346" s="85" t="s">
        <v>3066</v>
      </c>
      <c r="C346" s="85">
        <v>2</v>
      </c>
      <c r="D346" s="123">
        <v>0.0018787613728684825</v>
      </c>
      <c r="E346" s="123">
        <v>2.2704459080179626</v>
      </c>
      <c r="F346" s="85" t="s">
        <v>3292</v>
      </c>
      <c r="G346" s="85" t="b">
        <v>0</v>
      </c>
      <c r="H346" s="85" t="b">
        <v>0</v>
      </c>
      <c r="I346" s="85" t="b">
        <v>0</v>
      </c>
      <c r="J346" s="85" t="b">
        <v>1</v>
      </c>
      <c r="K346" s="85" t="b">
        <v>0</v>
      </c>
      <c r="L346" s="85" t="b">
        <v>0</v>
      </c>
    </row>
    <row r="347" spans="1:12" ht="15">
      <c r="A347" s="85" t="s">
        <v>260</v>
      </c>
      <c r="B347" s="85" t="s">
        <v>2589</v>
      </c>
      <c r="C347" s="85">
        <v>2</v>
      </c>
      <c r="D347" s="123">
        <v>0.0018787613728684825</v>
      </c>
      <c r="E347" s="123">
        <v>2.66838591669</v>
      </c>
      <c r="F347" s="85" t="s">
        <v>3292</v>
      </c>
      <c r="G347" s="85" t="b">
        <v>0</v>
      </c>
      <c r="H347" s="85" t="b">
        <v>0</v>
      </c>
      <c r="I347" s="85" t="b">
        <v>0</v>
      </c>
      <c r="J347" s="85" t="b">
        <v>0</v>
      </c>
      <c r="K347" s="85" t="b">
        <v>0</v>
      </c>
      <c r="L347" s="85" t="b">
        <v>0</v>
      </c>
    </row>
    <row r="348" spans="1:12" ht="15">
      <c r="A348" s="85" t="s">
        <v>3090</v>
      </c>
      <c r="B348" s="85" t="s">
        <v>3285</v>
      </c>
      <c r="C348" s="85">
        <v>2</v>
      </c>
      <c r="D348" s="123">
        <v>0.0018787613728684825</v>
      </c>
      <c r="E348" s="123">
        <v>2.66838591669</v>
      </c>
      <c r="F348" s="85" t="s">
        <v>3292</v>
      </c>
      <c r="G348" s="85" t="b">
        <v>1</v>
      </c>
      <c r="H348" s="85" t="b">
        <v>0</v>
      </c>
      <c r="I348" s="85" t="b">
        <v>0</v>
      </c>
      <c r="J348" s="85" t="b">
        <v>0</v>
      </c>
      <c r="K348" s="85" t="b">
        <v>0</v>
      </c>
      <c r="L348" s="85" t="b">
        <v>0</v>
      </c>
    </row>
    <row r="349" spans="1:12" ht="15">
      <c r="A349" s="85" t="s">
        <v>3285</v>
      </c>
      <c r="B349" s="85" t="s">
        <v>3286</v>
      </c>
      <c r="C349" s="85">
        <v>2</v>
      </c>
      <c r="D349" s="123">
        <v>0.0018787613728684825</v>
      </c>
      <c r="E349" s="123">
        <v>2.9694159123539814</v>
      </c>
      <c r="F349" s="85" t="s">
        <v>3292</v>
      </c>
      <c r="G349" s="85" t="b">
        <v>0</v>
      </c>
      <c r="H349" s="85" t="b">
        <v>0</v>
      </c>
      <c r="I349" s="85" t="b">
        <v>0</v>
      </c>
      <c r="J349" s="85" t="b">
        <v>0</v>
      </c>
      <c r="K349" s="85" t="b">
        <v>0</v>
      </c>
      <c r="L349" s="85" t="b">
        <v>0</v>
      </c>
    </row>
    <row r="350" spans="1:12" ht="15">
      <c r="A350" s="85" t="s">
        <v>3286</v>
      </c>
      <c r="B350" s="85" t="s">
        <v>3287</v>
      </c>
      <c r="C350" s="85">
        <v>2</v>
      </c>
      <c r="D350" s="123">
        <v>0.0018787613728684825</v>
      </c>
      <c r="E350" s="123">
        <v>2.9694159123539814</v>
      </c>
      <c r="F350" s="85" t="s">
        <v>3292</v>
      </c>
      <c r="G350" s="85" t="b">
        <v>0</v>
      </c>
      <c r="H350" s="85" t="b">
        <v>0</v>
      </c>
      <c r="I350" s="85" t="b">
        <v>0</v>
      </c>
      <c r="J350" s="85" t="b">
        <v>0</v>
      </c>
      <c r="K350" s="85" t="b">
        <v>0</v>
      </c>
      <c r="L350" s="85" t="b">
        <v>0</v>
      </c>
    </row>
    <row r="351" spans="1:12" ht="15">
      <c r="A351" s="85" t="s">
        <v>3287</v>
      </c>
      <c r="B351" s="85" t="s">
        <v>3288</v>
      </c>
      <c r="C351" s="85">
        <v>2</v>
      </c>
      <c r="D351" s="123">
        <v>0.0018787613728684825</v>
      </c>
      <c r="E351" s="123">
        <v>2.9694159123539814</v>
      </c>
      <c r="F351" s="85" t="s">
        <v>3292</v>
      </c>
      <c r="G351" s="85" t="b">
        <v>0</v>
      </c>
      <c r="H351" s="85" t="b">
        <v>0</v>
      </c>
      <c r="I351" s="85" t="b">
        <v>0</v>
      </c>
      <c r="J351" s="85" t="b">
        <v>0</v>
      </c>
      <c r="K351" s="85" t="b">
        <v>0</v>
      </c>
      <c r="L351" s="85" t="b">
        <v>0</v>
      </c>
    </row>
    <row r="352" spans="1:12" ht="15">
      <c r="A352" s="85" t="s">
        <v>3288</v>
      </c>
      <c r="B352" s="85" t="s">
        <v>3289</v>
      </c>
      <c r="C352" s="85">
        <v>2</v>
      </c>
      <c r="D352" s="123">
        <v>0.0018787613728684825</v>
      </c>
      <c r="E352" s="123">
        <v>2.9694159123539814</v>
      </c>
      <c r="F352" s="85" t="s">
        <v>3292</v>
      </c>
      <c r="G352" s="85" t="b">
        <v>0</v>
      </c>
      <c r="H352" s="85" t="b">
        <v>0</v>
      </c>
      <c r="I352" s="85" t="b">
        <v>0</v>
      </c>
      <c r="J352" s="85" t="b">
        <v>0</v>
      </c>
      <c r="K352" s="85" t="b">
        <v>0</v>
      </c>
      <c r="L352" s="85" t="b">
        <v>0</v>
      </c>
    </row>
    <row r="353" spans="1:12" ht="15">
      <c r="A353" s="85" t="s">
        <v>3289</v>
      </c>
      <c r="B353" s="85" t="s">
        <v>336</v>
      </c>
      <c r="C353" s="85">
        <v>2</v>
      </c>
      <c r="D353" s="123">
        <v>0.0018787613728684825</v>
      </c>
      <c r="E353" s="123">
        <v>1.1735358950099062</v>
      </c>
      <c r="F353" s="85" t="s">
        <v>3292</v>
      </c>
      <c r="G353" s="85" t="b">
        <v>0</v>
      </c>
      <c r="H353" s="85" t="b">
        <v>0</v>
      </c>
      <c r="I353" s="85" t="b">
        <v>0</v>
      </c>
      <c r="J353" s="85" t="b">
        <v>0</v>
      </c>
      <c r="K353" s="85" t="b">
        <v>0</v>
      </c>
      <c r="L353" s="85" t="b">
        <v>0</v>
      </c>
    </row>
    <row r="354" spans="1:12" ht="15">
      <c r="A354" s="85" t="s">
        <v>336</v>
      </c>
      <c r="B354" s="85" t="s">
        <v>2499</v>
      </c>
      <c r="C354" s="85">
        <v>21</v>
      </c>
      <c r="D354" s="123">
        <v>0.010807113487377432</v>
      </c>
      <c r="E354" s="123">
        <v>0.8564634040188315</v>
      </c>
      <c r="F354" s="85" t="s">
        <v>2387</v>
      </c>
      <c r="G354" s="85" t="b">
        <v>0</v>
      </c>
      <c r="H354" s="85" t="b">
        <v>0</v>
      </c>
      <c r="I354" s="85" t="b">
        <v>0</v>
      </c>
      <c r="J354" s="85" t="b">
        <v>0</v>
      </c>
      <c r="K354" s="85" t="b">
        <v>0</v>
      </c>
      <c r="L354" s="85" t="b">
        <v>0</v>
      </c>
    </row>
    <row r="355" spans="1:12" ht="15">
      <c r="A355" s="85" t="s">
        <v>2499</v>
      </c>
      <c r="B355" s="85" t="s">
        <v>584</v>
      </c>
      <c r="C355" s="85">
        <v>21</v>
      </c>
      <c r="D355" s="123">
        <v>0.010807113487377432</v>
      </c>
      <c r="E355" s="123">
        <v>0.9620969854317448</v>
      </c>
      <c r="F355" s="85" t="s">
        <v>2387</v>
      </c>
      <c r="G355" s="85" t="b">
        <v>0</v>
      </c>
      <c r="H355" s="85" t="b">
        <v>0</v>
      </c>
      <c r="I355" s="85" t="b">
        <v>0</v>
      </c>
      <c r="J355" s="85" t="b">
        <v>0</v>
      </c>
      <c r="K355" s="85" t="b">
        <v>0</v>
      </c>
      <c r="L355" s="85" t="b">
        <v>0</v>
      </c>
    </row>
    <row r="356" spans="1:12" ht="15">
      <c r="A356" s="85" t="s">
        <v>2546</v>
      </c>
      <c r="B356" s="85" t="s">
        <v>2545</v>
      </c>
      <c r="C356" s="85">
        <v>7</v>
      </c>
      <c r="D356" s="123">
        <v>0.014698214295474549</v>
      </c>
      <c r="E356" s="123">
        <v>1.4787267814350809</v>
      </c>
      <c r="F356" s="85" t="s">
        <v>2387</v>
      </c>
      <c r="G356" s="85" t="b">
        <v>0</v>
      </c>
      <c r="H356" s="85" t="b">
        <v>0</v>
      </c>
      <c r="I356" s="85" t="b">
        <v>0</v>
      </c>
      <c r="J356" s="85" t="b">
        <v>0</v>
      </c>
      <c r="K356" s="85" t="b">
        <v>0</v>
      </c>
      <c r="L356" s="85" t="b">
        <v>0</v>
      </c>
    </row>
    <row r="357" spans="1:12" ht="15">
      <c r="A357" s="85" t="s">
        <v>2545</v>
      </c>
      <c r="B357" s="85" t="s">
        <v>2547</v>
      </c>
      <c r="C357" s="85">
        <v>7</v>
      </c>
      <c r="D357" s="123">
        <v>0.014698214295474549</v>
      </c>
      <c r="E357" s="123">
        <v>1.4329692908744058</v>
      </c>
      <c r="F357" s="85" t="s">
        <v>2387</v>
      </c>
      <c r="G357" s="85" t="b">
        <v>0</v>
      </c>
      <c r="H357" s="85" t="b">
        <v>0</v>
      </c>
      <c r="I357" s="85" t="b">
        <v>0</v>
      </c>
      <c r="J357" s="85" t="b">
        <v>0</v>
      </c>
      <c r="K357" s="85" t="b">
        <v>0</v>
      </c>
      <c r="L357" s="85" t="b">
        <v>0</v>
      </c>
    </row>
    <row r="358" spans="1:12" ht="15">
      <c r="A358" s="85" t="s">
        <v>2547</v>
      </c>
      <c r="B358" s="85" t="s">
        <v>336</v>
      </c>
      <c r="C358" s="85">
        <v>7</v>
      </c>
      <c r="D358" s="123">
        <v>0.014698214295474549</v>
      </c>
      <c r="E358" s="123">
        <v>0.9416075970401331</v>
      </c>
      <c r="F358" s="85" t="s">
        <v>2387</v>
      </c>
      <c r="G358" s="85" t="b">
        <v>0</v>
      </c>
      <c r="H358" s="85" t="b">
        <v>0</v>
      </c>
      <c r="I358" s="85" t="b">
        <v>0</v>
      </c>
      <c r="J358" s="85" t="b">
        <v>0</v>
      </c>
      <c r="K358" s="85" t="b">
        <v>0</v>
      </c>
      <c r="L358" s="85" t="b">
        <v>0</v>
      </c>
    </row>
    <row r="359" spans="1:12" ht="15">
      <c r="A359" s="85" t="s">
        <v>2548</v>
      </c>
      <c r="B359" s="85" t="s">
        <v>2544</v>
      </c>
      <c r="C359" s="85">
        <v>6</v>
      </c>
      <c r="D359" s="123">
        <v>0.013932956897063498</v>
      </c>
      <c r="E359" s="123">
        <v>1.4329692908744058</v>
      </c>
      <c r="F359" s="85" t="s">
        <v>2387</v>
      </c>
      <c r="G359" s="85" t="b">
        <v>0</v>
      </c>
      <c r="H359" s="85" t="b">
        <v>0</v>
      </c>
      <c r="I359" s="85" t="b">
        <v>0</v>
      </c>
      <c r="J359" s="85" t="b">
        <v>0</v>
      </c>
      <c r="K359" s="85" t="b">
        <v>0</v>
      </c>
      <c r="L359" s="85" t="b">
        <v>0</v>
      </c>
    </row>
    <row r="360" spans="1:12" ht="15">
      <c r="A360" s="85" t="s">
        <v>2544</v>
      </c>
      <c r="B360" s="85" t="s">
        <v>2549</v>
      </c>
      <c r="C360" s="85">
        <v>6</v>
      </c>
      <c r="D360" s="123">
        <v>0.013932956897063498</v>
      </c>
      <c r="E360" s="123">
        <v>1.4329692908744058</v>
      </c>
      <c r="F360" s="85" t="s">
        <v>2387</v>
      </c>
      <c r="G360" s="85" t="b">
        <v>0</v>
      </c>
      <c r="H360" s="85" t="b">
        <v>0</v>
      </c>
      <c r="I360" s="85" t="b">
        <v>0</v>
      </c>
      <c r="J360" s="85" t="b">
        <v>0</v>
      </c>
      <c r="K360" s="85" t="b">
        <v>0</v>
      </c>
      <c r="L360" s="85" t="b">
        <v>0</v>
      </c>
    </row>
    <row r="361" spans="1:12" ht="15">
      <c r="A361" s="85" t="s">
        <v>2549</v>
      </c>
      <c r="B361" s="85" t="s">
        <v>336</v>
      </c>
      <c r="C361" s="85">
        <v>6</v>
      </c>
      <c r="D361" s="123">
        <v>0.013932956897063498</v>
      </c>
      <c r="E361" s="123">
        <v>0.9416075970401331</v>
      </c>
      <c r="F361" s="85" t="s">
        <v>2387</v>
      </c>
      <c r="G361" s="85" t="b">
        <v>0</v>
      </c>
      <c r="H361" s="85" t="b">
        <v>0</v>
      </c>
      <c r="I361" s="85" t="b">
        <v>0</v>
      </c>
      <c r="J361" s="85" t="b">
        <v>0</v>
      </c>
      <c r="K361" s="85" t="b">
        <v>0</v>
      </c>
      <c r="L361" s="85" t="b">
        <v>0</v>
      </c>
    </row>
    <row r="362" spans="1:12" ht="15">
      <c r="A362" s="85" t="s">
        <v>331</v>
      </c>
      <c r="B362" s="85" t="s">
        <v>2546</v>
      </c>
      <c r="C362" s="85">
        <v>6</v>
      </c>
      <c r="D362" s="123">
        <v>0.013932956897063498</v>
      </c>
      <c r="E362" s="123">
        <v>1.2868412551961677</v>
      </c>
      <c r="F362" s="85" t="s">
        <v>2387</v>
      </c>
      <c r="G362" s="85" t="b">
        <v>0</v>
      </c>
      <c r="H362" s="85" t="b">
        <v>0</v>
      </c>
      <c r="I362" s="85" t="b">
        <v>0</v>
      </c>
      <c r="J362" s="85" t="b">
        <v>0</v>
      </c>
      <c r="K362" s="85" t="b">
        <v>0</v>
      </c>
      <c r="L362" s="85" t="b">
        <v>0</v>
      </c>
    </row>
    <row r="363" spans="1:12" ht="15">
      <c r="A363" s="85" t="s">
        <v>336</v>
      </c>
      <c r="B363" s="85" t="s">
        <v>3091</v>
      </c>
      <c r="C363" s="85">
        <v>4</v>
      </c>
      <c r="D363" s="123">
        <v>0.01162872110819535</v>
      </c>
      <c r="E363" s="123">
        <v>0.9144553509965182</v>
      </c>
      <c r="F363" s="85" t="s">
        <v>2387</v>
      </c>
      <c r="G363" s="85" t="b">
        <v>0</v>
      </c>
      <c r="H363" s="85" t="b">
        <v>0</v>
      </c>
      <c r="I363" s="85" t="b">
        <v>0</v>
      </c>
      <c r="J363" s="85" t="b">
        <v>0</v>
      </c>
      <c r="K363" s="85" t="b">
        <v>0</v>
      </c>
      <c r="L363" s="85" t="b">
        <v>0</v>
      </c>
    </row>
    <row r="364" spans="1:12" ht="15">
      <c r="A364" s="85" t="s">
        <v>3091</v>
      </c>
      <c r="B364" s="85" t="s">
        <v>3080</v>
      </c>
      <c r="C364" s="85">
        <v>4</v>
      </c>
      <c r="D364" s="123">
        <v>0.01162872110819535</v>
      </c>
      <c r="E364" s="123">
        <v>1.8309092995464433</v>
      </c>
      <c r="F364" s="85" t="s">
        <v>2387</v>
      </c>
      <c r="G364" s="85" t="b">
        <v>0</v>
      </c>
      <c r="H364" s="85" t="b">
        <v>0</v>
      </c>
      <c r="I364" s="85" t="b">
        <v>0</v>
      </c>
      <c r="J364" s="85" t="b">
        <v>0</v>
      </c>
      <c r="K364" s="85" t="b">
        <v>0</v>
      </c>
      <c r="L364" s="85" t="b">
        <v>0</v>
      </c>
    </row>
    <row r="365" spans="1:12" ht="15">
      <c r="A365" s="85" t="s">
        <v>3080</v>
      </c>
      <c r="B365" s="85" t="s">
        <v>2552</v>
      </c>
      <c r="C365" s="85">
        <v>4</v>
      </c>
      <c r="D365" s="123">
        <v>0.01162872110819535</v>
      </c>
      <c r="E365" s="123">
        <v>1.8309092995464433</v>
      </c>
      <c r="F365" s="85" t="s">
        <v>2387</v>
      </c>
      <c r="G365" s="85" t="b">
        <v>0</v>
      </c>
      <c r="H365" s="85" t="b">
        <v>0</v>
      </c>
      <c r="I365" s="85" t="b">
        <v>0</v>
      </c>
      <c r="J365" s="85" t="b">
        <v>0</v>
      </c>
      <c r="K365" s="85" t="b">
        <v>0</v>
      </c>
      <c r="L365" s="85" t="b">
        <v>0</v>
      </c>
    </row>
    <row r="366" spans="1:12" ht="15">
      <c r="A366" s="85" t="s">
        <v>2552</v>
      </c>
      <c r="B366" s="85" t="s">
        <v>3092</v>
      </c>
      <c r="C366" s="85">
        <v>4</v>
      </c>
      <c r="D366" s="123">
        <v>0.01162872110819535</v>
      </c>
      <c r="E366" s="123">
        <v>1.8309092995464433</v>
      </c>
      <c r="F366" s="85" t="s">
        <v>2387</v>
      </c>
      <c r="G366" s="85" t="b">
        <v>0</v>
      </c>
      <c r="H366" s="85" t="b">
        <v>0</v>
      </c>
      <c r="I366" s="85" t="b">
        <v>0</v>
      </c>
      <c r="J366" s="85" t="b">
        <v>0</v>
      </c>
      <c r="K366" s="85" t="b">
        <v>0</v>
      </c>
      <c r="L366" s="85" t="b">
        <v>0</v>
      </c>
    </row>
    <row r="367" spans="1:12" ht="15">
      <c r="A367" s="85" t="s">
        <v>3092</v>
      </c>
      <c r="B367" s="85" t="s">
        <v>3093</v>
      </c>
      <c r="C367" s="85">
        <v>4</v>
      </c>
      <c r="D367" s="123">
        <v>0.01162872110819535</v>
      </c>
      <c r="E367" s="123">
        <v>1.8309092995464433</v>
      </c>
      <c r="F367" s="85" t="s">
        <v>2387</v>
      </c>
      <c r="G367" s="85" t="b">
        <v>0</v>
      </c>
      <c r="H367" s="85" t="b">
        <v>0</v>
      </c>
      <c r="I367" s="85" t="b">
        <v>0</v>
      </c>
      <c r="J367" s="85" t="b">
        <v>0</v>
      </c>
      <c r="K367" s="85" t="b">
        <v>0</v>
      </c>
      <c r="L367" s="85" t="b">
        <v>0</v>
      </c>
    </row>
    <row r="368" spans="1:12" ht="15">
      <c r="A368" s="85" t="s">
        <v>3093</v>
      </c>
      <c r="B368" s="85" t="s">
        <v>336</v>
      </c>
      <c r="C368" s="85">
        <v>4</v>
      </c>
      <c r="D368" s="123">
        <v>0.01162872110819535</v>
      </c>
      <c r="E368" s="123">
        <v>0.941607597040133</v>
      </c>
      <c r="F368" s="85" t="s">
        <v>2387</v>
      </c>
      <c r="G368" s="85" t="b">
        <v>0</v>
      </c>
      <c r="H368" s="85" t="b">
        <v>0</v>
      </c>
      <c r="I368" s="85" t="b">
        <v>0</v>
      </c>
      <c r="J368" s="85" t="b">
        <v>0</v>
      </c>
      <c r="K368" s="85" t="b">
        <v>0</v>
      </c>
      <c r="L368" s="85" t="b">
        <v>0</v>
      </c>
    </row>
    <row r="369" spans="1:12" ht="15">
      <c r="A369" s="85" t="s">
        <v>584</v>
      </c>
      <c r="B369" s="85" t="s">
        <v>2502</v>
      </c>
      <c r="C369" s="85">
        <v>4</v>
      </c>
      <c r="D369" s="123">
        <v>0.01162872110819535</v>
      </c>
      <c r="E369" s="123">
        <v>1.529879303882462</v>
      </c>
      <c r="F369" s="85" t="s">
        <v>2387</v>
      </c>
      <c r="G369" s="85" t="b">
        <v>0</v>
      </c>
      <c r="H369" s="85" t="b">
        <v>0</v>
      </c>
      <c r="I369" s="85" t="b">
        <v>0</v>
      </c>
      <c r="J369" s="85" t="b">
        <v>0</v>
      </c>
      <c r="K369" s="85" t="b">
        <v>0</v>
      </c>
      <c r="L369" s="85" t="b">
        <v>0</v>
      </c>
    </row>
    <row r="370" spans="1:12" ht="15">
      <c r="A370" s="85" t="s">
        <v>2502</v>
      </c>
      <c r="B370" s="85" t="s">
        <v>2503</v>
      </c>
      <c r="C370" s="85">
        <v>4</v>
      </c>
      <c r="D370" s="123">
        <v>0.01162872110819535</v>
      </c>
      <c r="E370" s="123">
        <v>1.8309092995464433</v>
      </c>
      <c r="F370" s="85" t="s">
        <v>2387</v>
      </c>
      <c r="G370" s="85" t="b">
        <v>0</v>
      </c>
      <c r="H370" s="85" t="b">
        <v>0</v>
      </c>
      <c r="I370" s="85" t="b">
        <v>0</v>
      </c>
      <c r="J370" s="85" t="b">
        <v>0</v>
      </c>
      <c r="K370" s="85" t="b">
        <v>0</v>
      </c>
      <c r="L370" s="85" t="b">
        <v>0</v>
      </c>
    </row>
    <row r="371" spans="1:12" ht="15">
      <c r="A371" s="85" t="s">
        <v>2503</v>
      </c>
      <c r="B371" s="85" t="s">
        <v>2504</v>
      </c>
      <c r="C371" s="85">
        <v>4</v>
      </c>
      <c r="D371" s="123">
        <v>0.01162872110819535</v>
      </c>
      <c r="E371" s="123">
        <v>1.8309092995464433</v>
      </c>
      <c r="F371" s="85" t="s">
        <v>2387</v>
      </c>
      <c r="G371" s="85" t="b">
        <v>0</v>
      </c>
      <c r="H371" s="85" t="b">
        <v>0</v>
      </c>
      <c r="I371" s="85" t="b">
        <v>0</v>
      </c>
      <c r="J371" s="85" t="b">
        <v>0</v>
      </c>
      <c r="K371" s="85" t="b">
        <v>0</v>
      </c>
      <c r="L371" s="85" t="b">
        <v>0</v>
      </c>
    </row>
    <row r="372" spans="1:12" ht="15">
      <c r="A372" s="85" t="s">
        <v>2504</v>
      </c>
      <c r="B372" s="85" t="s">
        <v>2505</v>
      </c>
      <c r="C372" s="85">
        <v>4</v>
      </c>
      <c r="D372" s="123">
        <v>0.01162872110819535</v>
      </c>
      <c r="E372" s="123">
        <v>1.8309092995464433</v>
      </c>
      <c r="F372" s="85" t="s">
        <v>2387</v>
      </c>
      <c r="G372" s="85" t="b">
        <v>0</v>
      </c>
      <c r="H372" s="85" t="b">
        <v>0</v>
      </c>
      <c r="I372" s="85" t="b">
        <v>0</v>
      </c>
      <c r="J372" s="85" t="b">
        <v>0</v>
      </c>
      <c r="K372" s="85" t="b">
        <v>0</v>
      </c>
      <c r="L372" s="85" t="b">
        <v>0</v>
      </c>
    </row>
    <row r="373" spans="1:12" ht="15">
      <c r="A373" s="85" t="s">
        <v>3130</v>
      </c>
      <c r="B373" s="85" t="s">
        <v>336</v>
      </c>
      <c r="C373" s="85">
        <v>3</v>
      </c>
      <c r="D373" s="123">
        <v>0.009966777408637873</v>
      </c>
      <c r="E373" s="123">
        <v>0.9416075970401331</v>
      </c>
      <c r="F373" s="85" t="s">
        <v>2387</v>
      </c>
      <c r="G373" s="85" t="b">
        <v>0</v>
      </c>
      <c r="H373" s="85" t="b">
        <v>0</v>
      </c>
      <c r="I373" s="85" t="b">
        <v>0</v>
      </c>
      <c r="J373" s="85" t="b">
        <v>0</v>
      </c>
      <c r="K373" s="85" t="b">
        <v>0</v>
      </c>
      <c r="L373" s="85" t="b">
        <v>0</v>
      </c>
    </row>
    <row r="374" spans="1:12" ht="15">
      <c r="A374" s="85" t="s">
        <v>2505</v>
      </c>
      <c r="B374" s="85" t="s">
        <v>2506</v>
      </c>
      <c r="C374" s="85">
        <v>3</v>
      </c>
      <c r="D374" s="123">
        <v>0.009966777408637873</v>
      </c>
      <c r="E374" s="123">
        <v>1.9558480361547432</v>
      </c>
      <c r="F374" s="85" t="s">
        <v>2387</v>
      </c>
      <c r="G374" s="85" t="b">
        <v>0</v>
      </c>
      <c r="H374" s="85" t="b">
        <v>0</v>
      </c>
      <c r="I374" s="85" t="b">
        <v>0</v>
      </c>
      <c r="J374" s="85" t="b">
        <v>0</v>
      </c>
      <c r="K374" s="85" t="b">
        <v>0</v>
      </c>
      <c r="L374" s="85" t="b">
        <v>0</v>
      </c>
    </row>
    <row r="375" spans="1:12" ht="15">
      <c r="A375" s="85" t="s">
        <v>336</v>
      </c>
      <c r="B375" s="85" t="s">
        <v>584</v>
      </c>
      <c r="C375" s="85">
        <v>3</v>
      </c>
      <c r="D375" s="123">
        <v>0.009966777408637873</v>
      </c>
      <c r="E375" s="123">
        <v>-0.03978715844280664</v>
      </c>
      <c r="F375" s="85" t="s">
        <v>2387</v>
      </c>
      <c r="G375" s="85" t="b">
        <v>0</v>
      </c>
      <c r="H375" s="85" t="b">
        <v>0</v>
      </c>
      <c r="I375" s="85" t="b">
        <v>0</v>
      </c>
      <c r="J375" s="85" t="b">
        <v>0</v>
      </c>
      <c r="K375" s="85" t="b">
        <v>0</v>
      </c>
      <c r="L375" s="85" t="b">
        <v>0</v>
      </c>
    </row>
    <row r="376" spans="1:12" ht="15">
      <c r="A376" s="85" t="s">
        <v>2545</v>
      </c>
      <c r="B376" s="85" t="s">
        <v>3142</v>
      </c>
      <c r="C376" s="85">
        <v>3</v>
      </c>
      <c r="D376" s="123">
        <v>0.009966777408637873</v>
      </c>
      <c r="E376" s="123">
        <v>1.4329692908744058</v>
      </c>
      <c r="F376" s="85" t="s">
        <v>2387</v>
      </c>
      <c r="G376" s="85" t="b">
        <v>0</v>
      </c>
      <c r="H376" s="85" t="b">
        <v>0</v>
      </c>
      <c r="I376" s="85" t="b">
        <v>0</v>
      </c>
      <c r="J376" s="85" t="b">
        <v>0</v>
      </c>
      <c r="K376" s="85" t="b">
        <v>0</v>
      </c>
      <c r="L376" s="85" t="b">
        <v>0</v>
      </c>
    </row>
    <row r="377" spans="1:12" ht="15">
      <c r="A377" s="85" t="s">
        <v>3142</v>
      </c>
      <c r="B377" s="85" t="s">
        <v>2544</v>
      </c>
      <c r="C377" s="85">
        <v>3</v>
      </c>
      <c r="D377" s="123">
        <v>0.009966777408637873</v>
      </c>
      <c r="E377" s="123">
        <v>1.4329692908744058</v>
      </c>
      <c r="F377" s="85" t="s">
        <v>2387</v>
      </c>
      <c r="G377" s="85" t="b">
        <v>0</v>
      </c>
      <c r="H377" s="85" t="b">
        <v>0</v>
      </c>
      <c r="I377" s="85" t="b">
        <v>0</v>
      </c>
      <c r="J377" s="85" t="b">
        <v>0</v>
      </c>
      <c r="K377" s="85" t="b">
        <v>0</v>
      </c>
      <c r="L377" s="85" t="b">
        <v>0</v>
      </c>
    </row>
    <row r="378" spans="1:12" ht="15">
      <c r="A378" s="85" t="s">
        <v>2544</v>
      </c>
      <c r="B378" s="85" t="s">
        <v>3078</v>
      </c>
      <c r="C378" s="85">
        <v>3</v>
      </c>
      <c r="D378" s="123">
        <v>0.009966777408637873</v>
      </c>
      <c r="E378" s="123">
        <v>1.4329692908744058</v>
      </c>
      <c r="F378" s="85" t="s">
        <v>2387</v>
      </c>
      <c r="G378" s="85" t="b">
        <v>0</v>
      </c>
      <c r="H378" s="85" t="b">
        <v>0</v>
      </c>
      <c r="I378" s="85" t="b">
        <v>0</v>
      </c>
      <c r="J378" s="85" t="b">
        <v>0</v>
      </c>
      <c r="K378" s="85" t="b">
        <v>0</v>
      </c>
      <c r="L378" s="85" t="b">
        <v>0</v>
      </c>
    </row>
    <row r="379" spans="1:12" ht="15">
      <c r="A379" s="85" t="s">
        <v>3078</v>
      </c>
      <c r="B379" s="85" t="s">
        <v>3079</v>
      </c>
      <c r="C379" s="85">
        <v>3</v>
      </c>
      <c r="D379" s="123">
        <v>0.009966777408637873</v>
      </c>
      <c r="E379" s="123">
        <v>1.9558480361547432</v>
      </c>
      <c r="F379" s="85" t="s">
        <v>2387</v>
      </c>
      <c r="G379" s="85" t="b">
        <v>0</v>
      </c>
      <c r="H379" s="85" t="b">
        <v>0</v>
      </c>
      <c r="I379" s="85" t="b">
        <v>0</v>
      </c>
      <c r="J379" s="85" t="b">
        <v>0</v>
      </c>
      <c r="K379" s="85" t="b">
        <v>0</v>
      </c>
      <c r="L379" s="85" t="b">
        <v>0</v>
      </c>
    </row>
    <row r="380" spans="1:12" ht="15">
      <c r="A380" s="85" t="s">
        <v>3079</v>
      </c>
      <c r="B380" s="85" t="s">
        <v>2548</v>
      </c>
      <c r="C380" s="85">
        <v>3</v>
      </c>
      <c r="D380" s="123">
        <v>0.009966777408637873</v>
      </c>
      <c r="E380" s="123">
        <v>1.529879303882462</v>
      </c>
      <c r="F380" s="85" t="s">
        <v>2387</v>
      </c>
      <c r="G380" s="85" t="b">
        <v>0</v>
      </c>
      <c r="H380" s="85" t="b">
        <v>0</v>
      </c>
      <c r="I380" s="85" t="b">
        <v>0</v>
      </c>
      <c r="J380" s="85" t="b">
        <v>0</v>
      </c>
      <c r="K380" s="85" t="b">
        <v>0</v>
      </c>
      <c r="L380" s="85" t="b">
        <v>0</v>
      </c>
    </row>
    <row r="381" spans="1:12" ht="15">
      <c r="A381" s="85" t="s">
        <v>3132</v>
      </c>
      <c r="B381" s="85" t="s">
        <v>3133</v>
      </c>
      <c r="C381" s="85">
        <v>3</v>
      </c>
      <c r="D381" s="123">
        <v>0.009966777408637873</v>
      </c>
      <c r="E381" s="123">
        <v>1.9558480361547432</v>
      </c>
      <c r="F381" s="85" t="s">
        <v>2387</v>
      </c>
      <c r="G381" s="85" t="b">
        <v>0</v>
      </c>
      <c r="H381" s="85" t="b">
        <v>0</v>
      </c>
      <c r="I381" s="85" t="b">
        <v>0</v>
      </c>
      <c r="J381" s="85" t="b">
        <v>0</v>
      </c>
      <c r="K381" s="85" t="b">
        <v>0</v>
      </c>
      <c r="L381" s="85" t="b">
        <v>0</v>
      </c>
    </row>
    <row r="382" spans="1:12" ht="15">
      <c r="A382" s="85" t="s">
        <v>3133</v>
      </c>
      <c r="B382" s="85" t="s">
        <v>3134</v>
      </c>
      <c r="C382" s="85">
        <v>3</v>
      </c>
      <c r="D382" s="123">
        <v>0.009966777408637873</v>
      </c>
      <c r="E382" s="123">
        <v>1.9558480361547432</v>
      </c>
      <c r="F382" s="85" t="s">
        <v>2387</v>
      </c>
      <c r="G382" s="85" t="b">
        <v>0</v>
      </c>
      <c r="H382" s="85" t="b">
        <v>0</v>
      </c>
      <c r="I382" s="85" t="b">
        <v>0</v>
      </c>
      <c r="J382" s="85" t="b">
        <v>0</v>
      </c>
      <c r="K382" s="85" t="b">
        <v>0</v>
      </c>
      <c r="L382" s="85" t="b">
        <v>0</v>
      </c>
    </row>
    <row r="383" spans="1:12" ht="15">
      <c r="A383" s="85" t="s">
        <v>3134</v>
      </c>
      <c r="B383" s="85" t="s">
        <v>373</v>
      </c>
      <c r="C383" s="85">
        <v>3</v>
      </c>
      <c r="D383" s="123">
        <v>0.009966777408637873</v>
      </c>
      <c r="E383" s="123">
        <v>1.9558480361547432</v>
      </c>
      <c r="F383" s="85" t="s">
        <v>2387</v>
      </c>
      <c r="G383" s="85" t="b">
        <v>0</v>
      </c>
      <c r="H383" s="85" t="b">
        <v>0</v>
      </c>
      <c r="I383" s="85" t="b">
        <v>0</v>
      </c>
      <c r="J383" s="85" t="b">
        <v>0</v>
      </c>
      <c r="K383" s="85" t="b">
        <v>0</v>
      </c>
      <c r="L383" s="85" t="b">
        <v>0</v>
      </c>
    </row>
    <row r="384" spans="1:12" ht="15">
      <c r="A384" s="85" t="s">
        <v>373</v>
      </c>
      <c r="B384" s="85" t="s">
        <v>2548</v>
      </c>
      <c r="C384" s="85">
        <v>3</v>
      </c>
      <c r="D384" s="123">
        <v>0.009966777408637873</v>
      </c>
      <c r="E384" s="123">
        <v>1.6548180404907622</v>
      </c>
      <c r="F384" s="85" t="s">
        <v>2387</v>
      </c>
      <c r="G384" s="85" t="b">
        <v>0</v>
      </c>
      <c r="H384" s="85" t="b">
        <v>0</v>
      </c>
      <c r="I384" s="85" t="b">
        <v>0</v>
      </c>
      <c r="J384" s="85" t="b">
        <v>0</v>
      </c>
      <c r="K384" s="85" t="b">
        <v>0</v>
      </c>
      <c r="L384" s="85" t="b">
        <v>0</v>
      </c>
    </row>
    <row r="385" spans="1:12" ht="15">
      <c r="A385" s="85" t="s">
        <v>331</v>
      </c>
      <c r="B385" s="85" t="s">
        <v>3130</v>
      </c>
      <c r="C385" s="85">
        <v>2</v>
      </c>
      <c r="D385" s="123">
        <v>0.007814559860835093</v>
      </c>
      <c r="E385" s="123">
        <v>1.2868412551961677</v>
      </c>
      <c r="F385" s="85" t="s">
        <v>2387</v>
      </c>
      <c r="G385" s="85" t="b">
        <v>0</v>
      </c>
      <c r="H385" s="85" t="b">
        <v>0</v>
      </c>
      <c r="I385" s="85" t="b">
        <v>0</v>
      </c>
      <c r="J385" s="85" t="b">
        <v>0</v>
      </c>
      <c r="K385" s="85" t="b">
        <v>0</v>
      </c>
      <c r="L385" s="85" t="b">
        <v>0</v>
      </c>
    </row>
    <row r="386" spans="1:12" ht="15">
      <c r="A386" s="85" t="s">
        <v>3199</v>
      </c>
      <c r="B386" s="85" t="s">
        <v>3200</v>
      </c>
      <c r="C386" s="85">
        <v>2</v>
      </c>
      <c r="D386" s="123">
        <v>0.007814559860835093</v>
      </c>
      <c r="E386" s="123">
        <v>2.1319392952104246</v>
      </c>
      <c r="F386" s="85" t="s">
        <v>2387</v>
      </c>
      <c r="G386" s="85" t="b">
        <v>0</v>
      </c>
      <c r="H386" s="85" t="b">
        <v>0</v>
      </c>
      <c r="I386" s="85" t="b">
        <v>0</v>
      </c>
      <c r="J386" s="85" t="b">
        <v>0</v>
      </c>
      <c r="K386" s="85" t="b">
        <v>0</v>
      </c>
      <c r="L386" s="85" t="b">
        <v>0</v>
      </c>
    </row>
    <row r="387" spans="1:12" ht="15">
      <c r="A387" s="85" t="s">
        <v>3200</v>
      </c>
      <c r="B387" s="85" t="s">
        <v>3070</v>
      </c>
      <c r="C387" s="85">
        <v>2</v>
      </c>
      <c r="D387" s="123">
        <v>0.007814559860835093</v>
      </c>
      <c r="E387" s="123">
        <v>2.1319392952104246</v>
      </c>
      <c r="F387" s="85" t="s">
        <v>2387</v>
      </c>
      <c r="G387" s="85" t="b">
        <v>0</v>
      </c>
      <c r="H387" s="85" t="b">
        <v>0</v>
      </c>
      <c r="I387" s="85" t="b">
        <v>0</v>
      </c>
      <c r="J387" s="85" t="b">
        <v>0</v>
      </c>
      <c r="K387" s="85" t="b">
        <v>0</v>
      </c>
      <c r="L387" s="85" t="b">
        <v>0</v>
      </c>
    </row>
    <row r="388" spans="1:12" ht="15">
      <c r="A388" s="85" t="s">
        <v>3070</v>
      </c>
      <c r="B388" s="85" t="s">
        <v>2556</v>
      </c>
      <c r="C388" s="85">
        <v>2</v>
      </c>
      <c r="D388" s="123">
        <v>0.007814559860835093</v>
      </c>
      <c r="E388" s="123">
        <v>1.9558480361547432</v>
      </c>
      <c r="F388" s="85" t="s">
        <v>2387</v>
      </c>
      <c r="G388" s="85" t="b">
        <v>0</v>
      </c>
      <c r="H388" s="85" t="b">
        <v>0</v>
      </c>
      <c r="I388" s="85" t="b">
        <v>0</v>
      </c>
      <c r="J388" s="85" t="b">
        <v>0</v>
      </c>
      <c r="K388" s="85" t="b">
        <v>0</v>
      </c>
      <c r="L388" s="85" t="b">
        <v>0</v>
      </c>
    </row>
    <row r="389" spans="1:12" ht="15">
      <c r="A389" s="85" t="s">
        <v>2556</v>
      </c>
      <c r="B389" s="85" t="s">
        <v>336</v>
      </c>
      <c r="C389" s="85">
        <v>2</v>
      </c>
      <c r="D389" s="123">
        <v>0.007814559860835093</v>
      </c>
      <c r="E389" s="123">
        <v>0.7655163379844518</v>
      </c>
      <c r="F389" s="85" t="s">
        <v>2387</v>
      </c>
      <c r="G389" s="85" t="b">
        <v>0</v>
      </c>
      <c r="H389" s="85" t="b">
        <v>0</v>
      </c>
      <c r="I389" s="85" t="b">
        <v>0</v>
      </c>
      <c r="J389" s="85" t="b">
        <v>0</v>
      </c>
      <c r="K389" s="85" t="b">
        <v>0</v>
      </c>
      <c r="L389" s="85" t="b">
        <v>0</v>
      </c>
    </row>
    <row r="390" spans="1:12" ht="15">
      <c r="A390" s="85" t="s">
        <v>331</v>
      </c>
      <c r="B390" s="85" t="s">
        <v>336</v>
      </c>
      <c r="C390" s="85">
        <v>2</v>
      </c>
      <c r="D390" s="123">
        <v>0.007814559860835093</v>
      </c>
      <c r="E390" s="123">
        <v>0.09650955702587623</v>
      </c>
      <c r="F390" s="85" t="s">
        <v>2387</v>
      </c>
      <c r="G390" s="85" t="b">
        <v>0</v>
      </c>
      <c r="H390" s="85" t="b">
        <v>0</v>
      </c>
      <c r="I390" s="85" t="b">
        <v>0</v>
      </c>
      <c r="J390" s="85" t="b">
        <v>0</v>
      </c>
      <c r="K390" s="85" t="b">
        <v>0</v>
      </c>
      <c r="L390" s="85" t="b">
        <v>0</v>
      </c>
    </row>
    <row r="391" spans="1:12" ht="15">
      <c r="A391" s="85" t="s">
        <v>331</v>
      </c>
      <c r="B391" s="85" t="s">
        <v>3131</v>
      </c>
      <c r="C391" s="85">
        <v>2</v>
      </c>
      <c r="D391" s="123">
        <v>0.007814559860835093</v>
      </c>
      <c r="E391" s="123">
        <v>1.2868412551961677</v>
      </c>
      <c r="F391" s="85" t="s">
        <v>2387</v>
      </c>
      <c r="G391" s="85" t="b">
        <v>0</v>
      </c>
      <c r="H391" s="85" t="b">
        <v>0</v>
      </c>
      <c r="I391" s="85" t="b">
        <v>0</v>
      </c>
      <c r="J391" s="85" t="b">
        <v>0</v>
      </c>
      <c r="K391" s="85" t="b">
        <v>0</v>
      </c>
      <c r="L391" s="85" t="b">
        <v>0</v>
      </c>
    </row>
    <row r="392" spans="1:12" ht="15">
      <c r="A392" s="85" t="s">
        <v>3131</v>
      </c>
      <c r="B392" s="85" t="s">
        <v>3132</v>
      </c>
      <c r="C392" s="85">
        <v>2</v>
      </c>
      <c r="D392" s="123">
        <v>0.007814559860835093</v>
      </c>
      <c r="E392" s="123">
        <v>2.1319392952104246</v>
      </c>
      <c r="F392" s="85" t="s">
        <v>2387</v>
      </c>
      <c r="G392" s="85" t="b">
        <v>0</v>
      </c>
      <c r="H392" s="85" t="b">
        <v>0</v>
      </c>
      <c r="I392" s="85" t="b">
        <v>0</v>
      </c>
      <c r="J392" s="85" t="b">
        <v>0</v>
      </c>
      <c r="K392" s="85" t="b">
        <v>0</v>
      </c>
      <c r="L392" s="85" t="b">
        <v>0</v>
      </c>
    </row>
    <row r="393" spans="1:12" ht="15">
      <c r="A393" s="85" t="s">
        <v>331</v>
      </c>
      <c r="B393" s="85" t="s">
        <v>2545</v>
      </c>
      <c r="C393" s="85">
        <v>2</v>
      </c>
      <c r="D393" s="123">
        <v>0.007814559860835093</v>
      </c>
      <c r="E393" s="123">
        <v>0.633628741420824</v>
      </c>
      <c r="F393" s="85" t="s">
        <v>2387</v>
      </c>
      <c r="G393" s="85" t="b">
        <v>0</v>
      </c>
      <c r="H393" s="85" t="b">
        <v>0</v>
      </c>
      <c r="I393" s="85" t="b">
        <v>0</v>
      </c>
      <c r="J393" s="85" t="b">
        <v>0</v>
      </c>
      <c r="K393" s="85" t="b">
        <v>0</v>
      </c>
      <c r="L393" s="85" t="b">
        <v>0</v>
      </c>
    </row>
    <row r="394" spans="1:12" ht="15">
      <c r="A394" s="85" t="s">
        <v>2499</v>
      </c>
      <c r="B394" s="85" t="s">
        <v>3143</v>
      </c>
      <c r="C394" s="85">
        <v>2</v>
      </c>
      <c r="D394" s="123">
        <v>0.007814559860835093</v>
      </c>
      <c r="E394" s="123">
        <v>1.0712414548568128</v>
      </c>
      <c r="F394" s="85" t="s">
        <v>2387</v>
      </c>
      <c r="G394" s="85" t="b">
        <v>0</v>
      </c>
      <c r="H394" s="85" t="b">
        <v>0</v>
      </c>
      <c r="I394" s="85" t="b">
        <v>0</v>
      </c>
      <c r="J394" s="85" t="b">
        <v>0</v>
      </c>
      <c r="K394" s="85" t="b">
        <v>0</v>
      </c>
      <c r="L394" s="85" t="b">
        <v>0</v>
      </c>
    </row>
    <row r="395" spans="1:12" ht="15">
      <c r="A395" s="85" t="s">
        <v>3276</v>
      </c>
      <c r="B395" s="85" t="s">
        <v>2552</v>
      </c>
      <c r="C395" s="85">
        <v>2</v>
      </c>
      <c r="D395" s="123">
        <v>0.008842388545568786</v>
      </c>
      <c r="E395" s="123">
        <v>1.7558748556724915</v>
      </c>
      <c r="F395" s="85" t="s">
        <v>2388</v>
      </c>
      <c r="G395" s="85" t="b">
        <v>0</v>
      </c>
      <c r="H395" s="85" t="b">
        <v>0</v>
      </c>
      <c r="I395" s="85" t="b">
        <v>0</v>
      </c>
      <c r="J395" s="85" t="b">
        <v>0</v>
      </c>
      <c r="K395" s="85" t="b">
        <v>0</v>
      </c>
      <c r="L395" s="85" t="b">
        <v>0</v>
      </c>
    </row>
    <row r="396" spans="1:12" ht="15">
      <c r="A396" s="85" t="s">
        <v>3282</v>
      </c>
      <c r="B396" s="85" t="s">
        <v>3283</v>
      </c>
      <c r="C396" s="85">
        <v>2</v>
      </c>
      <c r="D396" s="123">
        <v>0.008842388545568786</v>
      </c>
      <c r="E396" s="123">
        <v>2.153814864344529</v>
      </c>
      <c r="F396" s="85" t="s">
        <v>2388</v>
      </c>
      <c r="G396" s="85" t="b">
        <v>0</v>
      </c>
      <c r="H396" s="85" t="b">
        <v>0</v>
      </c>
      <c r="I396" s="85" t="b">
        <v>0</v>
      </c>
      <c r="J396" s="85" t="b">
        <v>0</v>
      </c>
      <c r="K396" s="85" t="b">
        <v>0</v>
      </c>
      <c r="L396" s="85" t="b">
        <v>0</v>
      </c>
    </row>
    <row r="397" spans="1:12" ht="15">
      <c r="A397" s="85" t="s">
        <v>3144</v>
      </c>
      <c r="B397" s="85" t="s">
        <v>2553</v>
      </c>
      <c r="C397" s="85">
        <v>2</v>
      </c>
      <c r="D397" s="123">
        <v>0.006887648313984491</v>
      </c>
      <c r="E397" s="123">
        <v>1.9777236052888478</v>
      </c>
      <c r="F397" s="85" t="s">
        <v>2388</v>
      </c>
      <c r="G397" s="85" t="b">
        <v>0</v>
      </c>
      <c r="H397" s="85" t="b">
        <v>0</v>
      </c>
      <c r="I397" s="85" t="b">
        <v>0</v>
      </c>
      <c r="J397" s="85" t="b">
        <v>0</v>
      </c>
      <c r="K397" s="85" t="b">
        <v>0</v>
      </c>
      <c r="L397" s="85" t="b">
        <v>0</v>
      </c>
    </row>
    <row r="398" spans="1:12" ht="15">
      <c r="A398" s="85" t="s">
        <v>2576</v>
      </c>
      <c r="B398" s="85" t="s">
        <v>584</v>
      </c>
      <c r="C398" s="85">
        <v>2</v>
      </c>
      <c r="D398" s="123">
        <v>0.006887648313984491</v>
      </c>
      <c r="E398" s="123">
        <v>1.153814864344529</v>
      </c>
      <c r="F398" s="85" t="s">
        <v>2388</v>
      </c>
      <c r="G398" s="85" t="b">
        <v>0</v>
      </c>
      <c r="H398" s="85" t="b">
        <v>0</v>
      </c>
      <c r="I398" s="85" t="b">
        <v>0</v>
      </c>
      <c r="J398" s="85" t="b">
        <v>0</v>
      </c>
      <c r="K398" s="85" t="b">
        <v>0</v>
      </c>
      <c r="L398" s="85" t="b">
        <v>0</v>
      </c>
    </row>
    <row r="399" spans="1:12" ht="15">
      <c r="A399" s="85" t="s">
        <v>2511</v>
      </c>
      <c r="B399" s="85" t="s">
        <v>2500</v>
      </c>
      <c r="C399" s="85">
        <v>2</v>
      </c>
      <c r="D399" s="123">
        <v>0.006887648313984491</v>
      </c>
      <c r="E399" s="123">
        <v>2.153814864344529</v>
      </c>
      <c r="F399" s="85" t="s">
        <v>2388</v>
      </c>
      <c r="G399" s="85" t="b">
        <v>0</v>
      </c>
      <c r="H399" s="85" t="b">
        <v>0</v>
      </c>
      <c r="I399" s="85" t="b">
        <v>0</v>
      </c>
      <c r="J399" s="85" t="b">
        <v>0</v>
      </c>
      <c r="K399" s="85" t="b">
        <v>0</v>
      </c>
      <c r="L399" s="85" t="b">
        <v>0</v>
      </c>
    </row>
    <row r="400" spans="1:12" ht="15">
      <c r="A400" s="85" t="s">
        <v>336</v>
      </c>
      <c r="B400" s="85" t="s">
        <v>584</v>
      </c>
      <c r="C400" s="85">
        <v>6</v>
      </c>
      <c r="D400" s="123">
        <v>0.011382783116040443</v>
      </c>
      <c r="E400" s="123">
        <v>0.5915945576497974</v>
      </c>
      <c r="F400" s="85" t="s">
        <v>2389</v>
      </c>
      <c r="G400" s="85" t="b">
        <v>0</v>
      </c>
      <c r="H400" s="85" t="b">
        <v>0</v>
      </c>
      <c r="I400" s="85" t="b">
        <v>0</v>
      </c>
      <c r="J400" s="85" t="b">
        <v>0</v>
      </c>
      <c r="K400" s="85" t="b">
        <v>0</v>
      </c>
      <c r="L400" s="85" t="b">
        <v>0</v>
      </c>
    </row>
    <row r="401" spans="1:12" ht="15">
      <c r="A401" s="85" t="s">
        <v>336</v>
      </c>
      <c r="B401" s="85" t="s">
        <v>2559</v>
      </c>
      <c r="C401" s="85">
        <v>4</v>
      </c>
      <c r="D401" s="123">
        <v>0.011567985558844618</v>
      </c>
      <c r="E401" s="123">
        <v>0.7676858167054786</v>
      </c>
      <c r="F401" s="85" t="s">
        <v>2389</v>
      </c>
      <c r="G401" s="85" t="b">
        <v>0</v>
      </c>
      <c r="H401" s="85" t="b">
        <v>0</v>
      </c>
      <c r="I401" s="85" t="b">
        <v>0</v>
      </c>
      <c r="J401" s="85" t="b">
        <v>0</v>
      </c>
      <c r="K401" s="85" t="b">
        <v>0</v>
      </c>
      <c r="L401" s="85" t="b">
        <v>0</v>
      </c>
    </row>
    <row r="402" spans="1:12" ht="15">
      <c r="A402" s="85" t="s">
        <v>2559</v>
      </c>
      <c r="B402" s="85" t="s">
        <v>2560</v>
      </c>
      <c r="C402" s="85">
        <v>4</v>
      </c>
      <c r="D402" s="123">
        <v>0.011567985558844618</v>
      </c>
      <c r="E402" s="123">
        <v>1.6127838567197355</v>
      </c>
      <c r="F402" s="85" t="s">
        <v>2389</v>
      </c>
      <c r="G402" s="85" t="b">
        <v>0</v>
      </c>
      <c r="H402" s="85" t="b">
        <v>0</v>
      </c>
      <c r="I402" s="85" t="b">
        <v>0</v>
      </c>
      <c r="J402" s="85" t="b">
        <v>0</v>
      </c>
      <c r="K402" s="85" t="b">
        <v>0</v>
      </c>
      <c r="L402" s="85" t="b">
        <v>0</v>
      </c>
    </row>
    <row r="403" spans="1:12" ht="15">
      <c r="A403" s="85" t="s">
        <v>2560</v>
      </c>
      <c r="B403" s="85" t="s">
        <v>2561</v>
      </c>
      <c r="C403" s="85">
        <v>4</v>
      </c>
      <c r="D403" s="123">
        <v>0.011567985558844618</v>
      </c>
      <c r="E403" s="123">
        <v>1.6127838567197355</v>
      </c>
      <c r="F403" s="85" t="s">
        <v>2389</v>
      </c>
      <c r="G403" s="85" t="b">
        <v>0</v>
      </c>
      <c r="H403" s="85" t="b">
        <v>0</v>
      </c>
      <c r="I403" s="85" t="b">
        <v>0</v>
      </c>
      <c r="J403" s="85" t="b">
        <v>0</v>
      </c>
      <c r="K403" s="85" t="b">
        <v>0</v>
      </c>
      <c r="L403" s="85" t="b">
        <v>0</v>
      </c>
    </row>
    <row r="404" spans="1:12" ht="15">
      <c r="A404" s="85" t="s">
        <v>2561</v>
      </c>
      <c r="B404" s="85" t="s">
        <v>336</v>
      </c>
      <c r="C404" s="85">
        <v>4</v>
      </c>
      <c r="D404" s="123">
        <v>0.011567985558844618</v>
      </c>
      <c r="E404" s="123">
        <v>0.7998705000768799</v>
      </c>
      <c r="F404" s="85" t="s">
        <v>2389</v>
      </c>
      <c r="G404" s="85" t="b">
        <v>0</v>
      </c>
      <c r="H404" s="85" t="b">
        <v>0</v>
      </c>
      <c r="I404" s="85" t="b">
        <v>0</v>
      </c>
      <c r="J404" s="85" t="b">
        <v>0</v>
      </c>
      <c r="K404" s="85" t="b">
        <v>0</v>
      </c>
      <c r="L404" s="85" t="b">
        <v>0</v>
      </c>
    </row>
    <row r="405" spans="1:12" ht="15">
      <c r="A405" s="85" t="s">
        <v>336</v>
      </c>
      <c r="B405" s="85" t="s">
        <v>336</v>
      </c>
      <c r="C405" s="85">
        <v>4</v>
      </c>
      <c r="D405" s="123">
        <v>0.011567985558844618</v>
      </c>
      <c r="E405" s="123">
        <v>-0.04522753993737696</v>
      </c>
      <c r="F405" s="85" t="s">
        <v>2389</v>
      </c>
      <c r="G405" s="85" t="b">
        <v>0</v>
      </c>
      <c r="H405" s="85" t="b">
        <v>0</v>
      </c>
      <c r="I405" s="85" t="b">
        <v>0</v>
      </c>
      <c r="J405" s="85" t="b">
        <v>0</v>
      </c>
      <c r="K405" s="85" t="b">
        <v>0</v>
      </c>
      <c r="L405" s="85" t="b">
        <v>0</v>
      </c>
    </row>
    <row r="406" spans="1:12" ht="15">
      <c r="A406" s="85" t="s">
        <v>336</v>
      </c>
      <c r="B406" s="85" t="s">
        <v>2562</v>
      </c>
      <c r="C406" s="85">
        <v>4</v>
      </c>
      <c r="D406" s="123">
        <v>0.011567985558844618</v>
      </c>
      <c r="E406" s="123">
        <v>0.7676858167054786</v>
      </c>
      <c r="F406" s="85" t="s">
        <v>2389</v>
      </c>
      <c r="G406" s="85" t="b">
        <v>0</v>
      </c>
      <c r="H406" s="85" t="b">
        <v>0</v>
      </c>
      <c r="I406" s="85" t="b">
        <v>0</v>
      </c>
      <c r="J406" s="85" t="b">
        <v>0</v>
      </c>
      <c r="K406" s="85" t="b">
        <v>0</v>
      </c>
      <c r="L406" s="85" t="b">
        <v>0</v>
      </c>
    </row>
    <row r="407" spans="1:12" ht="15">
      <c r="A407" s="85" t="s">
        <v>2562</v>
      </c>
      <c r="B407" s="85" t="s">
        <v>2563</v>
      </c>
      <c r="C407" s="85">
        <v>4</v>
      </c>
      <c r="D407" s="123">
        <v>0.011567985558844618</v>
      </c>
      <c r="E407" s="123">
        <v>1.6127838567197355</v>
      </c>
      <c r="F407" s="85" t="s">
        <v>2389</v>
      </c>
      <c r="G407" s="85" t="b">
        <v>0</v>
      </c>
      <c r="H407" s="85" t="b">
        <v>0</v>
      </c>
      <c r="I407" s="85" t="b">
        <v>0</v>
      </c>
      <c r="J407" s="85" t="b">
        <v>0</v>
      </c>
      <c r="K407" s="85" t="b">
        <v>0</v>
      </c>
      <c r="L407" s="85" t="b">
        <v>0</v>
      </c>
    </row>
    <row r="408" spans="1:12" ht="15">
      <c r="A408" s="85" t="s">
        <v>2563</v>
      </c>
      <c r="B408" s="85" t="s">
        <v>336</v>
      </c>
      <c r="C408" s="85">
        <v>4</v>
      </c>
      <c r="D408" s="123">
        <v>0.011567985558844618</v>
      </c>
      <c r="E408" s="123">
        <v>0.7998705000768799</v>
      </c>
      <c r="F408" s="85" t="s">
        <v>2389</v>
      </c>
      <c r="G408" s="85" t="b">
        <v>0</v>
      </c>
      <c r="H408" s="85" t="b">
        <v>0</v>
      </c>
      <c r="I408" s="85" t="b">
        <v>0</v>
      </c>
      <c r="J408" s="85" t="b">
        <v>0</v>
      </c>
      <c r="K408" s="85" t="b">
        <v>0</v>
      </c>
      <c r="L408" s="85" t="b">
        <v>0</v>
      </c>
    </row>
    <row r="409" spans="1:12" ht="15">
      <c r="A409" s="85" t="s">
        <v>584</v>
      </c>
      <c r="B409" s="85" t="s">
        <v>2518</v>
      </c>
      <c r="C409" s="85">
        <v>4</v>
      </c>
      <c r="D409" s="123">
        <v>0.011567985558844618</v>
      </c>
      <c r="E409" s="123">
        <v>1.3117538610557542</v>
      </c>
      <c r="F409" s="85" t="s">
        <v>2389</v>
      </c>
      <c r="G409" s="85" t="b">
        <v>0</v>
      </c>
      <c r="H409" s="85" t="b">
        <v>0</v>
      </c>
      <c r="I409" s="85" t="b">
        <v>0</v>
      </c>
      <c r="J409" s="85" t="b">
        <v>0</v>
      </c>
      <c r="K409" s="85" t="b">
        <v>0</v>
      </c>
      <c r="L409" s="85" t="b">
        <v>0</v>
      </c>
    </row>
    <row r="410" spans="1:12" ht="15">
      <c r="A410" s="85" t="s">
        <v>307</v>
      </c>
      <c r="B410" s="85" t="s">
        <v>336</v>
      </c>
      <c r="C410" s="85">
        <v>3</v>
      </c>
      <c r="D410" s="123">
        <v>0.010793594874358887</v>
      </c>
      <c r="E410" s="123">
        <v>0.7998705000768799</v>
      </c>
      <c r="F410" s="85" t="s">
        <v>2389</v>
      </c>
      <c r="G410" s="85" t="b">
        <v>0</v>
      </c>
      <c r="H410" s="85" t="b">
        <v>0</v>
      </c>
      <c r="I410" s="85" t="b">
        <v>0</v>
      </c>
      <c r="J410" s="85" t="b">
        <v>0</v>
      </c>
      <c r="K410" s="85" t="b">
        <v>0</v>
      </c>
      <c r="L410" s="85" t="b">
        <v>0</v>
      </c>
    </row>
    <row r="411" spans="1:12" ht="15">
      <c r="A411" s="85" t="s">
        <v>2518</v>
      </c>
      <c r="B411" s="85" t="s">
        <v>3146</v>
      </c>
      <c r="C411" s="85">
        <v>3</v>
      </c>
      <c r="D411" s="123">
        <v>0.010793594874358887</v>
      </c>
      <c r="E411" s="123">
        <v>1.6127838567197355</v>
      </c>
      <c r="F411" s="85" t="s">
        <v>2389</v>
      </c>
      <c r="G411" s="85" t="b">
        <v>0</v>
      </c>
      <c r="H411" s="85" t="b">
        <v>0</v>
      </c>
      <c r="I411" s="85" t="b">
        <v>0</v>
      </c>
      <c r="J411" s="85" t="b">
        <v>0</v>
      </c>
      <c r="K411" s="85" t="b">
        <v>0</v>
      </c>
      <c r="L411" s="85" t="b">
        <v>0</v>
      </c>
    </row>
    <row r="412" spans="1:12" ht="15">
      <c r="A412" s="85" t="s">
        <v>3237</v>
      </c>
      <c r="B412" s="85" t="s">
        <v>2542</v>
      </c>
      <c r="C412" s="85">
        <v>2</v>
      </c>
      <c r="D412" s="123">
        <v>0.00918546165698142</v>
      </c>
      <c r="E412" s="123">
        <v>1.9138138523837167</v>
      </c>
      <c r="F412" s="85" t="s">
        <v>2389</v>
      </c>
      <c r="G412" s="85" t="b">
        <v>0</v>
      </c>
      <c r="H412" s="85" t="b">
        <v>0</v>
      </c>
      <c r="I412" s="85" t="b">
        <v>0</v>
      </c>
      <c r="J412" s="85" t="b">
        <v>0</v>
      </c>
      <c r="K412" s="85" t="b">
        <v>0</v>
      </c>
      <c r="L412" s="85" t="b">
        <v>0</v>
      </c>
    </row>
    <row r="413" spans="1:12" ht="15">
      <c r="A413" s="85" t="s">
        <v>2542</v>
      </c>
      <c r="B413" s="85" t="s">
        <v>3107</v>
      </c>
      <c r="C413" s="85">
        <v>2</v>
      </c>
      <c r="D413" s="123">
        <v>0.00918546165698142</v>
      </c>
      <c r="E413" s="123">
        <v>1.9138138523837167</v>
      </c>
      <c r="F413" s="85" t="s">
        <v>2389</v>
      </c>
      <c r="G413" s="85" t="b">
        <v>0</v>
      </c>
      <c r="H413" s="85" t="b">
        <v>0</v>
      </c>
      <c r="I413" s="85" t="b">
        <v>0</v>
      </c>
      <c r="J413" s="85" t="b">
        <v>1</v>
      </c>
      <c r="K413" s="85" t="b">
        <v>0</v>
      </c>
      <c r="L413" s="85" t="b">
        <v>0</v>
      </c>
    </row>
    <row r="414" spans="1:12" ht="15">
      <c r="A414" s="85" t="s">
        <v>3107</v>
      </c>
      <c r="B414" s="85" t="s">
        <v>3238</v>
      </c>
      <c r="C414" s="85">
        <v>2</v>
      </c>
      <c r="D414" s="123">
        <v>0.00918546165698142</v>
      </c>
      <c r="E414" s="123">
        <v>1.9138138523837167</v>
      </c>
      <c r="F414" s="85" t="s">
        <v>2389</v>
      </c>
      <c r="G414" s="85" t="b">
        <v>1</v>
      </c>
      <c r="H414" s="85" t="b">
        <v>0</v>
      </c>
      <c r="I414" s="85" t="b">
        <v>0</v>
      </c>
      <c r="J414" s="85" t="b">
        <v>0</v>
      </c>
      <c r="K414" s="85" t="b">
        <v>0</v>
      </c>
      <c r="L414" s="85" t="b">
        <v>0</v>
      </c>
    </row>
    <row r="415" spans="1:12" ht="15">
      <c r="A415" s="85" t="s">
        <v>3238</v>
      </c>
      <c r="B415" s="85" t="s">
        <v>3239</v>
      </c>
      <c r="C415" s="85">
        <v>2</v>
      </c>
      <c r="D415" s="123">
        <v>0.00918546165698142</v>
      </c>
      <c r="E415" s="123">
        <v>1.9138138523837167</v>
      </c>
      <c r="F415" s="85" t="s">
        <v>2389</v>
      </c>
      <c r="G415" s="85" t="b">
        <v>0</v>
      </c>
      <c r="H415" s="85" t="b">
        <v>0</v>
      </c>
      <c r="I415" s="85" t="b">
        <v>0</v>
      </c>
      <c r="J415" s="85" t="b">
        <v>0</v>
      </c>
      <c r="K415" s="85" t="b">
        <v>0</v>
      </c>
      <c r="L415" s="85" t="b">
        <v>0</v>
      </c>
    </row>
    <row r="416" spans="1:12" ht="15">
      <c r="A416" s="85" t="s">
        <v>3239</v>
      </c>
      <c r="B416" s="85" t="s">
        <v>3240</v>
      </c>
      <c r="C416" s="85">
        <v>2</v>
      </c>
      <c r="D416" s="123">
        <v>0.00918546165698142</v>
      </c>
      <c r="E416" s="123">
        <v>1.9138138523837167</v>
      </c>
      <c r="F416" s="85" t="s">
        <v>2389</v>
      </c>
      <c r="G416" s="85" t="b">
        <v>0</v>
      </c>
      <c r="H416" s="85" t="b">
        <v>0</v>
      </c>
      <c r="I416" s="85" t="b">
        <v>0</v>
      </c>
      <c r="J416" s="85" t="b">
        <v>0</v>
      </c>
      <c r="K416" s="85" t="b">
        <v>0</v>
      </c>
      <c r="L416" s="85" t="b">
        <v>0</v>
      </c>
    </row>
    <row r="417" spans="1:12" ht="15">
      <c r="A417" s="85" t="s">
        <v>3240</v>
      </c>
      <c r="B417" s="85" t="s">
        <v>2585</v>
      </c>
      <c r="C417" s="85">
        <v>2</v>
      </c>
      <c r="D417" s="123">
        <v>0.00918546165698142</v>
      </c>
      <c r="E417" s="123">
        <v>1.9138138523837167</v>
      </c>
      <c r="F417" s="85" t="s">
        <v>2389</v>
      </c>
      <c r="G417" s="85" t="b">
        <v>0</v>
      </c>
      <c r="H417" s="85" t="b">
        <v>0</v>
      </c>
      <c r="I417" s="85" t="b">
        <v>0</v>
      </c>
      <c r="J417" s="85" t="b">
        <v>1</v>
      </c>
      <c r="K417" s="85" t="b">
        <v>0</v>
      </c>
      <c r="L417" s="85" t="b">
        <v>0</v>
      </c>
    </row>
    <row r="418" spans="1:12" ht="15">
      <c r="A418" s="85" t="s">
        <v>2585</v>
      </c>
      <c r="B418" s="85" t="s">
        <v>3241</v>
      </c>
      <c r="C418" s="85">
        <v>2</v>
      </c>
      <c r="D418" s="123">
        <v>0.00918546165698142</v>
      </c>
      <c r="E418" s="123">
        <v>1.9138138523837167</v>
      </c>
      <c r="F418" s="85" t="s">
        <v>2389</v>
      </c>
      <c r="G418" s="85" t="b">
        <v>1</v>
      </c>
      <c r="H418" s="85" t="b">
        <v>0</v>
      </c>
      <c r="I418" s="85" t="b">
        <v>0</v>
      </c>
      <c r="J418" s="85" t="b">
        <v>0</v>
      </c>
      <c r="K418" s="85" t="b">
        <v>0</v>
      </c>
      <c r="L418" s="85" t="b">
        <v>0</v>
      </c>
    </row>
    <row r="419" spans="1:12" ht="15">
      <c r="A419" s="85" t="s">
        <v>3241</v>
      </c>
      <c r="B419" s="85" t="s">
        <v>3242</v>
      </c>
      <c r="C419" s="85">
        <v>2</v>
      </c>
      <c r="D419" s="123">
        <v>0.00918546165698142</v>
      </c>
      <c r="E419" s="123">
        <v>1.9138138523837167</v>
      </c>
      <c r="F419" s="85" t="s">
        <v>2389</v>
      </c>
      <c r="G419" s="85" t="b">
        <v>0</v>
      </c>
      <c r="H419" s="85" t="b">
        <v>0</v>
      </c>
      <c r="I419" s="85" t="b">
        <v>0</v>
      </c>
      <c r="J419" s="85" t="b">
        <v>0</v>
      </c>
      <c r="K419" s="85" t="b">
        <v>1</v>
      </c>
      <c r="L419" s="85" t="b">
        <v>0</v>
      </c>
    </row>
    <row r="420" spans="1:12" ht="15">
      <c r="A420" s="85" t="s">
        <v>3242</v>
      </c>
      <c r="B420" s="85" t="s">
        <v>3243</v>
      </c>
      <c r="C420" s="85">
        <v>2</v>
      </c>
      <c r="D420" s="123">
        <v>0.00918546165698142</v>
      </c>
      <c r="E420" s="123">
        <v>1.9138138523837167</v>
      </c>
      <c r="F420" s="85" t="s">
        <v>2389</v>
      </c>
      <c r="G420" s="85" t="b">
        <v>0</v>
      </c>
      <c r="H420" s="85" t="b">
        <v>1</v>
      </c>
      <c r="I420" s="85" t="b">
        <v>0</v>
      </c>
      <c r="J420" s="85" t="b">
        <v>0</v>
      </c>
      <c r="K420" s="85" t="b">
        <v>0</v>
      </c>
      <c r="L420" s="85" t="b">
        <v>0</v>
      </c>
    </row>
    <row r="421" spans="1:12" ht="15">
      <c r="A421" s="85" t="s">
        <v>3243</v>
      </c>
      <c r="B421" s="85" t="s">
        <v>336</v>
      </c>
      <c r="C421" s="85">
        <v>2</v>
      </c>
      <c r="D421" s="123">
        <v>0.00918546165698142</v>
      </c>
      <c r="E421" s="123">
        <v>0.7998705000768799</v>
      </c>
      <c r="F421" s="85" t="s">
        <v>2389</v>
      </c>
      <c r="G421" s="85" t="b">
        <v>0</v>
      </c>
      <c r="H421" s="85" t="b">
        <v>0</v>
      </c>
      <c r="I421" s="85" t="b">
        <v>0</v>
      </c>
      <c r="J421" s="85" t="b">
        <v>0</v>
      </c>
      <c r="K421" s="85" t="b">
        <v>0</v>
      </c>
      <c r="L421" s="85" t="b">
        <v>0</v>
      </c>
    </row>
    <row r="422" spans="1:12" ht="15">
      <c r="A422" s="85" t="s">
        <v>3070</v>
      </c>
      <c r="B422" s="85" t="s">
        <v>2553</v>
      </c>
      <c r="C422" s="85">
        <v>2</v>
      </c>
      <c r="D422" s="123">
        <v>0.00918546165698142</v>
      </c>
      <c r="E422" s="123">
        <v>1.6127838567197355</v>
      </c>
      <c r="F422" s="85" t="s">
        <v>2389</v>
      </c>
      <c r="G422" s="85" t="b">
        <v>0</v>
      </c>
      <c r="H422" s="85" t="b">
        <v>0</v>
      </c>
      <c r="I422" s="85" t="b">
        <v>0</v>
      </c>
      <c r="J422" s="85" t="b">
        <v>0</v>
      </c>
      <c r="K422" s="85" t="b">
        <v>0</v>
      </c>
      <c r="L422" s="85" t="b">
        <v>0</v>
      </c>
    </row>
    <row r="423" spans="1:12" ht="15">
      <c r="A423" s="85" t="s">
        <v>2553</v>
      </c>
      <c r="B423" s="85" t="s">
        <v>336</v>
      </c>
      <c r="C423" s="85">
        <v>2</v>
      </c>
      <c r="D423" s="123">
        <v>0.00918546165698142</v>
      </c>
      <c r="E423" s="123">
        <v>0.6237792410211987</v>
      </c>
      <c r="F423" s="85" t="s">
        <v>2389</v>
      </c>
      <c r="G423" s="85" t="b">
        <v>0</v>
      </c>
      <c r="H423" s="85" t="b">
        <v>0</v>
      </c>
      <c r="I423" s="85" t="b">
        <v>0</v>
      </c>
      <c r="J423" s="85" t="b">
        <v>0</v>
      </c>
      <c r="K423" s="85" t="b">
        <v>0</v>
      </c>
      <c r="L423" s="85" t="b">
        <v>0</v>
      </c>
    </row>
    <row r="424" spans="1:12" ht="15">
      <c r="A424" s="85" t="s">
        <v>336</v>
      </c>
      <c r="B424" s="85" t="s">
        <v>3245</v>
      </c>
      <c r="C424" s="85">
        <v>2</v>
      </c>
      <c r="D424" s="123">
        <v>0.00918546165698142</v>
      </c>
      <c r="E424" s="123">
        <v>0.7676858167054786</v>
      </c>
      <c r="F424" s="85" t="s">
        <v>2389</v>
      </c>
      <c r="G424" s="85" t="b">
        <v>0</v>
      </c>
      <c r="H424" s="85" t="b">
        <v>0</v>
      </c>
      <c r="I424" s="85" t="b">
        <v>0</v>
      </c>
      <c r="J424" s="85" t="b">
        <v>0</v>
      </c>
      <c r="K424" s="85" t="b">
        <v>0</v>
      </c>
      <c r="L424" s="85" t="b">
        <v>0</v>
      </c>
    </row>
    <row r="425" spans="1:12" ht="15">
      <c r="A425" s="85" t="s">
        <v>3245</v>
      </c>
      <c r="B425" s="85" t="s">
        <v>3246</v>
      </c>
      <c r="C425" s="85">
        <v>2</v>
      </c>
      <c r="D425" s="123">
        <v>0.00918546165698142</v>
      </c>
      <c r="E425" s="123">
        <v>1.9138138523837167</v>
      </c>
      <c r="F425" s="85" t="s">
        <v>2389</v>
      </c>
      <c r="G425" s="85" t="b">
        <v>0</v>
      </c>
      <c r="H425" s="85" t="b">
        <v>0</v>
      </c>
      <c r="I425" s="85" t="b">
        <v>0</v>
      </c>
      <c r="J425" s="85" t="b">
        <v>0</v>
      </c>
      <c r="K425" s="85" t="b">
        <v>0</v>
      </c>
      <c r="L425" s="85" t="b">
        <v>0</v>
      </c>
    </row>
    <row r="426" spans="1:12" ht="15">
      <c r="A426" s="85" t="s">
        <v>3246</v>
      </c>
      <c r="B426" s="85" t="s">
        <v>3170</v>
      </c>
      <c r="C426" s="85">
        <v>2</v>
      </c>
      <c r="D426" s="123">
        <v>0.00918546165698142</v>
      </c>
      <c r="E426" s="123">
        <v>1.9138138523837167</v>
      </c>
      <c r="F426" s="85" t="s">
        <v>2389</v>
      </c>
      <c r="G426" s="85" t="b">
        <v>0</v>
      </c>
      <c r="H426" s="85" t="b">
        <v>0</v>
      </c>
      <c r="I426" s="85" t="b">
        <v>0</v>
      </c>
      <c r="J426" s="85" t="b">
        <v>0</v>
      </c>
      <c r="K426" s="85" t="b">
        <v>0</v>
      </c>
      <c r="L426" s="85" t="b">
        <v>0</v>
      </c>
    </row>
    <row r="427" spans="1:12" ht="15">
      <c r="A427" s="85" t="s">
        <v>3170</v>
      </c>
      <c r="B427" s="85" t="s">
        <v>3247</v>
      </c>
      <c r="C427" s="85">
        <v>2</v>
      </c>
      <c r="D427" s="123">
        <v>0.00918546165698142</v>
      </c>
      <c r="E427" s="123">
        <v>1.9138138523837167</v>
      </c>
      <c r="F427" s="85" t="s">
        <v>2389</v>
      </c>
      <c r="G427" s="85" t="b">
        <v>0</v>
      </c>
      <c r="H427" s="85" t="b">
        <v>0</v>
      </c>
      <c r="I427" s="85" t="b">
        <v>0</v>
      </c>
      <c r="J427" s="85" t="b">
        <v>0</v>
      </c>
      <c r="K427" s="85" t="b">
        <v>0</v>
      </c>
      <c r="L427" s="85" t="b">
        <v>0</v>
      </c>
    </row>
    <row r="428" spans="1:12" ht="15">
      <c r="A428" s="85" t="s">
        <v>3247</v>
      </c>
      <c r="B428" s="85" t="s">
        <v>3067</v>
      </c>
      <c r="C428" s="85">
        <v>2</v>
      </c>
      <c r="D428" s="123">
        <v>0.00918546165698142</v>
      </c>
      <c r="E428" s="123">
        <v>1.9138138523837167</v>
      </c>
      <c r="F428" s="85" t="s">
        <v>2389</v>
      </c>
      <c r="G428" s="85" t="b">
        <v>0</v>
      </c>
      <c r="H428" s="85" t="b">
        <v>0</v>
      </c>
      <c r="I428" s="85" t="b">
        <v>0</v>
      </c>
      <c r="J428" s="85" t="b">
        <v>1</v>
      </c>
      <c r="K428" s="85" t="b">
        <v>0</v>
      </c>
      <c r="L428" s="85" t="b">
        <v>0</v>
      </c>
    </row>
    <row r="429" spans="1:12" ht="15">
      <c r="A429" s="85" t="s">
        <v>3067</v>
      </c>
      <c r="B429" s="85" t="s">
        <v>3248</v>
      </c>
      <c r="C429" s="85">
        <v>2</v>
      </c>
      <c r="D429" s="123">
        <v>0.00918546165698142</v>
      </c>
      <c r="E429" s="123">
        <v>1.9138138523837167</v>
      </c>
      <c r="F429" s="85" t="s">
        <v>2389</v>
      </c>
      <c r="G429" s="85" t="b">
        <v>1</v>
      </c>
      <c r="H429" s="85" t="b">
        <v>0</v>
      </c>
      <c r="I429" s="85" t="b">
        <v>0</v>
      </c>
      <c r="J429" s="85" t="b">
        <v>0</v>
      </c>
      <c r="K429" s="85" t="b">
        <v>0</v>
      </c>
      <c r="L429" s="85" t="b">
        <v>0</v>
      </c>
    </row>
    <row r="430" spans="1:12" ht="15">
      <c r="A430" s="85" t="s">
        <v>3248</v>
      </c>
      <c r="B430" s="85" t="s">
        <v>2564</v>
      </c>
      <c r="C430" s="85">
        <v>2</v>
      </c>
      <c r="D430" s="123">
        <v>0.00918546165698142</v>
      </c>
      <c r="E430" s="123">
        <v>1.6127838567197355</v>
      </c>
      <c r="F430" s="85" t="s">
        <v>2389</v>
      </c>
      <c r="G430" s="85" t="b">
        <v>0</v>
      </c>
      <c r="H430" s="85" t="b">
        <v>0</v>
      </c>
      <c r="I430" s="85" t="b">
        <v>0</v>
      </c>
      <c r="J430" s="85" t="b">
        <v>0</v>
      </c>
      <c r="K430" s="85" t="b">
        <v>0</v>
      </c>
      <c r="L430" s="85" t="b">
        <v>0</v>
      </c>
    </row>
    <row r="431" spans="1:12" ht="15">
      <c r="A431" s="85" t="s">
        <v>2564</v>
      </c>
      <c r="B431" s="85" t="s">
        <v>3249</v>
      </c>
      <c r="C431" s="85">
        <v>2</v>
      </c>
      <c r="D431" s="123">
        <v>0.00918546165698142</v>
      </c>
      <c r="E431" s="123">
        <v>1.6127838567197355</v>
      </c>
      <c r="F431" s="85" t="s">
        <v>2389</v>
      </c>
      <c r="G431" s="85" t="b">
        <v>0</v>
      </c>
      <c r="H431" s="85" t="b">
        <v>0</v>
      </c>
      <c r="I431" s="85" t="b">
        <v>0</v>
      </c>
      <c r="J431" s="85" t="b">
        <v>0</v>
      </c>
      <c r="K431" s="85" t="b">
        <v>0</v>
      </c>
      <c r="L431" s="85" t="b">
        <v>0</v>
      </c>
    </row>
    <row r="432" spans="1:12" ht="15">
      <c r="A432" s="85" t="s">
        <v>3249</v>
      </c>
      <c r="B432" s="85" t="s">
        <v>2553</v>
      </c>
      <c r="C432" s="85">
        <v>2</v>
      </c>
      <c r="D432" s="123">
        <v>0.00918546165698142</v>
      </c>
      <c r="E432" s="123">
        <v>1.6127838567197355</v>
      </c>
      <c r="F432" s="85" t="s">
        <v>2389</v>
      </c>
      <c r="G432" s="85" t="b">
        <v>0</v>
      </c>
      <c r="H432" s="85" t="b">
        <v>0</v>
      </c>
      <c r="I432" s="85" t="b">
        <v>0</v>
      </c>
      <c r="J432" s="85" t="b">
        <v>0</v>
      </c>
      <c r="K432" s="85" t="b">
        <v>0</v>
      </c>
      <c r="L432" s="85" t="b">
        <v>0</v>
      </c>
    </row>
    <row r="433" spans="1:12" ht="15">
      <c r="A433" s="85" t="s">
        <v>3098</v>
      </c>
      <c r="B433" s="85" t="s">
        <v>3099</v>
      </c>
      <c r="C433" s="85">
        <v>2</v>
      </c>
      <c r="D433" s="123">
        <v>0.00918546165698142</v>
      </c>
      <c r="E433" s="123">
        <v>1.9138138523837167</v>
      </c>
      <c r="F433" s="85" t="s">
        <v>2389</v>
      </c>
      <c r="G433" s="85" t="b">
        <v>0</v>
      </c>
      <c r="H433" s="85" t="b">
        <v>0</v>
      </c>
      <c r="I433" s="85" t="b">
        <v>0</v>
      </c>
      <c r="J433" s="85" t="b">
        <v>1</v>
      </c>
      <c r="K433" s="85" t="b">
        <v>0</v>
      </c>
      <c r="L433" s="85" t="b">
        <v>0</v>
      </c>
    </row>
    <row r="434" spans="1:12" ht="15">
      <c r="A434" s="85" t="s">
        <v>3099</v>
      </c>
      <c r="B434" s="85" t="s">
        <v>3265</v>
      </c>
      <c r="C434" s="85">
        <v>2</v>
      </c>
      <c r="D434" s="123">
        <v>0.00918546165698142</v>
      </c>
      <c r="E434" s="123">
        <v>1.9138138523837167</v>
      </c>
      <c r="F434" s="85" t="s">
        <v>2389</v>
      </c>
      <c r="G434" s="85" t="b">
        <v>1</v>
      </c>
      <c r="H434" s="85" t="b">
        <v>0</v>
      </c>
      <c r="I434" s="85" t="b">
        <v>0</v>
      </c>
      <c r="J434" s="85" t="b">
        <v>0</v>
      </c>
      <c r="K434" s="85" t="b">
        <v>0</v>
      </c>
      <c r="L434" s="85" t="b">
        <v>0</v>
      </c>
    </row>
    <row r="435" spans="1:12" ht="15">
      <c r="A435" s="85" t="s">
        <v>3265</v>
      </c>
      <c r="B435" s="85" t="s">
        <v>3266</v>
      </c>
      <c r="C435" s="85">
        <v>2</v>
      </c>
      <c r="D435" s="123">
        <v>0.00918546165698142</v>
      </c>
      <c r="E435" s="123">
        <v>1.9138138523837167</v>
      </c>
      <c r="F435" s="85" t="s">
        <v>2389</v>
      </c>
      <c r="G435" s="85" t="b">
        <v>0</v>
      </c>
      <c r="H435" s="85" t="b">
        <v>0</v>
      </c>
      <c r="I435" s="85" t="b">
        <v>0</v>
      </c>
      <c r="J435" s="85" t="b">
        <v>0</v>
      </c>
      <c r="K435" s="85" t="b">
        <v>0</v>
      </c>
      <c r="L435" s="85" t="b">
        <v>0</v>
      </c>
    </row>
    <row r="436" spans="1:12" ht="15">
      <c r="A436" s="85" t="s">
        <v>3266</v>
      </c>
      <c r="B436" s="85" t="s">
        <v>3267</v>
      </c>
      <c r="C436" s="85">
        <v>2</v>
      </c>
      <c r="D436" s="123">
        <v>0.00918546165698142</v>
      </c>
      <c r="E436" s="123">
        <v>1.9138138523837167</v>
      </c>
      <c r="F436" s="85" t="s">
        <v>2389</v>
      </c>
      <c r="G436" s="85" t="b">
        <v>0</v>
      </c>
      <c r="H436" s="85" t="b">
        <v>0</v>
      </c>
      <c r="I436" s="85" t="b">
        <v>0</v>
      </c>
      <c r="J436" s="85" t="b">
        <v>0</v>
      </c>
      <c r="K436" s="85" t="b">
        <v>0</v>
      </c>
      <c r="L436" s="85" t="b">
        <v>0</v>
      </c>
    </row>
    <row r="437" spans="1:12" ht="15">
      <c r="A437" s="85" t="s">
        <v>3267</v>
      </c>
      <c r="B437" s="85" t="s">
        <v>336</v>
      </c>
      <c r="C437" s="85">
        <v>2</v>
      </c>
      <c r="D437" s="123">
        <v>0.00918546165698142</v>
      </c>
      <c r="E437" s="123">
        <v>0.7998705000768799</v>
      </c>
      <c r="F437" s="85" t="s">
        <v>2389</v>
      </c>
      <c r="G437" s="85" t="b">
        <v>0</v>
      </c>
      <c r="H437" s="85" t="b">
        <v>0</v>
      </c>
      <c r="I437" s="85" t="b">
        <v>0</v>
      </c>
      <c r="J437" s="85" t="b">
        <v>0</v>
      </c>
      <c r="K437" s="85" t="b">
        <v>0</v>
      </c>
      <c r="L437" s="85" t="b">
        <v>0</v>
      </c>
    </row>
    <row r="438" spans="1:12" ht="15">
      <c r="A438" s="85" t="s">
        <v>336</v>
      </c>
      <c r="B438" s="85" t="s">
        <v>2564</v>
      </c>
      <c r="C438" s="85">
        <v>2</v>
      </c>
      <c r="D438" s="123">
        <v>0.00918546165698142</v>
      </c>
      <c r="E438" s="123">
        <v>0.46665582104149744</v>
      </c>
      <c r="F438" s="85" t="s">
        <v>2389</v>
      </c>
      <c r="G438" s="85" t="b">
        <v>0</v>
      </c>
      <c r="H438" s="85" t="b">
        <v>0</v>
      </c>
      <c r="I438" s="85" t="b">
        <v>0</v>
      </c>
      <c r="J438" s="85" t="b">
        <v>0</v>
      </c>
      <c r="K438" s="85" t="b">
        <v>0</v>
      </c>
      <c r="L438" s="85" t="b">
        <v>0</v>
      </c>
    </row>
    <row r="439" spans="1:12" ht="15">
      <c r="A439" s="85" t="s">
        <v>2564</v>
      </c>
      <c r="B439" s="85" t="s">
        <v>3166</v>
      </c>
      <c r="C439" s="85">
        <v>2</v>
      </c>
      <c r="D439" s="123">
        <v>0.00918546165698142</v>
      </c>
      <c r="E439" s="123">
        <v>1.6127838567197355</v>
      </c>
      <c r="F439" s="85" t="s">
        <v>2389</v>
      </c>
      <c r="G439" s="85" t="b">
        <v>0</v>
      </c>
      <c r="H439" s="85" t="b">
        <v>0</v>
      </c>
      <c r="I439" s="85" t="b">
        <v>0</v>
      </c>
      <c r="J439" s="85" t="b">
        <v>0</v>
      </c>
      <c r="K439" s="85" t="b">
        <v>0</v>
      </c>
      <c r="L439" s="85" t="b">
        <v>0</v>
      </c>
    </row>
    <row r="440" spans="1:12" ht="15">
      <c r="A440" s="85" t="s">
        <v>3166</v>
      </c>
      <c r="B440" s="85" t="s">
        <v>344</v>
      </c>
      <c r="C440" s="85">
        <v>2</v>
      </c>
      <c r="D440" s="123">
        <v>0.00918546165698142</v>
      </c>
      <c r="E440" s="123">
        <v>1.9138138523837167</v>
      </c>
      <c r="F440" s="85" t="s">
        <v>2389</v>
      </c>
      <c r="G440" s="85" t="b">
        <v>0</v>
      </c>
      <c r="H440" s="85" t="b">
        <v>0</v>
      </c>
      <c r="I440" s="85" t="b">
        <v>0</v>
      </c>
      <c r="J440" s="85" t="b">
        <v>0</v>
      </c>
      <c r="K440" s="85" t="b">
        <v>0</v>
      </c>
      <c r="L440" s="85" t="b">
        <v>0</v>
      </c>
    </row>
    <row r="441" spans="1:12" ht="15">
      <c r="A441" s="85" t="s">
        <v>344</v>
      </c>
      <c r="B441" s="85" t="s">
        <v>343</v>
      </c>
      <c r="C441" s="85">
        <v>2</v>
      </c>
      <c r="D441" s="123">
        <v>0.00918546165698142</v>
      </c>
      <c r="E441" s="123">
        <v>1.9138138523837167</v>
      </c>
      <c r="F441" s="85" t="s">
        <v>2389</v>
      </c>
      <c r="G441" s="85" t="b">
        <v>0</v>
      </c>
      <c r="H441" s="85" t="b">
        <v>0</v>
      </c>
      <c r="I441" s="85" t="b">
        <v>0</v>
      </c>
      <c r="J441" s="85" t="b">
        <v>0</v>
      </c>
      <c r="K441" s="85" t="b">
        <v>0</v>
      </c>
      <c r="L441" s="85" t="b">
        <v>0</v>
      </c>
    </row>
    <row r="442" spans="1:12" ht="15">
      <c r="A442" s="85" t="s">
        <v>343</v>
      </c>
      <c r="B442" s="85" t="s">
        <v>3268</v>
      </c>
      <c r="C442" s="85">
        <v>2</v>
      </c>
      <c r="D442" s="123">
        <v>0.00918546165698142</v>
      </c>
      <c r="E442" s="123">
        <v>1.9138138523837167</v>
      </c>
      <c r="F442" s="85" t="s">
        <v>2389</v>
      </c>
      <c r="G442" s="85" t="b">
        <v>0</v>
      </c>
      <c r="H442" s="85" t="b">
        <v>0</v>
      </c>
      <c r="I442" s="85" t="b">
        <v>0</v>
      </c>
      <c r="J442" s="85" t="b">
        <v>0</v>
      </c>
      <c r="K442" s="85" t="b">
        <v>0</v>
      </c>
      <c r="L442" s="85" t="b">
        <v>0</v>
      </c>
    </row>
    <row r="443" spans="1:12" ht="15">
      <c r="A443" s="85" t="s">
        <v>3268</v>
      </c>
      <c r="B443" s="85" t="s">
        <v>3167</v>
      </c>
      <c r="C443" s="85">
        <v>2</v>
      </c>
      <c r="D443" s="123">
        <v>0.00918546165698142</v>
      </c>
      <c r="E443" s="123">
        <v>1.9138138523837167</v>
      </c>
      <c r="F443" s="85" t="s">
        <v>2389</v>
      </c>
      <c r="G443" s="85" t="b">
        <v>0</v>
      </c>
      <c r="H443" s="85" t="b">
        <v>0</v>
      </c>
      <c r="I443" s="85" t="b">
        <v>0</v>
      </c>
      <c r="J443" s="85" t="b">
        <v>1</v>
      </c>
      <c r="K443" s="85" t="b">
        <v>0</v>
      </c>
      <c r="L443" s="85" t="b">
        <v>0</v>
      </c>
    </row>
    <row r="444" spans="1:12" ht="15">
      <c r="A444" s="85" t="s">
        <v>3167</v>
      </c>
      <c r="B444" s="85" t="s">
        <v>3269</v>
      </c>
      <c r="C444" s="85">
        <v>2</v>
      </c>
      <c r="D444" s="123">
        <v>0.00918546165698142</v>
      </c>
      <c r="E444" s="123">
        <v>1.9138138523837167</v>
      </c>
      <c r="F444" s="85" t="s">
        <v>2389</v>
      </c>
      <c r="G444" s="85" t="b">
        <v>1</v>
      </c>
      <c r="H444" s="85" t="b">
        <v>0</v>
      </c>
      <c r="I444" s="85" t="b">
        <v>0</v>
      </c>
      <c r="J444" s="85" t="b">
        <v>0</v>
      </c>
      <c r="K444" s="85" t="b">
        <v>0</v>
      </c>
      <c r="L444" s="85" t="b">
        <v>0</v>
      </c>
    </row>
    <row r="445" spans="1:12" ht="15">
      <c r="A445" s="85" t="s">
        <v>2567</v>
      </c>
      <c r="B445" s="85" t="s">
        <v>2568</v>
      </c>
      <c r="C445" s="85">
        <v>6</v>
      </c>
      <c r="D445" s="123">
        <v>0.013064264566671991</v>
      </c>
      <c r="E445" s="123">
        <v>1.4121804477866478</v>
      </c>
      <c r="F445" s="85" t="s">
        <v>2390</v>
      </c>
      <c r="G445" s="85" t="b">
        <v>0</v>
      </c>
      <c r="H445" s="85" t="b">
        <v>0</v>
      </c>
      <c r="I445" s="85" t="b">
        <v>0</v>
      </c>
      <c r="J445" s="85" t="b">
        <v>0</v>
      </c>
      <c r="K445" s="85" t="b">
        <v>0</v>
      </c>
      <c r="L445" s="85" t="b">
        <v>0</v>
      </c>
    </row>
    <row r="446" spans="1:12" ht="15">
      <c r="A446" s="85" t="s">
        <v>2568</v>
      </c>
      <c r="B446" s="85" t="s">
        <v>2566</v>
      </c>
      <c r="C446" s="85">
        <v>6</v>
      </c>
      <c r="D446" s="123">
        <v>0.013064264566671991</v>
      </c>
      <c r="E446" s="123">
        <v>0.9350591930669854</v>
      </c>
      <c r="F446" s="85" t="s">
        <v>2390</v>
      </c>
      <c r="G446" s="85" t="b">
        <v>0</v>
      </c>
      <c r="H446" s="85" t="b">
        <v>0</v>
      </c>
      <c r="I446" s="85" t="b">
        <v>0</v>
      </c>
      <c r="J446" s="85" t="b">
        <v>0</v>
      </c>
      <c r="K446" s="85" t="b">
        <v>0</v>
      </c>
      <c r="L446" s="85" t="b">
        <v>0</v>
      </c>
    </row>
    <row r="447" spans="1:12" ht="15">
      <c r="A447" s="85" t="s">
        <v>2566</v>
      </c>
      <c r="B447" s="85" t="s">
        <v>336</v>
      </c>
      <c r="C447" s="85">
        <v>6</v>
      </c>
      <c r="D447" s="123">
        <v>0.013064264566671991</v>
      </c>
      <c r="E447" s="123">
        <v>0.9350591930669854</v>
      </c>
      <c r="F447" s="85" t="s">
        <v>2390</v>
      </c>
      <c r="G447" s="85" t="b">
        <v>0</v>
      </c>
      <c r="H447" s="85" t="b">
        <v>0</v>
      </c>
      <c r="I447" s="85" t="b">
        <v>0</v>
      </c>
      <c r="J447" s="85" t="b">
        <v>0</v>
      </c>
      <c r="K447" s="85" t="b">
        <v>0</v>
      </c>
      <c r="L447" s="85" t="b">
        <v>0</v>
      </c>
    </row>
    <row r="448" spans="1:12" ht="15">
      <c r="A448" s="85" t="s">
        <v>336</v>
      </c>
      <c r="B448" s="85" t="s">
        <v>2569</v>
      </c>
      <c r="C448" s="85">
        <v>6</v>
      </c>
      <c r="D448" s="123">
        <v>0.013064264566671991</v>
      </c>
      <c r="E448" s="123">
        <v>1.4121804477866478</v>
      </c>
      <c r="F448" s="85" t="s">
        <v>2390</v>
      </c>
      <c r="G448" s="85" t="b">
        <v>0</v>
      </c>
      <c r="H448" s="85" t="b">
        <v>0</v>
      </c>
      <c r="I448" s="85" t="b">
        <v>0</v>
      </c>
      <c r="J448" s="85" t="b">
        <v>0</v>
      </c>
      <c r="K448" s="85" t="b">
        <v>0</v>
      </c>
      <c r="L448" s="85" t="b">
        <v>0</v>
      </c>
    </row>
    <row r="449" spans="1:12" ht="15">
      <c r="A449" s="85" t="s">
        <v>2569</v>
      </c>
      <c r="B449" s="85" t="s">
        <v>2570</v>
      </c>
      <c r="C449" s="85">
        <v>6</v>
      </c>
      <c r="D449" s="123">
        <v>0.013064264566671991</v>
      </c>
      <c r="E449" s="123">
        <v>1.4121804477866478</v>
      </c>
      <c r="F449" s="85" t="s">
        <v>2390</v>
      </c>
      <c r="G449" s="85" t="b">
        <v>0</v>
      </c>
      <c r="H449" s="85" t="b">
        <v>0</v>
      </c>
      <c r="I449" s="85" t="b">
        <v>0</v>
      </c>
      <c r="J449" s="85" t="b">
        <v>0</v>
      </c>
      <c r="K449" s="85" t="b">
        <v>0</v>
      </c>
      <c r="L449" s="85" t="b">
        <v>0</v>
      </c>
    </row>
    <row r="450" spans="1:12" ht="15">
      <c r="A450" s="85" t="s">
        <v>2570</v>
      </c>
      <c r="B450" s="85" t="s">
        <v>2571</v>
      </c>
      <c r="C450" s="85">
        <v>6</v>
      </c>
      <c r="D450" s="123">
        <v>0.013064264566671991</v>
      </c>
      <c r="E450" s="123">
        <v>1.4121804477866478</v>
      </c>
      <c r="F450" s="85" t="s">
        <v>2390</v>
      </c>
      <c r="G450" s="85" t="b">
        <v>0</v>
      </c>
      <c r="H450" s="85" t="b">
        <v>0</v>
      </c>
      <c r="I450" s="85" t="b">
        <v>0</v>
      </c>
      <c r="J450" s="85" t="b">
        <v>0</v>
      </c>
      <c r="K450" s="85" t="b">
        <v>0</v>
      </c>
      <c r="L450" s="85" t="b">
        <v>0</v>
      </c>
    </row>
    <row r="451" spans="1:12" ht="15">
      <c r="A451" s="85" t="s">
        <v>2571</v>
      </c>
      <c r="B451" s="85" t="s">
        <v>2566</v>
      </c>
      <c r="C451" s="85">
        <v>6</v>
      </c>
      <c r="D451" s="123">
        <v>0.013064264566671991</v>
      </c>
      <c r="E451" s="123">
        <v>0.9350591930669854</v>
      </c>
      <c r="F451" s="85" t="s">
        <v>2390</v>
      </c>
      <c r="G451" s="85" t="b">
        <v>0</v>
      </c>
      <c r="H451" s="85" t="b">
        <v>0</v>
      </c>
      <c r="I451" s="85" t="b">
        <v>0</v>
      </c>
      <c r="J451" s="85" t="b">
        <v>0</v>
      </c>
      <c r="K451" s="85" t="b">
        <v>0</v>
      </c>
      <c r="L451" s="85" t="b">
        <v>0</v>
      </c>
    </row>
    <row r="452" spans="1:12" ht="15">
      <c r="A452" s="85" t="s">
        <v>2566</v>
      </c>
      <c r="B452" s="85" t="s">
        <v>2566</v>
      </c>
      <c r="C452" s="85">
        <v>6</v>
      </c>
      <c r="D452" s="123">
        <v>0.013064264566671991</v>
      </c>
      <c r="E452" s="123">
        <v>0.45793793834732294</v>
      </c>
      <c r="F452" s="85" t="s">
        <v>2390</v>
      </c>
      <c r="G452" s="85" t="b">
        <v>0</v>
      </c>
      <c r="H452" s="85" t="b">
        <v>0</v>
      </c>
      <c r="I452" s="85" t="b">
        <v>0</v>
      </c>
      <c r="J452" s="85" t="b">
        <v>0</v>
      </c>
      <c r="K452" s="85" t="b">
        <v>0</v>
      </c>
      <c r="L452" s="85" t="b">
        <v>0</v>
      </c>
    </row>
    <row r="453" spans="1:12" ht="15">
      <c r="A453" s="85" t="s">
        <v>2566</v>
      </c>
      <c r="B453" s="85" t="s">
        <v>3085</v>
      </c>
      <c r="C453" s="85">
        <v>6</v>
      </c>
      <c r="D453" s="123">
        <v>0.013064264566671991</v>
      </c>
      <c r="E453" s="123">
        <v>0.9350591930669854</v>
      </c>
      <c r="F453" s="85" t="s">
        <v>2390</v>
      </c>
      <c r="G453" s="85" t="b">
        <v>0</v>
      </c>
      <c r="H453" s="85" t="b">
        <v>0</v>
      </c>
      <c r="I453" s="85" t="b">
        <v>0</v>
      </c>
      <c r="J453" s="85" t="b">
        <v>0</v>
      </c>
      <c r="K453" s="85" t="b">
        <v>0</v>
      </c>
      <c r="L453" s="85" t="b">
        <v>0</v>
      </c>
    </row>
    <row r="454" spans="1:12" ht="15">
      <c r="A454" s="85" t="s">
        <v>3085</v>
      </c>
      <c r="B454" s="85" t="s">
        <v>2501</v>
      </c>
      <c r="C454" s="85">
        <v>6</v>
      </c>
      <c r="D454" s="123">
        <v>0.013064264566671991</v>
      </c>
      <c r="E454" s="123">
        <v>1.4121804477866478</v>
      </c>
      <c r="F454" s="85" t="s">
        <v>2390</v>
      </c>
      <c r="G454" s="85" t="b">
        <v>0</v>
      </c>
      <c r="H454" s="85" t="b">
        <v>0</v>
      </c>
      <c r="I454" s="85" t="b">
        <v>0</v>
      </c>
      <c r="J454" s="85" t="b">
        <v>0</v>
      </c>
      <c r="K454" s="85" t="b">
        <v>0</v>
      </c>
      <c r="L454" s="85" t="b">
        <v>0</v>
      </c>
    </row>
    <row r="455" spans="1:12" ht="15">
      <c r="A455" s="85" t="s">
        <v>2501</v>
      </c>
      <c r="B455" s="85" t="s">
        <v>584</v>
      </c>
      <c r="C455" s="85">
        <v>6</v>
      </c>
      <c r="D455" s="123">
        <v>0.013064264566671991</v>
      </c>
      <c r="E455" s="123">
        <v>0.9350591930669854</v>
      </c>
      <c r="F455" s="85" t="s">
        <v>2390</v>
      </c>
      <c r="G455" s="85" t="b">
        <v>0</v>
      </c>
      <c r="H455" s="85" t="b">
        <v>0</v>
      </c>
      <c r="I455" s="85" t="b">
        <v>0</v>
      </c>
      <c r="J455" s="85" t="b">
        <v>0</v>
      </c>
      <c r="K455" s="85" t="b">
        <v>0</v>
      </c>
      <c r="L455" s="85" t="b">
        <v>0</v>
      </c>
    </row>
    <row r="456" spans="1:12" ht="15">
      <c r="A456" s="85" t="s">
        <v>584</v>
      </c>
      <c r="B456" s="85" t="s">
        <v>2559</v>
      </c>
      <c r="C456" s="85">
        <v>6</v>
      </c>
      <c r="D456" s="123">
        <v>0.013064264566671991</v>
      </c>
      <c r="E456" s="123">
        <v>0.9350591930669854</v>
      </c>
      <c r="F456" s="85" t="s">
        <v>2390</v>
      </c>
      <c r="G456" s="85" t="b">
        <v>0</v>
      </c>
      <c r="H456" s="85" t="b">
        <v>0</v>
      </c>
      <c r="I456" s="85" t="b">
        <v>0</v>
      </c>
      <c r="J456" s="85" t="b">
        <v>0</v>
      </c>
      <c r="K456" s="85" t="b">
        <v>0</v>
      </c>
      <c r="L456" s="85" t="b">
        <v>0</v>
      </c>
    </row>
    <row r="457" spans="1:12" ht="15">
      <c r="A457" s="85" t="s">
        <v>3077</v>
      </c>
      <c r="B457" s="85" t="s">
        <v>286</v>
      </c>
      <c r="C457" s="85">
        <v>6</v>
      </c>
      <c r="D457" s="123">
        <v>0.013064264566671991</v>
      </c>
      <c r="E457" s="123">
        <v>1.3452336581560347</v>
      </c>
      <c r="F457" s="85" t="s">
        <v>2390</v>
      </c>
      <c r="G457" s="85" t="b">
        <v>0</v>
      </c>
      <c r="H457" s="85" t="b">
        <v>0</v>
      </c>
      <c r="I457" s="85" t="b">
        <v>0</v>
      </c>
      <c r="J457" s="85" t="b">
        <v>0</v>
      </c>
      <c r="K457" s="85" t="b">
        <v>0</v>
      </c>
      <c r="L457" s="85" t="b">
        <v>0</v>
      </c>
    </row>
    <row r="458" spans="1:12" ht="15">
      <c r="A458" s="85" t="s">
        <v>286</v>
      </c>
      <c r="B458" s="85" t="s">
        <v>3064</v>
      </c>
      <c r="C458" s="85">
        <v>6</v>
      </c>
      <c r="D458" s="123">
        <v>0.013064264566671991</v>
      </c>
      <c r="E458" s="123">
        <v>1.1111504521226667</v>
      </c>
      <c r="F458" s="85" t="s">
        <v>2390</v>
      </c>
      <c r="G458" s="85" t="b">
        <v>0</v>
      </c>
      <c r="H458" s="85" t="b">
        <v>0</v>
      </c>
      <c r="I458" s="85" t="b">
        <v>0</v>
      </c>
      <c r="J458" s="85" t="b">
        <v>0</v>
      </c>
      <c r="K458" s="85" t="b">
        <v>0</v>
      </c>
      <c r="L458" s="85" t="b">
        <v>0</v>
      </c>
    </row>
    <row r="459" spans="1:12" ht="15">
      <c r="A459" s="85" t="s">
        <v>3064</v>
      </c>
      <c r="B459" s="85" t="s">
        <v>3086</v>
      </c>
      <c r="C459" s="85">
        <v>6</v>
      </c>
      <c r="D459" s="123">
        <v>0.013064264566671991</v>
      </c>
      <c r="E459" s="123">
        <v>1.4121804477866478</v>
      </c>
      <c r="F459" s="85" t="s">
        <v>2390</v>
      </c>
      <c r="G459" s="85" t="b">
        <v>0</v>
      </c>
      <c r="H459" s="85" t="b">
        <v>0</v>
      </c>
      <c r="I459" s="85" t="b">
        <v>0</v>
      </c>
      <c r="J459" s="85" t="b">
        <v>0</v>
      </c>
      <c r="K459" s="85" t="b">
        <v>0</v>
      </c>
      <c r="L459" s="85" t="b">
        <v>0</v>
      </c>
    </row>
    <row r="460" spans="1:12" ht="15">
      <c r="A460" s="85" t="s">
        <v>3086</v>
      </c>
      <c r="B460" s="85" t="s">
        <v>3087</v>
      </c>
      <c r="C460" s="85">
        <v>6</v>
      </c>
      <c r="D460" s="123">
        <v>0.013064264566671991</v>
      </c>
      <c r="E460" s="123">
        <v>1.4121804477866478</v>
      </c>
      <c r="F460" s="85" t="s">
        <v>2390</v>
      </c>
      <c r="G460" s="85" t="b">
        <v>0</v>
      </c>
      <c r="H460" s="85" t="b">
        <v>0</v>
      </c>
      <c r="I460" s="85" t="b">
        <v>0</v>
      </c>
      <c r="J460" s="85" t="b">
        <v>0</v>
      </c>
      <c r="K460" s="85" t="b">
        <v>0</v>
      </c>
      <c r="L460" s="85" t="b">
        <v>0</v>
      </c>
    </row>
    <row r="461" spans="1:12" ht="15">
      <c r="A461" s="85" t="s">
        <v>3087</v>
      </c>
      <c r="B461" s="85" t="s">
        <v>584</v>
      </c>
      <c r="C461" s="85">
        <v>6</v>
      </c>
      <c r="D461" s="123">
        <v>0.013064264566671991</v>
      </c>
      <c r="E461" s="123">
        <v>0.9350591930669854</v>
      </c>
      <c r="F461" s="85" t="s">
        <v>2390</v>
      </c>
      <c r="G461" s="85" t="b">
        <v>0</v>
      </c>
      <c r="H461" s="85" t="b">
        <v>0</v>
      </c>
      <c r="I461" s="85" t="b">
        <v>0</v>
      </c>
      <c r="J461" s="85" t="b">
        <v>0</v>
      </c>
      <c r="K461" s="85" t="b">
        <v>0</v>
      </c>
      <c r="L461" s="85" t="b">
        <v>0</v>
      </c>
    </row>
    <row r="462" spans="1:12" ht="15">
      <c r="A462" s="85" t="s">
        <v>584</v>
      </c>
      <c r="B462" s="85" t="s">
        <v>3066</v>
      </c>
      <c r="C462" s="85">
        <v>6</v>
      </c>
      <c r="D462" s="123">
        <v>0.013064264566671991</v>
      </c>
      <c r="E462" s="123">
        <v>0.9350591930669854</v>
      </c>
      <c r="F462" s="85" t="s">
        <v>2390</v>
      </c>
      <c r="G462" s="85" t="b">
        <v>0</v>
      </c>
      <c r="H462" s="85" t="b">
        <v>0</v>
      </c>
      <c r="I462" s="85" t="b">
        <v>0</v>
      </c>
      <c r="J462" s="85" t="b">
        <v>1</v>
      </c>
      <c r="K462" s="85" t="b">
        <v>0</v>
      </c>
      <c r="L462" s="85" t="b">
        <v>0</v>
      </c>
    </row>
    <row r="463" spans="1:12" ht="15">
      <c r="A463" s="85" t="s">
        <v>3066</v>
      </c>
      <c r="B463" s="85" t="s">
        <v>3088</v>
      </c>
      <c r="C463" s="85">
        <v>6</v>
      </c>
      <c r="D463" s="123">
        <v>0.013064264566671991</v>
      </c>
      <c r="E463" s="123">
        <v>1.4121804477866478</v>
      </c>
      <c r="F463" s="85" t="s">
        <v>2390</v>
      </c>
      <c r="G463" s="85" t="b">
        <v>1</v>
      </c>
      <c r="H463" s="85" t="b">
        <v>0</v>
      </c>
      <c r="I463" s="85" t="b">
        <v>0</v>
      </c>
      <c r="J463" s="85" t="b">
        <v>1</v>
      </c>
      <c r="K463" s="85" t="b">
        <v>0</v>
      </c>
      <c r="L463" s="85" t="b">
        <v>0</v>
      </c>
    </row>
    <row r="464" spans="1:12" ht="15">
      <c r="A464" s="85" t="s">
        <v>3088</v>
      </c>
      <c r="B464" s="85" t="s">
        <v>584</v>
      </c>
      <c r="C464" s="85">
        <v>6</v>
      </c>
      <c r="D464" s="123">
        <v>0.013064264566671991</v>
      </c>
      <c r="E464" s="123">
        <v>0.9350591930669854</v>
      </c>
      <c r="F464" s="85" t="s">
        <v>2390</v>
      </c>
      <c r="G464" s="85" t="b">
        <v>1</v>
      </c>
      <c r="H464" s="85" t="b">
        <v>0</v>
      </c>
      <c r="I464" s="85" t="b">
        <v>0</v>
      </c>
      <c r="J464" s="85" t="b">
        <v>0</v>
      </c>
      <c r="K464" s="85" t="b">
        <v>0</v>
      </c>
      <c r="L464" s="85" t="b">
        <v>0</v>
      </c>
    </row>
    <row r="465" spans="1:12" ht="15">
      <c r="A465" s="85" t="s">
        <v>584</v>
      </c>
      <c r="B465" s="85" t="s">
        <v>2584</v>
      </c>
      <c r="C465" s="85">
        <v>6</v>
      </c>
      <c r="D465" s="123">
        <v>0.013064264566671991</v>
      </c>
      <c r="E465" s="123">
        <v>0.9350591930669854</v>
      </c>
      <c r="F465" s="85" t="s">
        <v>2390</v>
      </c>
      <c r="G465" s="85" t="b">
        <v>0</v>
      </c>
      <c r="H465" s="85" t="b">
        <v>0</v>
      </c>
      <c r="I465" s="85" t="b">
        <v>0</v>
      </c>
      <c r="J465" s="85" t="b">
        <v>0</v>
      </c>
      <c r="K465" s="85" t="b">
        <v>0</v>
      </c>
      <c r="L465" s="85" t="b">
        <v>0</v>
      </c>
    </row>
    <row r="466" spans="1:12" ht="15">
      <c r="A466" s="85" t="s">
        <v>286</v>
      </c>
      <c r="B466" s="85" t="s">
        <v>2567</v>
      </c>
      <c r="C466" s="85">
        <v>5</v>
      </c>
      <c r="D466" s="123">
        <v>0.013229527554503526</v>
      </c>
      <c r="E466" s="123">
        <v>1.1111504521226667</v>
      </c>
      <c r="F466" s="85" t="s">
        <v>2390</v>
      </c>
      <c r="G466" s="85" t="b">
        <v>0</v>
      </c>
      <c r="H466" s="85" t="b">
        <v>0</v>
      </c>
      <c r="I466" s="85" t="b">
        <v>0</v>
      </c>
      <c r="J466" s="85" t="b">
        <v>0</v>
      </c>
      <c r="K466" s="85" t="b">
        <v>0</v>
      </c>
      <c r="L466" s="85" t="b">
        <v>0</v>
      </c>
    </row>
    <row r="467" spans="1:12" ht="15">
      <c r="A467" s="85" t="s">
        <v>289</v>
      </c>
      <c r="B467" s="85" t="s">
        <v>3077</v>
      </c>
      <c r="C467" s="85">
        <v>5</v>
      </c>
      <c r="D467" s="123">
        <v>0.013229527554503526</v>
      </c>
      <c r="E467" s="123">
        <v>1.3452336581560347</v>
      </c>
      <c r="F467" s="85" t="s">
        <v>2390</v>
      </c>
      <c r="G467" s="85" t="b">
        <v>0</v>
      </c>
      <c r="H467" s="85" t="b">
        <v>0</v>
      </c>
      <c r="I467" s="85" t="b">
        <v>0</v>
      </c>
      <c r="J467" s="85" t="b">
        <v>0</v>
      </c>
      <c r="K467" s="85" t="b">
        <v>0</v>
      </c>
      <c r="L467" s="85" t="b">
        <v>0</v>
      </c>
    </row>
    <row r="468" spans="1:12" ht="15">
      <c r="A468" s="85" t="s">
        <v>2584</v>
      </c>
      <c r="B468" s="85" t="s">
        <v>3101</v>
      </c>
      <c r="C468" s="85">
        <v>5</v>
      </c>
      <c r="D468" s="123">
        <v>0.013229527554503526</v>
      </c>
      <c r="E468" s="123">
        <v>1.4913616938342726</v>
      </c>
      <c r="F468" s="85" t="s">
        <v>2390</v>
      </c>
      <c r="G468" s="85" t="b">
        <v>0</v>
      </c>
      <c r="H468" s="85" t="b">
        <v>0</v>
      </c>
      <c r="I468" s="85" t="b">
        <v>0</v>
      </c>
      <c r="J468" s="85" t="b">
        <v>0</v>
      </c>
      <c r="K468" s="85" t="b">
        <v>0</v>
      </c>
      <c r="L468" s="85" t="b">
        <v>0</v>
      </c>
    </row>
    <row r="469" spans="1:12" ht="15">
      <c r="A469" s="85" t="s">
        <v>288</v>
      </c>
      <c r="B469" s="85" t="s">
        <v>369</v>
      </c>
      <c r="C469" s="85">
        <v>2</v>
      </c>
      <c r="D469" s="123">
        <v>0.01000116023685511</v>
      </c>
      <c r="E469" s="123">
        <v>1.8893017025063104</v>
      </c>
      <c r="F469" s="85" t="s">
        <v>2390</v>
      </c>
      <c r="G469" s="85" t="b">
        <v>0</v>
      </c>
      <c r="H469" s="85" t="b">
        <v>0</v>
      </c>
      <c r="I469" s="85" t="b">
        <v>0</v>
      </c>
      <c r="J469" s="85" t="b">
        <v>0</v>
      </c>
      <c r="K469" s="85" t="b">
        <v>0</v>
      </c>
      <c r="L469" s="85" t="b">
        <v>0</v>
      </c>
    </row>
    <row r="470" spans="1:12" ht="15">
      <c r="A470" s="85" t="s">
        <v>369</v>
      </c>
      <c r="B470" s="85" t="s">
        <v>368</v>
      </c>
      <c r="C470" s="85">
        <v>2</v>
      </c>
      <c r="D470" s="123">
        <v>0.01000116023685511</v>
      </c>
      <c r="E470" s="123">
        <v>1.8893017025063104</v>
      </c>
      <c r="F470" s="85" t="s">
        <v>2390</v>
      </c>
      <c r="G470" s="85" t="b">
        <v>0</v>
      </c>
      <c r="H470" s="85" t="b">
        <v>0</v>
      </c>
      <c r="I470" s="85" t="b">
        <v>0</v>
      </c>
      <c r="J470" s="85" t="b">
        <v>0</v>
      </c>
      <c r="K470" s="85" t="b">
        <v>0</v>
      </c>
      <c r="L470" s="85" t="b">
        <v>0</v>
      </c>
    </row>
    <row r="471" spans="1:12" ht="15">
      <c r="A471" s="85" t="s">
        <v>368</v>
      </c>
      <c r="B471" s="85" t="s">
        <v>367</v>
      </c>
      <c r="C471" s="85">
        <v>2</v>
      </c>
      <c r="D471" s="123">
        <v>0.01000116023685511</v>
      </c>
      <c r="E471" s="123">
        <v>1.8893017025063104</v>
      </c>
      <c r="F471" s="85" t="s">
        <v>2390</v>
      </c>
      <c r="G471" s="85" t="b">
        <v>0</v>
      </c>
      <c r="H471" s="85" t="b">
        <v>0</v>
      </c>
      <c r="I471" s="85" t="b">
        <v>0</v>
      </c>
      <c r="J471" s="85" t="b">
        <v>0</v>
      </c>
      <c r="K471" s="85" t="b">
        <v>0</v>
      </c>
      <c r="L471" s="85" t="b">
        <v>0</v>
      </c>
    </row>
    <row r="472" spans="1:12" ht="15">
      <c r="A472" s="85" t="s">
        <v>367</v>
      </c>
      <c r="B472" s="85" t="s">
        <v>287</v>
      </c>
      <c r="C472" s="85">
        <v>2</v>
      </c>
      <c r="D472" s="123">
        <v>0.01000116023685511</v>
      </c>
      <c r="E472" s="123">
        <v>1.8893017025063104</v>
      </c>
      <c r="F472" s="85" t="s">
        <v>2390</v>
      </c>
      <c r="G472" s="85" t="b">
        <v>0</v>
      </c>
      <c r="H472" s="85" t="b">
        <v>0</v>
      </c>
      <c r="I472" s="85" t="b">
        <v>0</v>
      </c>
      <c r="J472" s="85" t="b">
        <v>0</v>
      </c>
      <c r="K472" s="85" t="b">
        <v>0</v>
      </c>
      <c r="L472" s="85" t="b">
        <v>0</v>
      </c>
    </row>
    <row r="473" spans="1:12" ht="15">
      <c r="A473" s="85" t="s">
        <v>287</v>
      </c>
      <c r="B473" s="85" t="s">
        <v>285</v>
      </c>
      <c r="C473" s="85">
        <v>2</v>
      </c>
      <c r="D473" s="123">
        <v>0.01000116023685511</v>
      </c>
      <c r="E473" s="123">
        <v>1.8893017025063104</v>
      </c>
      <c r="F473" s="85" t="s">
        <v>2390</v>
      </c>
      <c r="G473" s="85" t="b">
        <v>0</v>
      </c>
      <c r="H473" s="85" t="b">
        <v>0</v>
      </c>
      <c r="I473" s="85" t="b">
        <v>0</v>
      </c>
      <c r="J473" s="85" t="b">
        <v>0</v>
      </c>
      <c r="K473" s="85" t="b">
        <v>0</v>
      </c>
      <c r="L473" s="85" t="b">
        <v>0</v>
      </c>
    </row>
    <row r="474" spans="1:12" ht="15">
      <c r="A474" s="85" t="s">
        <v>2573</v>
      </c>
      <c r="B474" s="85" t="s">
        <v>2574</v>
      </c>
      <c r="C474" s="85">
        <v>7</v>
      </c>
      <c r="D474" s="123">
        <v>0</v>
      </c>
      <c r="E474" s="123">
        <v>1.141673694251988</v>
      </c>
      <c r="F474" s="85" t="s">
        <v>2391</v>
      </c>
      <c r="G474" s="85" t="b">
        <v>0</v>
      </c>
      <c r="H474" s="85" t="b">
        <v>0</v>
      </c>
      <c r="I474" s="85" t="b">
        <v>0</v>
      </c>
      <c r="J474" s="85" t="b">
        <v>0</v>
      </c>
      <c r="K474" s="85" t="b">
        <v>0</v>
      </c>
      <c r="L474" s="85" t="b">
        <v>0</v>
      </c>
    </row>
    <row r="475" spans="1:12" ht="15">
      <c r="A475" s="85" t="s">
        <v>2574</v>
      </c>
      <c r="B475" s="85" t="s">
        <v>2554</v>
      </c>
      <c r="C475" s="85">
        <v>7</v>
      </c>
      <c r="D475" s="123">
        <v>0</v>
      </c>
      <c r="E475" s="123">
        <v>1.141673694251988</v>
      </c>
      <c r="F475" s="85" t="s">
        <v>2391</v>
      </c>
      <c r="G475" s="85" t="b">
        <v>0</v>
      </c>
      <c r="H475" s="85" t="b">
        <v>0</v>
      </c>
      <c r="I475" s="85" t="b">
        <v>0</v>
      </c>
      <c r="J475" s="85" t="b">
        <v>0</v>
      </c>
      <c r="K475" s="85" t="b">
        <v>0</v>
      </c>
      <c r="L475" s="85" t="b">
        <v>0</v>
      </c>
    </row>
    <row r="476" spans="1:12" ht="15">
      <c r="A476" s="85" t="s">
        <v>2554</v>
      </c>
      <c r="B476" s="85" t="s">
        <v>2575</v>
      </c>
      <c r="C476" s="85">
        <v>7</v>
      </c>
      <c r="D476" s="123">
        <v>0</v>
      </c>
      <c r="E476" s="123">
        <v>1.141673694251988</v>
      </c>
      <c r="F476" s="85" t="s">
        <v>2391</v>
      </c>
      <c r="G476" s="85" t="b">
        <v>0</v>
      </c>
      <c r="H476" s="85" t="b">
        <v>0</v>
      </c>
      <c r="I476" s="85" t="b">
        <v>0</v>
      </c>
      <c r="J476" s="85" t="b">
        <v>0</v>
      </c>
      <c r="K476" s="85" t="b">
        <v>0</v>
      </c>
      <c r="L476" s="85" t="b">
        <v>0</v>
      </c>
    </row>
    <row r="477" spans="1:12" ht="15">
      <c r="A477" s="85" t="s">
        <v>2575</v>
      </c>
      <c r="B477" s="85" t="s">
        <v>2576</v>
      </c>
      <c r="C477" s="85">
        <v>7</v>
      </c>
      <c r="D477" s="123">
        <v>0</v>
      </c>
      <c r="E477" s="123">
        <v>1.141673694251988</v>
      </c>
      <c r="F477" s="85" t="s">
        <v>2391</v>
      </c>
      <c r="G477" s="85" t="b">
        <v>0</v>
      </c>
      <c r="H477" s="85" t="b">
        <v>0</v>
      </c>
      <c r="I477" s="85" t="b">
        <v>0</v>
      </c>
      <c r="J477" s="85" t="b">
        <v>0</v>
      </c>
      <c r="K477" s="85" t="b">
        <v>0</v>
      </c>
      <c r="L477" s="85" t="b">
        <v>0</v>
      </c>
    </row>
    <row r="478" spans="1:12" ht="15">
      <c r="A478" s="85" t="s">
        <v>2576</v>
      </c>
      <c r="B478" s="85" t="s">
        <v>584</v>
      </c>
      <c r="C478" s="85">
        <v>7</v>
      </c>
      <c r="D478" s="123">
        <v>0</v>
      </c>
      <c r="E478" s="123">
        <v>1.141673694251988</v>
      </c>
      <c r="F478" s="85" t="s">
        <v>2391</v>
      </c>
      <c r="G478" s="85" t="b">
        <v>0</v>
      </c>
      <c r="H478" s="85" t="b">
        <v>0</v>
      </c>
      <c r="I478" s="85" t="b">
        <v>0</v>
      </c>
      <c r="J478" s="85" t="b">
        <v>0</v>
      </c>
      <c r="K478" s="85" t="b">
        <v>0</v>
      </c>
      <c r="L478" s="85" t="b">
        <v>0</v>
      </c>
    </row>
    <row r="479" spans="1:12" ht="15">
      <c r="A479" s="85" t="s">
        <v>584</v>
      </c>
      <c r="B479" s="85" t="s">
        <v>336</v>
      </c>
      <c r="C479" s="85">
        <v>7</v>
      </c>
      <c r="D479" s="123">
        <v>0</v>
      </c>
      <c r="E479" s="123">
        <v>1.141673694251988</v>
      </c>
      <c r="F479" s="85" t="s">
        <v>2391</v>
      </c>
      <c r="G479" s="85" t="b">
        <v>0</v>
      </c>
      <c r="H479" s="85" t="b">
        <v>0</v>
      </c>
      <c r="I479" s="85" t="b">
        <v>0</v>
      </c>
      <c r="J479" s="85" t="b">
        <v>0</v>
      </c>
      <c r="K479" s="85" t="b">
        <v>0</v>
      </c>
      <c r="L479" s="85" t="b">
        <v>0</v>
      </c>
    </row>
    <row r="480" spans="1:12" ht="15">
      <c r="A480" s="85" t="s">
        <v>336</v>
      </c>
      <c r="B480" s="85" t="s">
        <v>2577</v>
      </c>
      <c r="C480" s="85">
        <v>7</v>
      </c>
      <c r="D480" s="123">
        <v>0</v>
      </c>
      <c r="E480" s="123">
        <v>1.141673694251988</v>
      </c>
      <c r="F480" s="85" t="s">
        <v>2391</v>
      </c>
      <c r="G480" s="85" t="b">
        <v>0</v>
      </c>
      <c r="H480" s="85" t="b">
        <v>0</v>
      </c>
      <c r="I480" s="85" t="b">
        <v>0</v>
      </c>
      <c r="J480" s="85" t="b">
        <v>0</v>
      </c>
      <c r="K480" s="85" t="b">
        <v>0</v>
      </c>
      <c r="L480" s="85" t="b">
        <v>0</v>
      </c>
    </row>
    <row r="481" spans="1:12" ht="15">
      <c r="A481" s="85" t="s">
        <v>2577</v>
      </c>
      <c r="B481" s="85" t="s">
        <v>2578</v>
      </c>
      <c r="C481" s="85">
        <v>7</v>
      </c>
      <c r="D481" s="123">
        <v>0</v>
      </c>
      <c r="E481" s="123">
        <v>1.141673694251988</v>
      </c>
      <c r="F481" s="85" t="s">
        <v>2391</v>
      </c>
      <c r="G481" s="85" t="b">
        <v>0</v>
      </c>
      <c r="H481" s="85" t="b">
        <v>0</v>
      </c>
      <c r="I481" s="85" t="b">
        <v>0</v>
      </c>
      <c r="J481" s="85" t="b">
        <v>0</v>
      </c>
      <c r="K481" s="85" t="b">
        <v>0</v>
      </c>
      <c r="L481" s="85" t="b">
        <v>0</v>
      </c>
    </row>
    <row r="482" spans="1:12" ht="15">
      <c r="A482" s="85" t="s">
        <v>2578</v>
      </c>
      <c r="B482" s="85" t="s">
        <v>2579</v>
      </c>
      <c r="C482" s="85">
        <v>7</v>
      </c>
      <c r="D482" s="123">
        <v>0</v>
      </c>
      <c r="E482" s="123">
        <v>1.141673694251988</v>
      </c>
      <c r="F482" s="85" t="s">
        <v>2391</v>
      </c>
      <c r="G482" s="85" t="b">
        <v>0</v>
      </c>
      <c r="H482" s="85" t="b">
        <v>0</v>
      </c>
      <c r="I482" s="85" t="b">
        <v>0</v>
      </c>
      <c r="J482" s="85" t="b">
        <v>0</v>
      </c>
      <c r="K482" s="85" t="b">
        <v>0</v>
      </c>
      <c r="L482" s="85" t="b">
        <v>0</v>
      </c>
    </row>
    <row r="483" spans="1:12" ht="15">
      <c r="A483" s="85" t="s">
        <v>2579</v>
      </c>
      <c r="B483" s="85" t="s">
        <v>3064</v>
      </c>
      <c r="C483" s="85">
        <v>7</v>
      </c>
      <c r="D483" s="123">
        <v>0</v>
      </c>
      <c r="E483" s="123">
        <v>1.141673694251988</v>
      </c>
      <c r="F483" s="85" t="s">
        <v>2391</v>
      </c>
      <c r="G483" s="85" t="b">
        <v>0</v>
      </c>
      <c r="H483" s="85" t="b">
        <v>0</v>
      </c>
      <c r="I483" s="85" t="b">
        <v>0</v>
      </c>
      <c r="J483" s="85" t="b">
        <v>0</v>
      </c>
      <c r="K483" s="85" t="b">
        <v>0</v>
      </c>
      <c r="L483" s="85" t="b">
        <v>0</v>
      </c>
    </row>
    <row r="484" spans="1:12" ht="15">
      <c r="A484" s="85" t="s">
        <v>3064</v>
      </c>
      <c r="B484" s="85" t="s">
        <v>3068</v>
      </c>
      <c r="C484" s="85">
        <v>7</v>
      </c>
      <c r="D484" s="123">
        <v>0</v>
      </c>
      <c r="E484" s="123">
        <v>1.141673694251988</v>
      </c>
      <c r="F484" s="85" t="s">
        <v>2391</v>
      </c>
      <c r="G484" s="85" t="b">
        <v>0</v>
      </c>
      <c r="H484" s="85" t="b">
        <v>0</v>
      </c>
      <c r="I484" s="85" t="b">
        <v>0</v>
      </c>
      <c r="J484" s="85" t="b">
        <v>0</v>
      </c>
      <c r="K484" s="85" t="b">
        <v>0</v>
      </c>
      <c r="L484" s="85" t="b">
        <v>0</v>
      </c>
    </row>
    <row r="485" spans="1:12" ht="15">
      <c r="A485" s="85" t="s">
        <v>3068</v>
      </c>
      <c r="B485" s="85" t="s">
        <v>3069</v>
      </c>
      <c r="C485" s="85">
        <v>7</v>
      </c>
      <c r="D485" s="123">
        <v>0</v>
      </c>
      <c r="E485" s="123">
        <v>1.141673694251988</v>
      </c>
      <c r="F485" s="85" t="s">
        <v>2391</v>
      </c>
      <c r="G485" s="85" t="b">
        <v>0</v>
      </c>
      <c r="H485" s="85" t="b">
        <v>0</v>
      </c>
      <c r="I485" s="85" t="b">
        <v>0</v>
      </c>
      <c r="J485" s="85" t="b">
        <v>0</v>
      </c>
      <c r="K485" s="85" t="b">
        <v>0</v>
      </c>
      <c r="L485" s="85" t="b">
        <v>0</v>
      </c>
    </row>
    <row r="486" spans="1:12" ht="15">
      <c r="A486" s="85" t="s">
        <v>329</v>
      </c>
      <c r="B486" s="85" t="s">
        <v>2573</v>
      </c>
      <c r="C486" s="85">
        <v>6</v>
      </c>
      <c r="D486" s="123">
        <v>0.0038623147863815323</v>
      </c>
      <c r="E486" s="123">
        <v>1.2086204838826013</v>
      </c>
      <c r="F486" s="85" t="s">
        <v>2391</v>
      </c>
      <c r="G486" s="85" t="b">
        <v>0</v>
      </c>
      <c r="H486" s="85" t="b">
        <v>0</v>
      </c>
      <c r="I486" s="85" t="b">
        <v>0</v>
      </c>
      <c r="J486" s="85" t="b">
        <v>0</v>
      </c>
      <c r="K486" s="85" t="b">
        <v>0</v>
      </c>
      <c r="L486" s="85" t="b">
        <v>0</v>
      </c>
    </row>
    <row r="487" spans="1:12" ht="15">
      <c r="A487" s="85" t="s">
        <v>3069</v>
      </c>
      <c r="B487" s="85" t="s">
        <v>3075</v>
      </c>
      <c r="C487" s="85">
        <v>6</v>
      </c>
      <c r="D487" s="123">
        <v>0.0038623147863815323</v>
      </c>
      <c r="E487" s="123">
        <v>1.141673694251988</v>
      </c>
      <c r="F487" s="85" t="s">
        <v>2391</v>
      </c>
      <c r="G487" s="85" t="b">
        <v>0</v>
      </c>
      <c r="H487" s="85" t="b">
        <v>0</v>
      </c>
      <c r="I487" s="85" t="b">
        <v>0</v>
      </c>
      <c r="J487" s="85" t="b">
        <v>0</v>
      </c>
      <c r="K487" s="85" t="b">
        <v>0</v>
      </c>
      <c r="L487" s="85" t="b">
        <v>0</v>
      </c>
    </row>
    <row r="488" spans="1:12" ht="15">
      <c r="A488" s="85" t="s">
        <v>2581</v>
      </c>
      <c r="B488" s="85" t="s">
        <v>2582</v>
      </c>
      <c r="C488" s="85">
        <v>6</v>
      </c>
      <c r="D488" s="123">
        <v>0</v>
      </c>
      <c r="E488" s="123">
        <v>1.0347621062592118</v>
      </c>
      <c r="F488" s="85" t="s">
        <v>2392</v>
      </c>
      <c r="G488" s="85" t="b">
        <v>0</v>
      </c>
      <c r="H488" s="85" t="b">
        <v>0</v>
      </c>
      <c r="I488" s="85" t="b">
        <v>0</v>
      </c>
      <c r="J488" s="85" t="b">
        <v>0</v>
      </c>
      <c r="K488" s="85" t="b">
        <v>0</v>
      </c>
      <c r="L488" s="85" t="b">
        <v>0</v>
      </c>
    </row>
    <row r="489" spans="1:12" ht="15">
      <c r="A489" s="85" t="s">
        <v>2582</v>
      </c>
      <c r="B489" s="85" t="s">
        <v>2583</v>
      </c>
      <c r="C489" s="85">
        <v>6</v>
      </c>
      <c r="D489" s="123">
        <v>0</v>
      </c>
      <c r="E489" s="123">
        <v>1.0347621062592118</v>
      </c>
      <c r="F489" s="85" t="s">
        <v>2392</v>
      </c>
      <c r="G489" s="85" t="b">
        <v>0</v>
      </c>
      <c r="H489" s="85" t="b">
        <v>0</v>
      </c>
      <c r="I489" s="85" t="b">
        <v>0</v>
      </c>
      <c r="J489" s="85" t="b">
        <v>1</v>
      </c>
      <c r="K489" s="85" t="b">
        <v>0</v>
      </c>
      <c r="L489" s="85" t="b">
        <v>0</v>
      </c>
    </row>
    <row r="490" spans="1:12" ht="15">
      <c r="A490" s="85" t="s">
        <v>2583</v>
      </c>
      <c r="B490" s="85" t="s">
        <v>2584</v>
      </c>
      <c r="C490" s="85">
        <v>6</v>
      </c>
      <c r="D490" s="123">
        <v>0</v>
      </c>
      <c r="E490" s="123">
        <v>1.0347621062592118</v>
      </c>
      <c r="F490" s="85" t="s">
        <v>2392</v>
      </c>
      <c r="G490" s="85" t="b">
        <v>1</v>
      </c>
      <c r="H490" s="85" t="b">
        <v>0</v>
      </c>
      <c r="I490" s="85" t="b">
        <v>0</v>
      </c>
      <c r="J490" s="85" t="b">
        <v>0</v>
      </c>
      <c r="K490" s="85" t="b">
        <v>0</v>
      </c>
      <c r="L490" s="85" t="b">
        <v>0</v>
      </c>
    </row>
    <row r="491" spans="1:12" ht="15">
      <c r="A491" s="85" t="s">
        <v>2584</v>
      </c>
      <c r="B491" s="85" t="s">
        <v>2585</v>
      </c>
      <c r="C491" s="85">
        <v>6</v>
      </c>
      <c r="D491" s="123">
        <v>0</v>
      </c>
      <c r="E491" s="123">
        <v>1.0347621062592118</v>
      </c>
      <c r="F491" s="85" t="s">
        <v>2392</v>
      </c>
      <c r="G491" s="85" t="b">
        <v>0</v>
      </c>
      <c r="H491" s="85" t="b">
        <v>0</v>
      </c>
      <c r="I491" s="85" t="b">
        <v>0</v>
      </c>
      <c r="J491" s="85" t="b">
        <v>1</v>
      </c>
      <c r="K491" s="85" t="b">
        <v>0</v>
      </c>
      <c r="L491" s="85" t="b">
        <v>0</v>
      </c>
    </row>
    <row r="492" spans="1:12" ht="15">
      <c r="A492" s="85" t="s">
        <v>2585</v>
      </c>
      <c r="B492" s="85" t="s">
        <v>336</v>
      </c>
      <c r="C492" s="85">
        <v>6</v>
      </c>
      <c r="D492" s="123">
        <v>0</v>
      </c>
      <c r="E492" s="123">
        <v>1.0347621062592118</v>
      </c>
      <c r="F492" s="85" t="s">
        <v>2392</v>
      </c>
      <c r="G492" s="85" t="b">
        <v>1</v>
      </c>
      <c r="H492" s="85" t="b">
        <v>0</v>
      </c>
      <c r="I492" s="85" t="b">
        <v>0</v>
      </c>
      <c r="J492" s="85" t="b">
        <v>0</v>
      </c>
      <c r="K492" s="85" t="b">
        <v>0</v>
      </c>
      <c r="L492" s="85" t="b">
        <v>0</v>
      </c>
    </row>
    <row r="493" spans="1:12" ht="15">
      <c r="A493" s="85" t="s">
        <v>336</v>
      </c>
      <c r="B493" s="85" t="s">
        <v>2542</v>
      </c>
      <c r="C493" s="85">
        <v>6</v>
      </c>
      <c r="D493" s="123">
        <v>0</v>
      </c>
      <c r="E493" s="123">
        <v>1.0347621062592118</v>
      </c>
      <c r="F493" s="85" t="s">
        <v>2392</v>
      </c>
      <c r="G493" s="85" t="b">
        <v>0</v>
      </c>
      <c r="H493" s="85" t="b">
        <v>0</v>
      </c>
      <c r="I493" s="85" t="b">
        <v>0</v>
      </c>
      <c r="J493" s="85" t="b">
        <v>0</v>
      </c>
      <c r="K493" s="85" t="b">
        <v>0</v>
      </c>
      <c r="L493" s="85" t="b">
        <v>0</v>
      </c>
    </row>
    <row r="494" spans="1:12" ht="15">
      <c r="A494" s="85" t="s">
        <v>2542</v>
      </c>
      <c r="B494" s="85" t="s">
        <v>2541</v>
      </c>
      <c r="C494" s="85">
        <v>6</v>
      </c>
      <c r="D494" s="123">
        <v>0</v>
      </c>
      <c r="E494" s="123">
        <v>1.0347621062592118</v>
      </c>
      <c r="F494" s="85" t="s">
        <v>2392</v>
      </c>
      <c r="G494" s="85" t="b">
        <v>0</v>
      </c>
      <c r="H494" s="85" t="b">
        <v>0</v>
      </c>
      <c r="I494" s="85" t="b">
        <v>0</v>
      </c>
      <c r="J494" s="85" t="b">
        <v>0</v>
      </c>
      <c r="K494" s="85" t="b">
        <v>0</v>
      </c>
      <c r="L494" s="85" t="b">
        <v>0</v>
      </c>
    </row>
    <row r="495" spans="1:12" ht="15">
      <c r="A495" s="85" t="s">
        <v>2541</v>
      </c>
      <c r="B495" s="85" t="s">
        <v>2586</v>
      </c>
      <c r="C495" s="85">
        <v>6</v>
      </c>
      <c r="D495" s="123">
        <v>0</v>
      </c>
      <c r="E495" s="123">
        <v>1.0347621062592118</v>
      </c>
      <c r="F495" s="85" t="s">
        <v>2392</v>
      </c>
      <c r="G495" s="85" t="b">
        <v>0</v>
      </c>
      <c r="H495" s="85" t="b">
        <v>0</v>
      </c>
      <c r="I495" s="85" t="b">
        <v>0</v>
      </c>
      <c r="J495" s="85" t="b">
        <v>0</v>
      </c>
      <c r="K495" s="85" t="b">
        <v>0</v>
      </c>
      <c r="L495" s="85" t="b">
        <v>0</v>
      </c>
    </row>
    <row r="496" spans="1:12" ht="15">
      <c r="A496" s="85" t="s">
        <v>2586</v>
      </c>
      <c r="B496" s="85" t="s">
        <v>2587</v>
      </c>
      <c r="C496" s="85">
        <v>6</v>
      </c>
      <c r="D496" s="123">
        <v>0</v>
      </c>
      <c r="E496" s="123">
        <v>1.0347621062592118</v>
      </c>
      <c r="F496" s="85" t="s">
        <v>2392</v>
      </c>
      <c r="G496" s="85" t="b">
        <v>0</v>
      </c>
      <c r="H496" s="85" t="b">
        <v>0</v>
      </c>
      <c r="I496" s="85" t="b">
        <v>0</v>
      </c>
      <c r="J496" s="85" t="b">
        <v>0</v>
      </c>
      <c r="K496" s="85" t="b">
        <v>0</v>
      </c>
      <c r="L496" s="85" t="b">
        <v>0</v>
      </c>
    </row>
    <row r="497" spans="1:12" ht="15">
      <c r="A497" s="85" t="s">
        <v>2587</v>
      </c>
      <c r="B497" s="85" t="s">
        <v>3089</v>
      </c>
      <c r="C497" s="85">
        <v>6</v>
      </c>
      <c r="D497" s="123">
        <v>0</v>
      </c>
      <c r="E497" s="123">
        <v>1.0347621062592118</v>
      </c>
      <c r="F497" s="85" t="s">
        <v>2392</v>
      </c>
      <c r="G497" s="85" t="b">
        <v>0</v>
      </c>
      <c r="H497" s="85" t="b">
        <v>0</v>
      </c>
      <c r="I497" s="85" t="b">
        <v>0</v>
      </c>
      <c r="J497" s="85" t="b">
        <v>0</v>
      </c>
      <c r="K497" s="85" t="b">
        <v>0</v>
      </c>
      <c r="L497" s="85" t="b">
        <v>0</v>
      </c>
    </row>
    <row r="498" spans="1:12" ht="15">
      <c r="A498" s="85" t="s">
        <v>277</v>
      </c>
      <c r="B498" s="85" t="s">
        <v>2581</v>
      </c>
      <c r="C498" s="85">
        <v>5</v>
      </c>
      <c r="D498" s="123">
        <v>0.005576144087860903</v>
      </c>
      <c r="E498" s="123">
        <v>1.1139433523068367</v>
      </c>
      <c r="F498" s="85" t="s">
        <v>2392</v>
      </c>
      <c r="G498" s="85" t="b">
        <v>0</v>
      </c>
      <c r="H498" s="85" t="b">
        <v>0</v>
      </c>
      <c r="I498" s="85" t="b">
        <v>0</v>
      </c>
      <c r="J498" s="85" t="b">
        <v>0</v>
      </c>
      <c r="K498" s="85" t="b">
        <v>0</v>
      </c>
      <c r="L498" s="85" t="b">
        <v>0</v>
      </c>
    </row>
    <row r="499" spans="1:12" ht="15">
      <c r="A499" s="85" t="s">
        <v>2589</v>
      </c>
      <c r="B499" s="85" t="s">
        <v>336</v>
      </c>
      <c r="C499" s="85">
        <v>3</v>
      </c>
      <c r="D499" s="123">
        <v>0.007072003958960374</v>
      </c>
      <c r="E499" s="123">
        <v>0.91204482964487</v>
      </c>
      <c r="F499" s="85" t="s">
        <v>2393</v>
      </c>
      <c r="G499" s="85" t="b">
        <v>0</v>
      </c>
      <c r="H499" s="85" t="b">
        <v>0</v>
      </c>
      <c r="I499" s="85" t="b">
        <v>0</v>
      </c>
      <c r="J499" s="85" t="b">
        <v>0</v>
      </c>
      <c r="K499" s="85" t="b">
        <v>0</v>
      </c>
      <c r="L499" s="85" t="b">
        <v>0</v>
      </c>
    </row>
    <row r="500" spans="1:12" ht="15">
      <c r="A500" s="85" t="s">
        <v>336</v>
      </c>
      <c r="B500" s="85" t="s">
        <v>2590</v>
      </c>
      <c r="C500" s="85">
        <v>3</v>
      </c>
      <c r="D500" s="123">
        <v>0.007072003958960374</v>
      </c>
      <c r="E500" s="123">
        <v>0.91204482964487</v>
      </c>
      <c r="F500" s="85" t="s">
        <v>2393</v>
      </c>
      <c r="G500" s="85" t="b">
        <v>0</v>
      </c>
      <c r="H500" s="85" t="b">
        <v>0</v>
      </c>
      <c r="I500" s="85" t="b">
        <v>0</v>
      </c>
      <c r="J500" s="85" t="b">
        <v>0</v>
      </c>
      <c r="K500" s="85" t="b">
        <v>0</v>
      </c>
      <c r="L500" s="85" t="b">
        <v>0</v>
      </c>
    </row>
    <row r="501" spans="1:12" ht="15">
      <c r="A501" s="85" t="s">
        <v>2590</v>
      </c>
      <c r="B501" s="85" t="s">
        <v>2591</v>
      </c>
      <c r="C501" s="85">
        <v>3</v>
      </c>
      <c r="D501" s="123">
        <v>0.007072003958960374</v>
      </c>
      <c r="E501" s="123">
        <v>1.2130748253088512</v>
      </c>
      <c r="F501" s="85" t="s">
        <v>2393</v>
      </c>
      <c r="G501" s="85" t="b">
        <v>0</v>
      </c>
      <c r="H501" s="85" t="b">
        <v>0</v>
      </c>
      <c r="I501" s="85" t="b">
        <v>0</v>
      </c>
      <c r="J501" s="85" t="b">
        <v>0</v>
      </c>
      <c r="K501" s="85" t="b">
        <v>0</v>
      </c>
      <c r="L501" s="85" t="b">
        <v>0</v>
      </c>
    </row>
    <row r="502" spans="1:12" ht="15">
      <c r="A502" s="85" t="s">
        <v>2591</v>
      </c>
      <c r="B502" s="85" t="s">
        <v>2592</v>
      </c>
      <c r="C502" s="85">
        <v>3</v>
      </c>
      <c r="D502" s="123">
        <v>0.007072003958960374</v>
      </c>
      <c r="E502" s="123">
        <v>1.2130748253088512</v>
      </c>
      <c r="F502" s="85" t="s">
        <v>2393</v>
      </c>
      <c r="G502" s="85" t="b">
        <v>0</v>
      </c>
      <c r="H502" s="85" t="b">
        <v>0</v>
      </c>
      <c r="I502" s="85" t="b">
        <v>0</v>
      </c>
      <c r="J502" s="85" t="b">
        <v>0</v>
      </c>
      <c r="K502" s="85" t="b">
        <v>0</v>
      </c>
      <c r="L502" s="85" t="b">
        <v>0</v>
      </c>
    </row>
    <row r="503" spans="1:12" ht="15">
      <c r="A503" s="85" t="s">
        <v>2592</v>
      </c>
      <c r="B503" s="85" t="s">
        <v>2593</v>
      </c>
      <c r="C503" s="85">
        <v>3</v>
      </c>
      <c r="D503" s="123">
        <v>0.007072003958960374</v>
      </c>
      <c r="E503" s="123">
        <v>1.2130748253088512</v>
      </c>
      <c r="F503" s="85" t="s">
        <v>2393</v>
      </c>
      <c r="G503" s="85" t="b">
        <v>0</v>
      </c>
      <c r="H503" s="85" t="b">
        <v>0</v>
      </c>
      <c r="I503" s="85" t="b">
        <v>0</v>
      </c>
      <c r="J503" s="85" t="b">
        <v>1</v>
      </c>
      <c r="K503" s="85" t="b">
        <v>0</v>
      </c>
      <c r="L503" s="85" t="b">
        <v>0</v>
      </c>
    </row>
    <row r="504" spans="1:12" ht="15">
      <c r="A504" s="85" t="s">
        <v>2593</v>
      </c>
      <c r="B504" s="85" t="s">
        <v>2542</v>
      </c>
      <c r="C504" s="85">
        <v>3</v>
      </c>
      <c r="D504" s="123">
        <v>0.007072003958960374</v>
      </c>
      <c r="E504" s="123">
        <v>1.0881360887005513</v>
      </c>
      <c r="F504" s="85" t="s">
        <v>2393</v>
      </c>
      <c r="G504" s="85" t="b">
        <v>1</v>
      </c>
      <c r="H504" s="85" t="b">
        <v>0</v>
      </c>
      <c r="I504" s="85" t="b">
        <v>0</v>
      </c>
      <c r="J504" s="85" t="b">
        <v>0</v>
      </c>
      <c r="K504" s="85" t="b">
        <v>0</v>
      </c>
      <c r="L504" s="85" t="b">
        <v>0</v>
      </c>
    </row>
    <row r="505" spans="1:12" ht="15">
      <c r="A505" s="85" t="s">
        <v>2542</v>
      </c>
      <c r="B505" s="85" t="s">
        <v>2594</v>
      </c>
      <c r="C505" s="85">
        <v>3</v>
      </c>
      <c r="D505" s="123">
        <v>0.007072003958960374</v>
      </c>
      <c r="E505" s="123">
        <v>1.0881360887005513</v>
      </c>
      <c r="F505" s="85" t="s">
        <v>2393</v>
      </c>
      <c r="G505" s="85" t="b">
        <v>0</v>
      </c>
      <c r="H505" s="85" t="b">
        <v>0</v>
      </c>
      <c r="I505" s="85" t="b">
        <v>0</v>
      </c>
      <c r="J505" s="85" t="b">
        <v>0</v>
      </c>
      <c r="K505" s="85" t="b">
        <v>0</v>
      </c>
      <c r="L505" s="85" t="b">
        <v>0</v>
      </c>
    </row>
    <row r="506" spans="1:12" ht="15">
      <c r="A506" s="85" t="s">
        <v>2594</v>
      </c>
      <c r="B506" s="85" t="s">
        <v>338</v>
      </c>
      <c r="C506" s="85">
        <v>3</v>
      </c>
      <c r="D506" s="123">
        <v>0.007072003958960374</v>
      </c>
      <c r="E506" s="123">
        <v>1.2130748253088512</v>
      </c>
      <c r="F506" s="85" t="s">
        <v>2393</v>
      </c>
      <c r="G506" s="85" t="b">
        <v>0</v>
      </c>
      <c r="H506" s="85" t="b">
        <v>0</v>
      </c>
      <c r="I506" s="85" t="b">
        <v>0</v>
      </c>
      <c r="J506" s="85" t="b">
        <v>0</v>
      </c>
      <c r="K506" s="85" t="b">
        <v>0</v>
      </c>
      <c r="L506" s="85" t="b">
        <v>0</v>
      </c>
    </row>
    <row r="507" spans="1:12" ht="15">
      <c r="A507" s="85" t="s">
        <v>338</v>
      </c>
      <c r="B507" s="85" t="s">
        <v>337</v>
      </c>
      <c r="C507" s="85">
        <v>3</v>
      </c>
      <c r="D507" s="123">
        <v>0.007072003958960374</v>
      </c>
      <c r="E507" s="123">
        <v>1.2130748253088512</v>
      </c>
      <c r="F507" s="85" t="s">
        <v>2393</v>
      </c>
      <c r="G507" s="85" t="b">
        <v>0</v>
      </c>
      <c r="H507" s="85" t="b">
        <v>0</v>
      </c>
      <c r="I507" s="85" t="b">
        <v>0</v>
      </c>
      <c r="J507" s="85" t="b">
        <v>0</v>
      </c>
      <c r="K507" s="85" t="b">
        <v>0</v>
      </c>
      <c r="L507" s="85" t="b">
        <v>0</v>
      </c>
    </row>
    <row r="508" spans="1:12" ht="15">
      <c r="A508" s="85" t="s">
        <v>260</v>
      </c>
      <c r="B508" s="85" t="s">
        <v>2589</v>
      </c>
      <c r="C508" s="85">
        <v>2</v>
      </c>
      <c r="D508" s="123">
        <v>0.011359622477886083</v>
      </c>
      <c r="E508" s="123">
        <v>1.3891660843645326</v>
      </c>
      <c r="F508" s="85" t="s">
        <v>2393</v>
      </c>
      <c r="G508" s="85" t="b">
        <v>0</v>
      </c>
      <c r="H508" s="85" t="b">
        <v>0</v>
      </c>
      <c r="I508" s="85" t="b">
        <v>0</v>
      </c>
      <c r="J508" s="85" t="b">
        <v>0</v>
      </c>
      <c r="K508" s="85" t="b">
        <v>0</v>
      </c>
      <c r="L508" s="85" t="b">
        <v>0</v>
      </c>
    </row>
    <row r="509" spans="1:12" ht="15">
      <c r="A509" s="85" t="s">
        <v>336</v>
      </c>
      <c r="B509" s="85" t="s">
        <v>2596</v>
      </c>
      <c r="C509" s="85">
        <v>7</v>
      </c>
      <c r="D509" s="123">
        <v>0</v>
      </c>
      <c r="E509" s="123">
        <v>1.0791812460476249</v>
      </c>
      <c r="F509" s="85" t="s">
        <v>2394</v>
      </c>
      <c r="G509" s="85" t="b">
        <v>0</v>
      </c>
      <c r="H509" s="85" t="b">
        <v>0</v>
      </c>
      <c r="I509" s="85" t="b">
        <v>0</v>
      </c>
      <c r="J509" s="85" t="b">
        <v>0</v>
      </c>
      <c r="K509" s="85" t="b">
        <v>0</v>
      </c>
      <c r="L509" s="85" t="b">
        <v>0</v>
      </c>
    </row>
    <row r="510" spans="1:12" ht="15">
      <c r="A510" s="85" t="s">
        <v>2596</v>
      </c>
      <c r="B510" s="85" t="s">
        <v>2597</v>
      </c>
      <c r="C510" s="85">
        <v>7</v>
      </c>
      <c r="D510" s="123">
        <v>0</v>
      </c>
      <c r="E510" s="123">
        <v>1.2754758911915929</v>
      </c>
      <c r="F510" s="85" t="s">
        <v>2394</v>
      </c>
      <c r="G510" s="85" t="b">
        <v>0</v>
      </c>
      <c r="H510" s="85" t="b">
        <v>0</v>
      </c>
      <c r="I510" s="85" t="b">
        <v>0</v>
      </c>
      <c r="J510" s="85" t="b">
        <v>0</v>
      </c>
      <c r="K510" s="85" t="b">
        <v>0</v>
      </c>
      <c r="L510" s="85" t="b">
        <v>0</v>
      </c>
    </row>
    <row r="511" spans="1:12" ht="15">
      <c r="A511" s="85" t="s">
        <v>2597</v>
      </c>
      <c r="B511" s="85" t="s">
        <v>2541</v>
      </c>
      <c r="C511" s="85">
        <v>7</v>
      </c>
      <c r="D511" s="123">
        <v>0</v>
      </c>
      <c r="E511" s="123">
        <v>1.2754758911915929</v>
      </c>
      <c r="F511" s="85" t="s">
        <v>2394</v>
      </c>
      <c r="G511" s="85" t="b">
        <v>0</v>
      </c>
      <c r="H511" s="85" t="b">
        <v>0</v>
      </c>
      <c r="I511" s="85" t="b">
        <v>0</v>
      </c>
      <c r="J511" s="85" t="b">
        <v>0</v>
      </c>
      <c r="K511" s="85" t="b">
        <v>0</v>
      </c>
      <c r="L511" s="85" t="b">
        <v>0</v>
      </c>
    </row>
    <row r="512" spans="1:12" ht="15">
      <c r="A512" s="85" t="s">
        <v>2541</v>
      </c>
      <c r="B512" s="85" t="s">
        <v>2598</v>
      </c>
      <c r="C512" s="85">
        <v>7</v>
      </c>
      <c r="D512" s="123">
        <v>0</v>
      </c>
      <c r="E512" s="123">
        <v>1.2754758911915929</v>
      </c>
      <c r="F512" s="85" t="s">
        <v>2394</v>
      </c>
      <c r="G512" s="85" t="b">
        <v>0</v>
      </c>
      <c r="H512" s="85" t="b">
        <v>0</v>
      </c>
      <c r="I512" s="85" t="b">
        <v>0</v>
      </c>
      <c r="J512" s="85" t="b">
        <v>0</v>
      </c>
      <c r="K512" s="85" t="b">
        <v>0</v>
      </c>
      <c r="L512" s="85" t="b">
        <v>0</v>
      </c>
    </row>
    <row r="513" spans="1:12" ht="15">
      <c r="A513" s="85" t="s">
        <v>2598</v>
      </c>
      <c r="B513" s="85" t="s">
        <v>2599</v>
      </c>
      <c r="C513" s="85">
        <v>7</v>
      </c>
      <c r="D513" s="123">
        <v>0</v>
      </c>
      <c r="E513" s="123">
        <v>1.2754758911915929</v>
      </c>
      <c r="F513" s="85" t="s">
        <v>2394</v>
      </c>
      <c r="G513" s="85" t="b">
        <v>0</v>
      </c>
      <c r="H513" s="85" t="b">
        <v>0</v>
      </c>
      <c r="I513" s="85" t="b">
        <v>0</v>
      </c>
      <c r="J513" s="85" t="b">
        <v>0</v>
      </c>
      <c r="K513" s="85" t="b">
        <v>0</v>
      </c>
      <c r="L513" s="85" t="b">
        <v>0</v>
      </c>
    </row>
    <row r="514" spans="1:12" ht="15">
      <c r="A514" s="85" t="s">
        <v>2599</v>
      </c>
      <c r="B514" s="85" t="s">
        <v>2600</v>
      </c>
      <c r="C514" s="85">
        <v>7</v>
      </c>
      <c r="D514" s="123">
        <v>0</v>
      </c>
      <c r="E514" s="123">
        <v>1.2754758911915929</v>
      </c>
      <c r="F514" s="85" t="s">
        <v>2394</v>
      </c>
      <c r="G514" s="85" t="b">
        <v>0</v>
      </c>
      <c r="H514" s="85" t="b">
        <v>0</v>
      </c>
      <c r="I514" s="85" t="b">
        <v>0</v>
      </c>
      <c r="J514" s="85" t="b">
        <v>0</v>
      </c>
      <c r="K514" s="85" t="b">
        <v>0</v>
      </c>
      <c r="L514" s="85" t="b">
        <v>0</v>
      </c>
    </row>
    <row r="515" spans="1:12" ht="15">
      <c r="A515" s="85" t="s">
        <v>2600</v>
      </c>
      <c r="B515" s="85" t="s">
        <v>2601</v>
      </c>
      <c r="C515" s="85">
        <v>7</v>
      </c>
      <c r="D515" s="123">
        <v>0</v>
      </c>
      <c r="E515" s="123">
        <v>1.2754758911915929</v>
      </c>
      <c r="F515" s="85" t="s">
        <v>2394</v>
      </c>
      <c r="G515" s="85" t="b">
        <v>0</v>
      </c>
      <c r="H515" s="85" t="b">
        <v>0</v>
      </c>
      <c r="I515" s="85" t="b">
        <v>0</v>
      </c>
      <c r="J515" s="85" t="b">
        <v>0</v>
      </c>
      <c r="K515" s="85" t="b">
        <v>0</v>
      </c>
      <c r="L515" s="85" t="b">
        <v>0</v>
      </c>
    </row>
    <row r="516" spans="1:12" ht="15">
      <c r="A516" s="85" t="s">
        <v>2601</v>
      </c>
      <c r="B516" s="85" t="s">
        <v>2602</v>
      </c>
      <c r="C516" s="85">
        <v>7</v>
      </c>
      <c r="D516" s="123">
        <v>0</v>
      </c>
      <c r="E516" s="123">
        <v>1.2754758911915929</v>
      </c>
      <c r="F516" s="85" t="s">
        <v>2394</v>
      </c>
      <c r="G516" s="85" t="b">
        <v>0</v>
      </c>
      <c r="H516" s="85" t="b">
        <v>0</v>
      </c>
      <c r="I516" s="85" t="b">
        <v>0</v>
      </c>
      <c r="J516" s="85" t="b">
        <v>0</v>
      </c>
      <c r="K516" s="85" t="b">
        <v>0</v>
      </c>
      <c r="L516" s="85" t="b">
        <v>0</v>
      </c>
    </row>
    <row r="517" spans="1:12" ht="15">
      <c r="A517" s="85" t="s">
        <v>2602</v>
      </c>
      <c r="B517" s="85" t="s">
        <v>3081</v>
      </c>
      <c r="C517" s="85">
        <v>6</v>
      </c>
      <c r="D517" s="123">
        <v>0.002889789480458125</v>
      </c>
      <c r="E517" s="123">
        <v>1.275475891191593</v>
      </c>
      <c r="F517" s="85" t="s">
        <v>2394</v>
      </c>
      <c r="G517" s="85" t="b">
        <v>0</v>
      </c>
      <c r="H517" s="85" t="b">
        <v>0</v>
      </c>
      <c r="I517" s="85" t="b">
        <v>0</v>
      </c>
      <c r="J517" s="85" t="b">
        <v>0</v>
      </c>
      <c r="K517" s="85" t="b">
        <v>0</v>
      </c>
      <c r="L517" s="85" t="b">
        <v>0</v>
      </c>
    </row>
    <row r="518" spans="1:12" ht="15">
      <c r="A518" s="85" t="s">
        <v>3081</v>
      </c>
      <c r="B518" s="85" t="s">
        <v>3082</v>
      </c>
      <c r="C518" s="85">
        <v>6</v>
      </c>
      <c r="D518" s="123">
        <v>0.002889789480458125</v>
      </c>
      <c r="E518" s="123">
        <v>1.3424226808222062</v>
      </c>
      <c r="F518" s="85" t="s">
        <v>2394</v>
      </c>
      <c r="G518" s="85" t="b">
        <v>0</v>
      </c>
      <c r="H518" s="85" t="b">
        <v>0</v>
      </c>
      <c r="I518" s="85" t="b">
        <v>0</v>
      </c>
      <c r="J518" s="85" t="b">
        <v>0</v>
      </c>
      <c r="K518" s="85" t="b">
        <v>0</v>
      </c>
      <c r="L518" s="85" t="b">
        <v>0</v>
      </c>
    </row>
    <row r="519" spans="1:12" ht="15">
      <c r="A519" s="85" t="s">
        <v>3082</v>
      </c>
      <c r="B519" s="85" t="s">
        <v>3083</v>
      </c>
      <c r="C519" s="85">
        <v>6</v>
      </c>
      <c r="D519" s="123">
        <v>0.002889789480458125</v>
      </c>
      <c r="E519" s="123">
        <v>1.3424226808222062</v>
      </c>
      <c r="F519" s="85" t="s">
        <v>2394</v>
      </c>
      <c r="G519" s="85" t="b">
        <v>0</v>
      </c>
      <c r="H519" s="85" t="b">
        <v>0</v>
      </c>
      <c r="I519" s="85" t="b">
        <v>0</v>
      </c>
      <c r="J519" s="85" t="b">
        <v>0</v>
      </c>
      <c r="K519" s="85" t="b">
        <v>0</v>
      </c>
      <c r="L519" s="85" t="b">
        <v>0</v>
      </c>
    </row>
    <row r="520" spans="1:12" ht="15">
      <c r="A520" s="85" t="s">
        <v>3067</v>
      </c>
      <c r="B520" s="85" t="s">
        <v>3094</v>
      </c>
      <c r="C520" s="85">
        <v>4</v>
      </c>
      <c r="D520" s="123">
        <v>0.006993900681619984</v>
      </c>
      <c r="E520" s="123">
        <v>1.5185139398778875</v>
      </c>
      <c r="F520" s="85" t="s">
        <v>2394</v>
      </c>
      <c r="G520" s="85" t="b">
        <v>1</v>
      </c>
      <c r="H520" s="85" t="b">
        <v>0</v>
      </c>
      <c r="I520" s="85" t="b">
        <v>0</v>
      </c>
      <c r="J520" s="85" t="b">
        <v>0</v>
      </c>
      <c r="K520" s="85" t="b">
        <v>0</v>
      </c>
      <c r="L520" s="85" t="b">
        <v>0</v>
      </c>
    </row>
    <row r="521" spans="1:12" ht="15">
      <c r="A521" s="85" t="s">
        <v>3094</v>
      </c>
      <c r="B521" s="85" t="s">
        <v>328</v>
      </c>
      <c r="C521" s="85">
        <v>4</v>
      </c>
      <c r="D521" s="123">
        <v>0.006993900681619984</v>
      </c>
      <c r="E521" s="123">
        <v>1.5185139398778875</v>
      </c>
      <c r="F521" s="85" t="s">
        <v>2394</v>
      </c>
      <c r="G521" s="85" t="b">
        <v>0</v>
      </c>
      <c r="H521" s="85" t="b">
        <v>0</v>
      </c>
      <c r="I521" s="85" t="b">
        <v>0</v>
      </c>
      <c r="J521" s="85" t="b">
        <v>0</v>
      </c>
      <c r="K521" s="85" t="b">
        <v>0</v>
      </c>
      <c r="L521" s="85" t="b">
        <v>0</v>
      </c>
    </row>
    <row r="522" spans="1:12" ht="15">
      <c r="A522" s="85" t="s">
        <v>328</v>
      </c>
      <c r="B522" s="85" t="s">
        <v>3104</v>
      </c>
      <c r="C522" s="85">
        <v>4</v>
      </c>
      <c r="D522" s="123">
        <v>0.006993900681619984</v>
      </c>
      <c r="E522" s="123">
        <v>1.3424226808222062</v>
      </c>
      <c r="F522" s="85" t="s">
        <v>2394</v>
      </c>
      <c r="G522" s="85" t="b">
        <v>0</v>
      </c>
      <c r="H522" s="85" t="b">
        <v>0</v>
      </c>
      <c r="I522" s="85" t="b">
        <v>0</v>
      </c>
      <c r="J522" s="85" t="b">
        <v>0</v>
      </c>
      <c r="K522" s="85" t="b">
        <v>0</v>
      </c>
      <c r="L522" s="85" t="b">
        <v>0</v>
      </c>
    </row>
    <row r="523" spans="1:12" ht="15">
      <c r="A523" s="85" t="s">
        <v>3104</v>
      </c>
      <c r="B523" s="85" t="s">
        <v>336</v>
      </c>
      <c r="C523" s="85">
        <v>4</v>
      </c>
      <c r="D523" s="123">
        <v>0.006993900681619984</v>
      </c>
      <c r="E523" s="123">
        <v>1.0791812460476249</v>
      </c>
      <c r="F523" s="85" t="s">
        <v>2394</v>
      </c>
      <c r="G523" s="85" t="b">
        <v>0</v>
      </c>
      <c r="H523" s="85" t="b">
        <v>0</v>
      </c>
      <c r="I523" s="85" t="b">
        <v>0</v>
      </c>
      <c r="J523" s="85" t="b">
        <v>0</v>
      </c>
      <c r="K523" s="85" t="b">
        <v>0</v>
      </c>
      <c r="L523" s="85" t="b">
        <v>0</v>
      </c>
    </row>
    <row r="524" spans="1:12" ht="15">
      <c r="A524" s="85" t="s">
        <v>3083</v>
      </c>
      <c r="B524" s="85" t="s">
        <v>3105</v>
      </c>
      <c r="C524" s="85">
        <v>4</v>
      </c>
      <c r="D524" s="123">
        <v>0.006993900681619984</v>
      </c>
      <c r="E524" s="123">
        <v>1.3424226808222062</v>
      </c>
      <c r="F524" s="85" t="s">
        <v>2394</v>
      </c>
      <c r="G524" s="85" t="b">
        <v>0</v>
      </c>
      <c r="H524" s="85" t="b">
        <v>0</v>
      </c>
      <c r="I524" s="85" t="b">
        <v>0</v>
      </c>
      <c r="J524" s="85" t="b">
        <v>0</v>
      </c>
      <c r="K524" s="85" t="b">
        <v>0</v>
      </c>
      <c r="L524" s="85" t="b">
        <v>0</v>
      </c>
    </row>
    <row r="525" spans="1:12" ht="15">
      <c r="A525" s="85" t="s">
        <v>3105</v>
      </c>
      <c r="B525" s="85" t="s">
        <v>3076</v>
      </c>
      <c r="C525" s="85">
        <v>4</v>
      </c>
      <c r="D525" s="123">
        <v>0.006993900681619984</v>
      </c>
      <c r="E525" s="123">
        <v>1.5185139398778875</v>
      </c>
      <c r="F525" s="85" t="s">
        <v>2394</v>
      </c>
      <c r="G525" s="85" t="b">
        <v>0</v>
      </c>
      <c r="H525" s="85" t="b">
        <v>0</v>
      </c>
      <c r="I525" s="85" t="b">
        <v>0</v>
      </c>
      <c r="J525" s="85" t="b">
        <v>0</v>
      </c>
      <c r="K525" s="85" t="b">
        <v>0</v>
      </c>
      <c r="L525" s="85" t="b">
        <v>0</v>
      </c>
    </row>
    <row r="526" spans="1:12" ht="15">
      <c r="A526" s="85" t="s">
        <v>3076</v>
      </c>
      <c r="B526" s="85" t="s">
        <v>336</v>
      </c>
      <c r="C526" s="85">
        <v>4</v>
      </c>
      <c r="D526" s="123">
        <v>0.006993900681619984</v>
      </c>
      <c r="E526" s="123">
        <v>1.0791812460476249</v>
      </c>
      <c r="F526" s="85" t="s">
        <v>2394</v>
      </c>
      <c r="G526" s="85" t="b">
        <v>0</v>
      </c>
      <c r="H526" s="85" t="b">
        <v>0</v>
      </c>
      <c r="I526" s="85" t="b">
        <v>0</v>
      </c>
      <c r="J526" s="85" t="b">
        <v>0</v>
      </c>
      <c r="K526" s="85" t="b">
        <v>0</v>
      </c>
      <c r="L526" s="85" t="b">
        <v>0</v>
      </c>
    </row>
    <row r="527" spans="1:12" ht="15">
      <c r="A527" s="85" t="s">
        <v>336</v>
      </c>
      <c r="B527" s="85" t="s">
        <v>584</v>
      </c>
      <c r="C527" s="85">
        <v>4</v>
      </c>
      <c r="D527" s="123">
        <v>0.006993900681619984</v>
      </c>
      <c r="E527" s="123">
        <v>1.0791812460476249</v>
      </c>
      <c r="F527" s="85" t="s">
        <v>2394</v>
      </c>
      <c r="G527" s="85" t="b">
        <v>0</v>
      </c>
      <c r="H527" s="85" t="b">
        <v>0</v>
      </c>
      <c r="I527" s="85" t="b">
        <v>0</v>
      </c>
      <c r="J527" s="85" t="b">
        <v>0</v>
      </c>
      <c r="K527" s="85" t="b">
        <v>0</v>
      </c>
      <c r="L527" s="85" t="b">
        <v>0</v>
      </c>
    </row>
    <row r="528" spans="1:12" ht="15">
      <c r="A528" s="85" t="s">
        <v>584</v>
      </c>
      <c r="B528" s="85" t="s">
        <v>2499</v>
      </c>
      <c r="C528" s="85">
        <v>4</v>
      </c>
      <c r="D528" s="123">
        <v>0.006993900681619984</v>
      </c>
      <c r="E528" s="123">
        <v>1.5185139398778875</v>
      </c>
      <c r="F528" s="85" t="s">
        <v>2394</v>
      </c>
      <c r="G528" s="85" t="b">
        <v>0</v>
      </c>
      <c r="H528" s="85" t="b">
        <v>0</v>
      </c>
      <c r="I528" s="85" t="b">
        <v>0</v>
      </c>
      <c r="J528" s="85" t="b">
        <v>0</v>
      </c>
      <c r="K528" s="85" t="b">
        <v>0</v>
      </c>
      <c r="L528" s="85" t="b">
        <v>0</v>
      </c>
    </row>
    <row r="529" spans="1:12" ht="15">
      <c r="A529" s="85" t="s">
        <v>2499</v>
      </c>
      <c r="B529" s="85" t="s">
        <v>2500</v>
      </c>
      <c r="C529" s="85">
        <v>4</v>
      </c>
      <c r="D529" s="123">
        <v>0.006993900681619984</v>
      </c>
      <c r="E529" s="123">
        <v>1.5185139398778875</v>
      </c>
      <c r="F529" s="85" t="s">
        <v>2394</v>
      </c>
      <c r="G529" s="85" t="b">
        <v>0</v>
      </c>
      <c r="H529" s="85" t="b">
        <v>0</v>
      </c>
      <c r="I529" s="85" t="b">
        <v>0</v>
      </c>
      <c r="J529" s="85" t="b">
        <v>0</v>
      </c>
      <c r="K529" s="85" t="b">
        <v>0</v>
      </c>
      <c r="L529" s="85" t="b">
        <v>0</v>
      </c>
    </row>
    <row r="530" spans="1:12" ht="15">
      <c r="A530" s="85" t="s">
        <v>3135</v>
      </c>
      <c r="B530" s="85" t="s">
        <v>336</v>
      </c>
      <c r="C530" s="85">
        <v>3</v>
      </c>
      <c r="D530" s="123">
        <v>0.007941945006358154</v>
      </c>
      <c r="E530" s="123">
        <v>1.0791812460476249</v>
      </c>
      <c r="F530" s="85" t="s">
        <v>2394</v>
      </c>
      <c r="G530" s="85" t="b">
        <v>0</v>
      </c>
      <c r="H530" s="85" t="b">
        <v>0</v>
      </c>
      <c r="I530" s="85" t="b">
        <v>0</v>
      </c>
      <c r="J530" s="85" t="b">
        <v>0</v>
      </c>
      <c r="K530" s="85" t="b">
        <v>0</v>
      </c>
      <c r="L530" s="85" t="b">
        <v>0</v>
      </c>
    </row>
    <row r="531" spans="1:12" ht="15">
      <c r="A531" s="85" t="s">
        <v>2500</v>
      </c>
      <c r="B531" s="85" t="s">
        <v>3136</v>
      </c>
      <c r="C531" s="85">
        <v>3</v>
      </c>
      <c r="D531" s="123">
        <v>0.007941945006358154</v>
      </c>
      <c r="E531" s="123">
        <v>1.6434526764861874</v>
      </c>
      <c r="F531" s="85" t="s">
        <v>2394</v>
      </c>
      <c r="G531" s="85" t="b">
        <v>0</v>
      </c>
      <c r="H531" s="85" t="b">
        <v>0</v>
      </c>
      <c r="I531" s="85" t="b">
        <v>0</v>
      </c>
      <c r="J531" s="85" t="b">
        <v>0</v>
      </c>
      <c r="K531" s="85" t="b">
        <v>0</v>
      </c>
      <c r="L531" s="85" t="b">
        <v>0</v>
      </c>
    </row>
    <row r="532" spans="1:12" ht="15">
      <c r="A532" s="85" t="s">
        <v>3136</v>
      </c>
      <c r="B532" s="85" t="s">
        <v>2551</v>
      </c>
      <c r="C532" s="85">
        <v>3</v>
      </c>
      <c r="D532" s="123">
        <v>0.007941945006358154</v>
      </c>
      <c r="E532" s="123">
        <v>1.6434526764861874</v>
      </c>
      <c r="F532" s="85" t="s">
        <v>2394</v>
      </c>
      <c r="G532" s="85" t="b">
        <v>0</v>
      </c>
      <c r="H532" s="85" t="b">
        <v>0</v>
      </c>
      <c r="I532" s="85" t="b">
        <v>0</v>
      </c>
      <c r="J532" s="85" t="b">
        <v>0</v>
      </c>
      <c r="K532" s="85" t="b">
        <v>0</v>
      </c>
      <c r="L532" s="85" t="b">
        <v>0</v>
      </c>
    </row>
    <row r="533" spans="1:12" ht="15">
      <c r="A533" s="85" t="s">
        <v>2551</v>
      </c>
      <c r="B533" s="85" t="s">
        <v>2546</v>
      </c>
      <c r="C533" s="85">
        <v>3</v>
      </c>
      <c r="D533" s="123">
        <v>0.007941945006358154</v>
      </c>
      <c r="E533" s="123">
        <v>1.6434526764861874</v>
      </c>
      <c r="F533" s="85" t="s">
        <v>2394</v>
      </c>
      <c r="G533" s="85" t="b">
        <v>0</v>
      </c>
      <c r="H533" s="85" t="b">
        <v>0</v>
      </c>
      <c r="I533" s="85" t="b">
        <v>0</v>
      </c>
      <c r="J533" s="85" t="b">
        <v>0</v>
      </c>
      <c r="K533" s="85" t="b">
        <v>0</v>
      </c>
      <c r="L533" s="85" t="b">
        <v>0</v>
      </c>
    </row>
    <row r="534" spans="1:12" ht="15">
      <c r="A534" s="85" t="s">
        <v>328</v>
      </c>
      <c r="B534" s="85" t="s">
        <v>3135</v>
      </c>
      <c r="C534" s="85">
        <v>2</v>
      </c>
      <c r="D534" s="123">
        <v>0.007828317184896053</v>
      </c>
      <c r="E534" s="123">
        <v>1.3424226808222062</v>
      </c>
      <c r="F534" s="85" t="s">
        <v>2394</v>
      </c>
      <c r="G534" s="85" t="b">
        <v>0</v>
      </c>
      <c r="H534" s="85" t="b">
        <v>0</v>
      </c>
      <c r="I534" s="85" t="b">
        <v>0</v>
      </c>
      <c r="J534" s="85" t="b">
        <v>0</v>
      </c>
      <c r="K534" s="85" t="b">
        <v>0</v>
      </c>
      <c r="L534" s="85" t="b">
        <v>0</v>
      </c>
    </row>
    <row r="535" spans="1:12" ht="15">
      <c r="A535" s="85" t="s">
        <v>3083</v>
      </c>
      <c r="B535" s="85" t="s">
        <v>3188</v>
      </c>
      <c r="C535" s="85">
        <v>2</v>
      </c>
      <c r="D535" s="123">
        <v>0.007828317184896053</v>
      </c>
      <c r="E535" s="123">
        <v>1.3424226808222062</v>
      </c>
      <c r="F535" s="85" t="s">
        <v>2394</v>
      </c>
      <c r="G535" s="85" t="b">
        <v>0</v>
      </c>
      <c r="H535" s="85" t="b">
        <v>0</v>
      </c>
      <c r="I535" s="85" t="b">
        <v>0</v>
      </c>
      <c r="J535" s="85" t="b">
        <v>0</v>
      </c>
      <c r="K535" s="85" t="b">
        <v>0</v>
      </c>
      <c r="L535" s="85" t="b">
        <v>0</v>
      </c>
    </row>
    <row r="536" spans="1:12" ht="15">
      <c r="A536" s="85" t="s">
        <v>2605</v>
      </c>
      <c r="B536" s="85" t="s">
        <v>2606</v>
      </c>
      <c r="C536" s="85">
        <v>2</v>
      </c>
      <c r="D536" s="123">
        <v>0.014334761698284819</v>
      </c>
      <c r="E536" s="123">
        <v>1.278753600952829</v>
      </c>
      <c r="F536" s="85" t="s">
        <v>2396</v>
      </c>
      <c r="G536" s="85" t="b">
        <v>0</v>
      </c>
      <c r="H536" s="85" t="b">
        <v>0</v>
      </c>
      <c r="I536" s="85" t="b">
        <v>0</v>
      </c>
      <c r="J536" s="85" t="b">
        <v>0</v>
      </c>
      <c r="K536" s="85" t="b">
        <v>0</v>
      </c>
      <c r="L536" s="85" t="b">
        <v>0</v>
      </c>
    </row>
    <row r="537" spans="1:12" ht="15">
      <c r="A537" s="85" t="s">
        <v>2606</v>
      </c>
      <c r="B537" s="85" t="s">
        <v>2607</v>
      </c>
      <c r="C537" s="85">
        <v>2</v>
      </c>
      <c r="D537" s="123">
        <v>0.014334761698284819</v>
      </c>
      <c r="E537" s="123">
        <v>1.278753600952829</v>
      </c>
      <c r="F537" s="85" t="s">
        <v>2396</v>
      </c>
      <c r="G537" s="85" t="b">
        <v>0</v>
      </c>
      <c r="H537" s="85" t="b">
        <v>0</v>
      </c>
      <c r="I537" s="85" t="b">
        <v>0</v>
      </c>
      <c r="J537" s="85" t="b">
        <v>0</v>
      </c>
      <c r="K537" s="85" t="b">
        <v>0</v>
      </c>
      <c r="L537" s="85" t="b">
        <v>0</v>
      </c>
    </row>
    <row r="538" spans="1:12" ht="15">
      <c r="A538" s="85" t="s">
        <v>2607</v>
      </c>
      <c r="B538" s="85" t="s">
        <v>2608</v>
      </c>
      <c r="C538" s="85">
        <v>2</v>
      </c>
      <c r="D538" s="123">
        <v>0.014334761698284819</v>
      </c>
      <c r="E538" s="123">
        <v>1.278753600952829</v>
      </c>
      <c r="F538" s="85" t="s">
        <v>2396</v>
      </c>
      <c r="G538" s="85" t="b">
        <v>0</v>
      </c>
      <c r="H538" s="85" t="b">
        <v>0</v>
      </c>
      <c r="I538" s="85" t="b">
        <v>0</v>
      </c>
      <c r="J538" s="85" t="b">
        <v>0</v>
      </c>
      <c r="K538" s="85" t="b">
        <v>0</v>
      </c>
      <c r="L538" s="85" t="b">
        <v>0</v>
      </c>
    </row>
    <row r="539" spans="1:12" ht="15">
      <c r="A539" s="85" t="s">
        <v>2608</v>
      </c>
      <c r="B539" s="85" t="s">
        <v>584</v>
      </c>
      <c r="C539" s="85">
        <v>2</v>
      </c>
      <c r="D539" s="123">
        <v>0.014334761698284819</v>
      </c>
      <c r="E539" s="123">
        <v>1.1026623418971477</v>
      </c>
      <c r="F539" s="85" t="s">
        <v>2396</v>
      </c>
      <c r="G539" s="85" t="b">
        <v>0</v>
      </c>
      <c r="H539" s="85" t="b">
        <v>0</v>
      </c>
      <c r="I539" s="85" t="b">
        <v>0</v>
      </c>
      <c r="J539" s="85" t="b">
        <v>0</v>
      </c>
      <c r="K539" s="85" t="b">
        <v>0</v>
      </c>
      <c r="L539" s="85" t="b">
        <v>0</v>
      </c>
    </row>
    <row r="540" spans="1:12" ht="15">
      <c r="A540" s="85" t="s">
        <v>584</v>
      </c>
      <c r="B540" s="85" t="s">
        <v>2609</v>
      </c>
      <c r="C540" s="85">
        <v>2</v>
      </c>
      <c r="D540" s="123">
        <v>0.014334761698284819</v>
      </c>
      <c r="E540" s="123">
        <v>0.9777236052888478</v>
      </c>
      <c r="F540" s="85" t="s">
        <v>2396</v>
      </c>
      <c r="G540" s="85" t="b">
        <v>0</v>
      </c>
      <c r="H540" s="85" t="b">
        <v>0</v>
      </c>
      <c r="I540" s="85" t="b">
        <v>0</v>
      </c>
      <c r="J540" s="85" t="b">
        <v>0</v>
      </c>
      <c r="K540" s="85" t="b">
        <v>0</v>
      </c>
      <c r="L540" s="85" t="b">
        <v>0</v>
      </c>
    </row>
    <row r="541" spans="1:12" ht="15">
      <c r="A541" s="85" t="s">
        <v>2609</v>
      </c>
      <c r="B541" s="85" t="s">
        <v>264</v>
      </c>
      <c r="C541" s="85">
        <v>2</v>
      </c>
      <c r="D541" s="123">
        <v>0.014334761698284819</v>
      </c>
      <c r="E541" s="123">
        <v>1.278753600952829</v>
      </c>
      <c r="F541" s="85" t="s">
        <v>2396</v>
      </c>
      <c r="G541" s="85" t="b">
        <v>0</v>
      </c>
      <c r="H541" s="85" t="b">
        <v>0</v>
      </c>
      <c r="I541" s="85" t="b">
        <v>0</v>
      </c>
      <c r="J541" s="85" t="b">
        <v>0</v>
      </c>
      <c r="K541" s="85" t="b">
        <v>0</v>
      </c>
      <c r="L541" s="85" t="b">
        <v>0</v>
      </c>
    </row>
    <row r="542" spans="1:12" ht="15">
      <c r="A542" s="85" t="s">
        <v>584</v>
      </c>
      <c r="B542" s="85" t="s">
        <v>2610</v>
      </c>
      <c r="C542" s="85">
        <v>2</v>
      </c>
      <c r="D542" s="123">
        <v>0.014334761698284819</v>
      </c>
      <c r="E542" s="123">
        <v>0.9777236052888478</v>
      </c>
      <c r="F542" s="85" t="s">
        <v>2396</v>
      </c>
      <c r="G542" s="85" t="b">
        <v>0</v>
      </c>
      <c r="H542" s="85" t="b">
        <v>0</v>
      </c>
      <c r="I542" s="85" t="b">
        <v>0</v>
      </c>
      <c r="J542" s="85" t="b">
        <v>0</v>
      </c>
      <c r="K542" s="85" t="b">
        <v>1</v>
      </c>
      <c r="L542" s="85" t="b">
        <v>0</v>
      </c>
    </row>
    <row r="543" spans="1:12" ht="15">
      <c r="A543" s="85" t="s">
        <v>2610</v>
      </c>
      <c r="B543" s="85" t="s">
        <v>2611</v>
      </c>
      <c r="C543" s="85">
        <v>2</v>
      </c>
      <c r="D543" s="123">
        <v>0.014334761698284819</v>
      </c>
      <c r="E543" s="123">
        <v>1.278753600952829</v>
      </c>
      <c r="F543" s="85" t="s">
        <v>2396</v>
      </c>
      <c r="G543" s="85" t="b">
        <v>0</v>
      </c>
      <c r="H543" s="85" t="b">
        <v>1</v>
      </c>
      <c r="I543" s="85" t="b">
        <v>0</v>
      </c>
      <c r="J543" s="85" t="b">
        <v>0</v>
      </c>
      <c r="K543" s="85" t="b">
        <v>0</v>
      </c>
      <c r="L543" s="85" t="b">
        <v>0</v>
      </c>
    </row>
    <row r="544" spans="1:12" ht="15">
      <c r="A544" s="85" t="s">
        <v>2611</v>
      </c>
      <c r="B544" s="85" t="s">
        <v>352</v>
      </c>
      <c r="C544" s="85">
        <v>2</v>
      </c>
      <c r="D544" s="123">
        <v>0.014334761698284819</v>
      </c>
      <c r="E544" s="123">
        <v>1.278753600952829</v>
      </c>
      <c r="F544" s="85" t="s">
        <v>2396</v>
      </c>
      <c r="G544" s="85" t="b">
        <v>0</v>
      </c>
      <c r="H544" s="85" t="b">
        <v>0</v>
      </c>
      <c r="I544" s="85" t="b">
        <v>0</v>
      </c>
      <c r="J544" s="85" t="b">
        <v>0</v>
      </c>
      <c r="K544" s="85" t="b">
        <v>0</v>
      </c>
      <c r="L544" s="85" t="b">
        <v>0</v>
      </c>
    </row>
    <row r="545" spans="1:12" ht="15">
      <c r="A545" s="85" t="s">
        <v>352</v>
      </c>
      <c r="B545" s="85" t="s">
        <v>351</v>
      </c>
      <c r="C545" s="85">
        <v>2</v>
      </c>
      <c r="D545" s="123">
        <v>0.014334761698284819</v>
      </c>
      <c r="E545" s="123">
        <v>1.278753600952829</v>
      </c>
      <c r="F545" s="85" t="s">
        <v>2396</v>
      </c>
      <c r="G545" s="85" t="b">
        <v>0</v>
      </c>
      <c r="H545" s="85" t="b">
        <v>0</v>
      </c>
      <c r="I545" s="85" t="b">
        <v>0</v>
      </c>
      <c r="J545" s="85" t="b">
        <v>0</v>
      </c>
      <c r="K545" s="85" t="b">
        <v>0</v>
      </c>
      <c r="L545" s="85" t="b">
        <v>0</v>
      </c>
    </row>
    <row r="546" spans="1:12" ht="15">
      <c r="A546" s="85" t="s">
        <v>351</v>
      </c>
      <c r="B546" s="85" t="s">
        <v>3222</v>
      </c>
      <c r="C546" s="85">
        <v>2</v>
      </c>
      <c r="D546" s="123">
        <v>0.014334761698284819</v>
      </c>
      <c r="E546" s="123">
        <v>1.278753600952829</v>
      </c>
      <c r="F546" s="85" t="s">
        <v>2396</v>
      </c>
      <c r="G546" s="85" t="b">
        <v>0</v>
      </c>
      <c r="H546" s="85" t="b">
        <v>0</v>
      </c>
      <c r="I546" s="85" t="b">
        <v>0</v>
      </c>
      <c r="J546" s="85" t="b">
        <v>0</v>
      </c>
      <c r="K546" s="85" t="b">
        <v>0</v>
      </c>
      <c r="L546" s="85" t="b">
        <v>0</v>
      </c>
    </row>
    <row r="547" spans="1:12" ht="15">
      <c r="A547" s="85" t="s">
        <v>3222</v>
      </c>
      <c r="B547" s="85" t="s">
        <v>3223</v>
      </c>
      <c r="C547" s="85">
        <v>2</v>
      </c>
      <c r="D547" s="123">
        <v>0.014334761698284819</v>
      </c>
      <c r="E547" s="123">
        <v>1.278753600952829</v>
      </c>
      <c r="F547" s="85" t="s">
        <v>2396</v>
      </c>
      <c r="G547" s="85" t="b">
        <v>0</v>
      </c>
      <c r="H547" s="85" t="b">
        <v>0</v>
      </c>
      <c r="I547" s="85" t="b">
        <v>0</v>
      </c>
      <c r="J547" s="85" t="b">
        <v>0</v>
      </c>
      <c r="K547" s="85" t="b">
        <v>0</v>
      </c>
      <c r="L547" s="85" t="b">
        <v>0</v>
      </c>
    </row>
    <row r="548" spans="1:12" ht="15">
      <c r="A548" s="85" t="s">
        <v>3223</v>
      </c>
      <c r="B548" s="85" t="s">
        <v>3224</v>
      </c>
      <c r="C548" s="85">
        <v>2</v>
      </c>
      <c r="D548" s="123">
        <v>0.014334761698284819</v>
      </c>
      <c r="E548" s="123">
        <v>1.278753600952829</v>
      </c>
      <c r="F548" s="85" t="s">
        <v>2396</v>
      </c>
      <c r="G548" s="85" t="b">
        <v>0</v>
      </c>
      <c r="H548" s="85" t="b">
        <v>0</v>
      </c>
      <c r="I548" s="85" t="b">
        <v>0</v>
      </c>
      <c r="J548" s="85" t="b">
        <v>0</v>
      </c>
      <c r="K548" s="85" t="b">
        <v>0</v>
      </c>
      <c r="L548" s="85" t="b">
        <v>0</v>
      </c>
    </row>
    <row r="549" spans="1:12" ht="15">
      <c r="A549" s="85" t="s">
        <v>3224</v>
      </c>
      <c r="B549" s="85" t="s">
        <v>3225</v>
      </c>
      <c r="C549" s="85">
        <v>2</v>
      </c>
      <c r="D549" s="123">
        <v>0.014334761698284819</v>
      </c>
      <c r="E549" s="123">
        <v>1.278753600952829</v>
      </c>
      <c r="F549" s="85" t="s">
        <v>2396</v>
      </c>
      <c r="G549" s="85" t="b">
        <v>0</v>
      </c>
      <c r="H549" s="85" t="b">
        <v>0</v>
      </c>
      <c r="I549" s="85" t="b">
        <v>0</v>
      </c>
      <c r="J549" s="85" t="b">
        <v>0</v>
      </c>
      <c r="K549" s="85" t="b">
        <v>0</v>
      </c>
      <c r="L549" s="85" t="b">
        <v>0</v>
      </c>
    </row>
    <row r="550" spans="1:12" ht="15">
      <c r="A550" s="85" t="s">
        <v>3225</v>
      </c>
      <c r="B550" s="85" t="s">
        <v>3226</v>
      </c>
      <c r="C550" s="85">
        <v>2</v>
      </c>
      <c r="D550" s="123">
        <v>0.014334761698284819</v>
      </c>
      <c r="E550" s="123">
        <v>1.278753600952829</v>
      </c>
      <c r="F550" s="85" t="s">
        <v>2396</v>
      </c>
      <c r="G550" s="85" t="b">
        <v>0</v>
      </c>
      <c r="H550" s="85" t="b">
        <v>0</v>
      </c>
      <c r="I550" s="85" t="b">
        <v>0</v>
      </c>
      <c r="J550" s="85" t="b">
        <v>0</v>
      </c>
      <c r="K550" s="85" t="b">
        <v>0</v>
      </c>
      <c r="L550" s="85" t="b">
        <v>0</v>
      </c>
    </row>
    <row r="551" spans="1:12" ht="15">
      <c r="A551" s="85" t="s">
        <v>3226</v>
      </c>
      <c r="B551" s="85" t="s">
        <v>3227</v>
      </c>
      <c r="C551" s="85">
        <v>2</v>
      </c>
      <c r="D551" s="123">
        <v>0.014334761698284819</v>
      </c>
      <c r="E551" s="123">
        <v>1.278753600952829</v>
      </c>
      <c r="F551" s="85" t="s">
        <v>2396</v>
      </c>
      <c r="G551" s="85" t="b">
        <v>0</v>
      </c>
      <c r="H551" s="85" t="b">
        <v>0</v>
      </c>
      <c r="I551" s="85" t="b">
        <v>0</v>
      </c>
      <c r="J551" s="85" t="b">
        <v>0</v>
      </c>
      <c r="K551" s="85" t="b">
        <v>0</v>
      </c>
      <c r="L551" s="85" t="b">
        <v>0</v>
      </c>
    </row>
    <row r="552" spans="1:12" ht="15">
      <c r="A552" s="85" t="s">
        <v>3227</v>
      </c>
      <c r="B552" s="85" t="s">
        <v>3228</v>
      </c>
      <c r="C552" s="85">
        <v>2</v>
      </c>
      <c r="D552" s="123">
        <v>0.014334761698284819</v>
      </c>
      <c r="E552" s="123">
        <v>1.278753600952829</v>
      </c>
      <c r="F552" s="85" t="s">
        <v>2396</v>
      </c>
      <c r="G552" s="85" t="b">
        <v>0</v>
      </c>
      <c r="H552" s="85" t="b">
        <v>0</v>
      </c>
      <c r="I552" s="85" t="b">
        <v>0</v>
      </c>
      <c r="J552" s="85" t="b">
        <v>0</v>
      </c>
      <c r="K552" s="85" t="b">
        <v>0</v>
      </c>
      <c r="L552" s="85" t="b">
        <v>0</v>
      </c>
    </row>
    <row r="553" spans="1:12" ht="15">
      <c r="A553" s="85" t="s">
        <v>3228</v>
      </c>
      <c r="B553" s="85" t="s">
        <v>3229</v>
      </c>
      <c r="C553" s="85">
        <v>2</v>
      </c>
      <c r="D553" s="123">
        <v>0.014334761698284819</v>
      </c>
      <c r="E553" s="123">
        <v>1.278753600952829</v>
      </c>
      <c r="F553" s="85" t="s">
        <v>2396</v>
      </c>
      <c r="G553" s="85" t="b">
        <v>0</v>
      </c>
      <c r="H553" s="85" t="b">
        <v>0</v>
      </c>
      <c r="I553" s="85" t="b">
        <v>0</v>
      </c>
      <c r="J553" s="85" t="b">
        <v>0</v>
      </c>
      <c r="K553" s="85" t="b">
        <v>0</v>
      </c>
      <c r="L553" s="85" t="b">
        <v>0</v>
      </c>
    </row>
    <row r="554" spans="1:12" ht="15">
      <c r="A554" s="85" t="s">
        <v>3072</v>
      </c>
      <c r="B554" s="85" t="s">
        <v>3065</v>
      </c>
      <c r="C554" s="85">
        <v>4</v>
      </c>
      <c r="D554" s="123">
        <v>0</v>
      </c>
      <c r="E554" s="123">
        <v>0.6241101320710365</v>
      </c>
      <c r="F554" s="85" t="s">
        <v>2400</v>
      </c>
      <c r="G554" s="85" t="b">
        <v>0</v>
      </c>
      <c r="H554" s="85" t="b">
        <v>0</v>
      </c>
      <c r="I554" s="85" t="b">
        <v>0</v>
      </c>
      <c r="J554" s="85" t="b">
        <v>0</v>
      </c>
      <c r="K554" s="85" t="b">
        <v>0</v>
      </c>
      <c r="L554" s="85" t="b">
        <v>0</v>
      </c>
    </row>
    <row r="555" spans="1:12" ht="15">
      <c r="A555" s="85" t="s">
        <v>3065</v>
      </c>
      <c r="B555" s="85" t="s">
        <v>3116</v>
      </c>
      <c r="C555" s="85">
        <v>4</v>
      </c>
      <c r="D555" s="123">
        <v>0</v>
      </c>
      <c r="E555" s="123">
        <v>0.9251401277350177</v>
      </c>
      <c r="F555" s="85" t="s">
        <v>2400</v>
      </c>
      <c r="G555" s="85" t="b">
        <v>0</v>
      </c>
      <c r="H555" s="85" t="b">
        <v>0</v>
      </c>
      <c r="I555" s="85" t="b">
        <v>0</v>
      </c>
      <c r="J555" s="85" t="b">
        <v>0</v>
      </c>
      <c r="K555" s="85" t="b">
        <v>0</v>
      </c>
      <c r="L555" s="85" t="b">
        <v>0</v>
      </c>
    </row>
    <row r="556" spans="1:12" ht="15">
      <c r="A556" s="85" t="s">
        <v>3116</v>
      </c>
      <c r="B556" s="85" t="s">
        <v>2599</v>
      </c>
      <c r="C556" s="85">
        <v>4</v>
      </c>
      <c r="D556" s="123">
        <v>0</v>
      </c>
      <c r="E556" s="123">
        <v>1.101231386790699</v>
      </c>
      <c r="F556" s="85" t="s">
        <v>2400</v>
      </c>
      <c r="G556" s="85" t="b">
        <v>0</v>
      </c>
      <c r="H556" s="85" t="b">
        <v>0</v>
      </c>
      <c r="I556" s="85" t="b">
        <v>0</v>
      </c>
      <c r="J556" s="85" t="b">
        <v>0</v>
      </c>
      <c r="K556" s="85" t="b">
        <v>0</v>
      </c>
      <c r="L556" s="85" t="b">
        <v>0</v>
      </c>
    </row>
    <row r="557" spans="1:12" ht="15">
      <c r="A557" s="85" t="s">
        <v>2599</v>
      </c>
      <c r="B557" s="85" t="s">
        <v>3100</v>
      </c>
      <c r="C557" s="85">
        <v>4</v>
      </c>
      <c r="D557" s="123">
        <v>0</v>
      </c>
      <c r="E557" s="123">
        <v>1.101231386790699</v>
      </c>
      <c r="F557" s="85" t="s">
        <v>2400</v>
      </c>
      <c r="G557" s="85" t="b">
        <v>0</v>
      </c>
      <c r="H557" s="85" t="b">
        <v>0</v>
      </c>
      <c r="I557" s="85" t="b">
        <v>0</v>
      </c>
      <c r="J557" s="85" t="b">
        <v>0</v>
      </c>
      <c r="K557" s="85" t="b">
        <v>0</v>
      </c>
      <c r="L557" s="85" t="b">
        <v>0</v>
      </c>
    </row>
    <row r="558" spans="1:12" ht="15">
      <c r="A558" s="85" t="s">
        <v>3100</v>
      </c>
      <c r="B558" s="85" t="s">
        <v>3065</v>
      </c>
      <c r="C558" s="85">
        <v>4</v>
      </c>
      <c r="D558" s="123">
        <v>0</v>
      </c>
      <c r="E558" s="123">
        <v>0.9251401277350177</v>
      </c>
      <c r="F558" s="85" t="s">
        <v>2400</v>
      </c>
      <c r="G558" s="85" t="b">
        <v>0</v>
      </c>
      <c r="H558" s="85" t="b">
        <v>0</v>
      </c>
      <c r="I558" s="85" t="b">
        <v>0</v>
      </c>
      <c r="J558" s="85" t="b">
        <v>0</v>
      </c>
      <c r="K558" s="85" t="b">
        <v>0</v>
      </c>
      <c r="L558" s="85" t="b">
        <v>0</v>
      </c>
    </row>
    <row r="559" spans="1:12" ht="15">
      <c r="A559" s="85" t="s">
        <v>3065</v>
      </c>
      <c r="B559" s="85" t="s">
        <v>3117</v>
      </c>
      <c r="C559" s="85">
        <v>4</v>
      </c>
      <c r="D559" s="123">
        <v>0</v>
      </c>
      <c r="E559" s="123">
        <v>0.9251401277350177</v>
      </c>
      <c r="F559" s="85" t="s">
        <v>2400</v>
      </c>
      <c r="G559" s="85" t="b">
        <v>0</v>
      </c>
      <c r="H559" s="85" t="b">
        <v>0</v>
      </c>
      <c r="I559" s="85" t="b">
        <v>0</v>
      </c>
      <c r="J559" s="85" t="b">
        <v>0</v>
      </c>
      <c r="K559" s="85" t="b">
        <v>0</v>
      </c>
      <c r="L559" s="85" t="b">
        <v>0</v>
      </c>
    </row>
    <row r="560" spans="1:12" ht="15">
      <c r="A560" s="85" t="s">
        <v>3117</v>
      </c>
      <c r="B560" s="85" t="s">
        <v>3118</v>
      </c>
      <c r="C560" s="85">
        <v>4</v>
      </c>
      <c r="D560" s="123">
        <v>0</v>
      </c>
      <c r="E560" s="123">
        <v>1.4022613824546801</v>
      </c>
      <c r="F560" s="85" t="s">
        <v>2400</v>
      </c>
      <c r="G560" s="85" t="b">
        <v>0</v>
      </c>
      <c r="H560" s="85" t="b">
        <v>0</v>
      </c>
      <c r="I560" s="85" t="b">
        <v>0</v>
      </c>
      <c r="J560" s="85" t="b">
        <v>0</v>
      </c>
      <c r="K560" s="85" t="b">
        <v>0</v>
      </c>
      <c r="L560" s="85" t="b">
        <v>0</v>
      </c>
    </row>
    <row r="561" spans="1:12" ht="15">
      <c r="A561" s="85" t="s">
        <v>3118</v>
      </c>
      <c r="B561" s="85" t="s">
        <v>3119</v>
      </c>
      <c r="C561" s="85">
        <v>4</v>
      </c>
      <c r="D561" s="123">
        <v>0</v>
      </c>
      <c r="E561" s="123">
        <v>1.4022613824546801</v>
      </c>
      <c r="F561" s="85" t="s">
        <v>2400</v>
      </c>
      <c r="G561" s="85" t="b">
        <v>0</v>
      </c>
      <c r="H561" s="85" t="b">
        <v>0</v>
      </c>
      <c r="I561" s="85" t="b">
        <v>0</v>
      </c>
      <c r="J561" s="85" t="b">
        <v>0</v>
      </c>
      <c r="K561" s="85" t="b">
        <v>0</v>
      </c>
      <c r="L561" s="85" t="b">
        <v>0</v>
      </c>
    </row>
    <row r="562" spans="1:12" ht="15">
      <c r="A562" s="85" t="s">
        <v>3119</v>
      </c>
      <c r="B562" s="85" t="s">
        <v>3065</v>
      </c>
      <c r="C562" s="85">
        <v>4</v>
      </c>
      <c r="D562" s="123">
        <v>0</v>
      </c>
      <c r="E562" s="123">
        <v>0.9251401277350177</v>
      </c>
      <c r="F562" s="85" t="s">
        <v>2400</v>
      </c>
      <c r="G562" s="85" t="b">
        <v>0</v>
      </c>
      <c r="H562" s="85" t="b">
        <v>0</v>
      </c>
      <c r="I562" s="85" t="b">
        <v>0</v>
      </c>
      <c r="J562" s="85" t="b">
        <v>0</v>
      </c>
      <c r="K562" s="85" t="b">
        <v>0</v>
      </c>
      <c r="L562" s="85" t="b">
        <v>0</v>
      </c>
    </row>
    <row r="563" spans="1:12" ht="15">
      <c r="A563" s="85" t="s">
        <v>3065</v>
      </c>
      <c r="B563" s="85" t="s">
        <v>3120</v>
      </c>
      <c r="C563" s="85">
        <v>4</v>
      </c>
      <c r="D563" s="123">
        <v>0</v>
      </c>
      <c r="E563" s="123">
        <v>0.9251401277350177</v>
      </c>
      <c r="F563" s="85" t="s">
        <v>2400</v>
      </c>
      <c r="G563" s="85" t="b">
        <v>0</v>
      </c>
      <c r="H563" s="85" t="b">
        <v>0</v>
      </c>
      <c r="I563" s="85" t="b">
        <v>0</v>
      </c>
      <c r="J563" s="85" t="b">
        <v>0</v>
      </c>
      <c r="K563" s="85" t="b">
        <v>0</v>
      </c>
      <c r="L563" s="85" t="b">
        <v>0</v>
      </c>
    </row>
    <row r="564" spans="1:12" ht="15">
      <c r="A564" s="85" t="s">
        <v>3120</v>
      </c>
      <c r="B564" s="85" t="s">
        <v>3073</v>
      </c>
      <c r="C564" s="85">
        <v>4</v>
      </c>
      <c r="D564" s="123">
        <v>0</v>
      </c>
      <c r="E564" s="123">
        <v>1.101231386790699</v>
      </c>
      <c r="F564" s="85" t="s">
        <v>2400</v>
      </c>
      <c r="G564" s="85" t="b">
        <v>0</v>
      </c>
      <c r="H564" s="85" t="b">
        <v>0</v>
      </c>
      <c r="I564" s="85" t="b">
        <v>0</v>
      </c>
      <c r="J564" s="85" t="b">
        <v>0</v>
      </c>
      <c r="K564" s="85" t="b">
        <v>0</v>
      </c>
      <c r="L564" s="85" t="b">
        <v>0</v>
      </c>
    </row>
    <row r="565" spans="1:12" ht="15">
      <c r="A565" s="85" t="s">
        <v>3073</v>
      </c>
      <c r="B565" s="85" t="s">
        <v>3121</v>
      </c>
      <c r="C565" s="85">
        <v>4</v>
      </c>
      <c r="D565" s="123">
        <v>0</v>
      </c>
      <c r="E565" s="123">
        <v>1.101231386790699</v>
      </c>
      <c r="F565" s="85" t="s">
        <v>2400</v>
      </c>
      <c r="G565" s="85" t="b">
        <v>0</v>
      </c>
      <c r="H565" s="85" t="b">
        <v>0</v>
      </c>
      <c r="I565" s="85" t="b">
        <v>0</v>
      </c>
      <c r="J565" s="85" t="b">
        <v>0</v>
      </c>
      <c r="K565" s="85" t="b">
        <v>0</v>
      </c>
      <c r="L565" s="85" t="b">
        <v>0</v>
      </c>
    </row>
    <row r="566" spans="1:12" ht="15">
      <c r="A566" s="85" t="s">
        <v>3121</v>
      </c>
      <c r="B566" s="85" t="s">
        <v>3073</v>
      </c>
      <c r="C566" s="85">
        <v>4</v>
      </c>
      <c r="D566" s="123">
        <v>0</v>
      </c>
      <c r="E566" s="123">
        <v>1.101231386790699</v>
      </c>
      <c r="F566" s="85" t="s">
        <v>2400</v>
      </c>
      <c r="G566" s="85" t="b">
        <v>0</v>
      </c>
      <c r="H566" s="85" t="b">
        <v>0</v>
      </c>
      <c r="I566" s="85" t="b">
        <v>0</v>
      </c>
      <c r="J566" s="85" t="b">
        <v>0</v>
      </c>
      <c r="K566" s="85" t="b">
        <v>0</v>
      </c>
      <c r="L566" s="85" t="b">
        <v>0</v>
      </c>
    </row>
    <row r="567" spans="1:12" ht="15">
      <c r="A567" s="85" t="s">
        <v>3073</v>
      </c>
      <c r="B567" s="85" t="s">
        <v>2570</v>
      </c>
      <c r="C567" s="85">
        <v>4</v>
      </c>
      <c r="D567" s="123">
        <v>0</v>
      </c>
      <c r="E567" s="123">
        <v>1.101231386790699</v>
      </c>
      <c r="F567" s="85" t="s">
        <v>2400</v>
      </c>
      <c r="G567" s="85" t="b">
        <v>0</v>
      </c>
      <c r="H567" s="85" t="b">
        <v>0</v>
      </c>
      <c r="I567" s="85" t="b">
        <v>0</v>
      </c>
      <c r="J567" s="85" t="b">
        <v>0</v>
      </c>
      <c r="K567" s="85" t="b">
        <v>0</v>
      </c>
      <c r="L567" s="85" t="b">
        <v>0</v>
      </c>
    </row>
    <row r="568" spans="1:12" ht="15">
      <c r="A568" s="85" t="s">
        <v>2570</v>
      </c>
      <c r="B568" s="85" t="s">
        <v>3122</v>
      </c>
      <c r="C568" s="85">
        <v>4</v>
      </c>
      <c r="D568" s="123">
        <v>0</v>
      </c>
      <c r="E568" s="123">
        <v>1.4022613824546801</v>
      </c>
      <c r="F568" s="85" t="s">
        <v>2400</v>
      </c>
      <c r="G568" s="85" t="b">
        <v>0</v>
      </c>
      <c r="H568" s="85" t="b">
        <v>0</v>
      </c>
      <c r="I568" s="85" t="b">
        <v>0</v>
      </c>
      <c r="J568" s="85" t="b">
        <v>0</v>
      </c>
      <c r="K568" s="85" t="b">
        <v>0</v>
      </c>
      <c r="L568" s="85" t="b">
        <v>0</v>
      </c>
    </row>
    <row r="569" spans="1:12" ht="15">
      <c r="A569" s="85" t="s">
        <v>3122</v>
      </c>
      <c r="B569" s="85" t="s">
        <v>2542</v>
      </c>
      <c r="C569" s="85">
        <v>4</v>
      </c>
      <c r="D569" s="123">
        <v>0</v>
      </c>
      <c r="E569" s="123">
        <v>1.4022613824546801</v>
      </c>
      <c r="F569" s="85" t="s">
        <v>2400</v>
      </c>
      <c r="G569" s="85" t="b">
        <v>0</v>
      </c>
      <c r="H569" s="85" t="b">
        <v>0</v>
      </c>
      <c r="I569" s="85" t="b">
        <v>0</v>
      </c>
      <c r="J569" s="85" t="b">
        <v>0</v>
      </c>
      <c r="K569" s="85" t="b">
        <v>0</v>
      </c>
      <c r="L569" s="85" t="b">
        <v>0</v>
      </c>
    </row>
    <row r="570" spans="1:12" ht="15">
      <c r="A570" s="85" t="s">
        <v>2542</v>
      </c>
      <c r="B570" s="85" t="s">
        <v>584</v>
      </c>
      <c r="C570" s="85">
        <v>4</v>
      </c>
      <c r="D570" s="123">
        <v>0</v>
      </c>
      <c r="E570" s="123">
        <v>1.4022613824546801</v>
      </c>
      <c r="F570" s="85" t="s">
        <v>2400</v>
      </c>
      <c r="G570" s="85" t="b">
        <v>0</v>
      </c>
      <c r="H570" s="85" t="b">
        <v>0</v>
      </c>
      <c r="I570" s="85" t="b">
        <v>0</v>
      </c>
      <c r="J570" s="85" t="b">
        <v>0</v>
      </c>
      <c r="K570" s="85" t="b">
        <v>0</v>
      </c>
      <c r="L570" s="85" t="b">
        <v>0</v>
      </c>
    </row>
    <row r="571" spans="1:12" ht="15">
      <c r="A571" s="85" t="s">
        <v>584</v>
      </c>
      <c r="B571" s="85" t="s">
        <v>2541</v>
      </c>
      <c r="C571" s="85">
        <v>4</v>
      </c>
      <c r="D571" s="123">
        <v>0</v>
      </c>
      <c r="E571" s="123">
        <v>1.4022613824546801</v>
      </c>
      <c r="F571" s="85" t="s">
        <v>2400</v>
      </c>
      <c r="G571" s="85" t="b">
        <v>0</v>
      </c>
      <c r="H571" s="85" t="b">
        <v>0</v>
      </c>
      <c r="I571" s="85" t="b">
        <v>0</v>
      </c>
      <c r="J571" s="85" t="b">
        <v>0</v>
      </c>
      <c r="K571" s="85" t="b">
        <v>0</v>
      </c>
      <c r="L571" s="85" t="b">
        <v>0</v>
      </c>
    </row>
    <row r="572" spans="1:12" ht="15">
      <c r="A572" s="85" t="s">
        <v>2541</v>
      </c>
      <c r="B572" s="85" t="s">
        <v>3123</v>
      </c>
      <c r="C572" s="85">
        <v>4</v>
      </c>
      <c r="D572" s="123">
        <v>0</v>
      </c>
      <c r="E572" s="123">
        <v>1.4022613824546801</v>
      </c>
      <c r="F572" s="85" t="s">
        <v>2400</v>
      </c>
      <c r="G572" s="85" t="b">
        <v>0</v>
      </c>
      <c r="H572" s="85" t="b">
        <v>0</v>
      </c>
      <c r="I572" s="85" t="b">
        <v>0</v>
      </c>
      <c r="J572" s="85" t="b">
        <v>0</v>
      </c>
      <c r="K572" s="85" t="b">
        <v>0</v>
      </c>
      <c r="L572" s="85" t="b">
        <v>0</v>
      </c>
    </row>
    <row r="573" spans="1:12" ht="15">
      <c r="A573" s="85" t="s">
        <v>3123</v>
      </c>
      <c r="B573" s="85" t="s">
        <v>2599</v>
      </c>
      <c r="C573" s="85">
        <v>4</v>
      </c>
      <c r="D573" s="123">
        <v>0</v>
      </c>
      <c r="E573" s="123">
        <v>1.101231386790699</v>
      </c>
      <c r="F573" s="85" t="s">
        <v>2400</v>
      </c>
      <c r="G573" s="85" t="b">
        <v>0</v>
      </c>
      <c r="H573" s="85" t="b">
        <v>0</v>
      </c>
      <c r="I573" s="85" t="b">
        <v>0</v>
      </c>
      <c r="J573" s="85" t="b">
        <v>0</v>
      </c>
      <c r="K573" s="85" t="b">
        <v>0</v>
      </c>
      <c r="L573" s="85" t="b">
        <v>0</v>
      </c>
    </row>
    <row r="574" spans="1:12" ht="15">
      <c r="A574" s="85" t="s">
        <v>2599</v>
      </c>
      <c r="B574" s="85" t="s">
        <v>3072</v>
      </c>
      <c r="C574" s="85">
        <v>4</v>
      </c>
      <c r="D574" s="123">
        <v>0</v>
      </c>
      <c r="E574" s="123">
        <v>0.8581933381044045</v>
      </c>
      <c r="F574" s="85" t="s">
        <v>2400</v>
      </c>
      <c r="G574" s="85" t="b">
        <v>0</v>
      </c>
      <c r="H574" s="85" t="b">
        <v>0</v>
      </c>
      <c r="I574" s="85" t="b">
        <v>0</v>
      </c>
      <c r="J574" s="85" t="b">
        <v>0</v>
      </c>
      <c r="K574" s="85" t="b">
        <v>0</v>
      </c>
      <c r="L574" s="85" t="b">
        <v>0</v>
      </c>
    </row>
    <row r="575" spans="1:12" ht="15">
      <c r="A575" s="85" t="s">
        <v>3072</v>
      </c>
      <c r="B575" s="85" t="s">
        <v>3124</v>
      </c>
      <c r="C575" s="85">
        <v>4</v>
      </c>
      <c r="D575" s="123">
        <v>0</v>
      </c>
      <c r="E575" s="123">
        <v>1.101231386790699</v>
      </c>
      <c r="F575" s="85" t="s">
        <v>2400</v>
      </c>
      <c r="G575" s="85" t="b">
        <v>0</v>
      </c>
      <c r="H575" s="85" t="b">
        <v>0</v>
      </c>
      <c r="I575" s="85" t="b">
        <v>0</v>
      </c>
      <c r="J575" s="85" t="b">
        <v>1</v>
      </c>
      <c r="K575" s="85" t="b">
        <v>0</v>
      </c>
      <c r="L575" s="85" t="b">
        <v>0</v>
      </c>
    </row>
    <row r="576" spans="1:12" ht="15">
      <c r="A576" s="85" t="s">
        <v>230</v>
      </c>
      <c r="B576" s="85" t="s">
        <v>3072</v>
      </c>
      <c r="C576" s="85">
        <v>3</v>
      </c>
      <c r="D576" s="123">
        <v>0.003569678188808569</v>
      </c>
      <c r="E576" s="123">
        <v>1.1592233337683857</v>
      </c>
      <c r="F576" s="85" t="s">
        <v>2400</v>
      </c>
      <c r="G576" s="85" t="b">
        <v>0</v>
      </c>
      <c r="H576" s="85" t="b">
        <v>0</v>
      </c>
      <c r="I576" s="85" t="b">
        <v>0</v>
      </c>
      <c r="J576" s="85" t="b">
        <v>0</v>
      </c>
      <c r="K576" s="85" t="b">
        <v>0</v>
      </c>
      <c r="L576" s="85" t="b">
        <v>0</v>
      </c>
    </row>
    <row r="577" spans="1:12" ht="15">
      <c r="A577" s="85" t="s">
        <v>3124</v>
      </c>
      <c r="B577" s="85" t="s">
        <v>3110</v>
      </c>
      <c r="C577" s="85">
        <v>3</v>
      </c>
      <c r="D577" s="123">
        <v>0.003569678188808569</v>
      </c>
      <c r="E577" s="123">
        <v>1.4022613824546801</v>
      </c>
      <c r="F577" s="85" t="s">
        <v>2400</v>
      </c>
      <c r="G577" s="85" t="b">
        <v>1</v>
      </c>
      <c r="H577" s="85" t="b">
        <v>0</v>
      </c>
      <c r="I577" s="85" t="b">
        <v>0</v>
      </c>
      <c r="J577" s="85" t="b">
        <v>0</v>
      </c>
      <c r="K577" s="85" t="b">
        <v>0</v>
      </c>
      <c r="L577" s="85" t="b">
        <v>0</v>
      </c>
    </row>
    <row r="578" spans="1:12" ht="15">
      <c r="A578" s="85" t="s">
        <v>3110</v>
      </c>
      <c r="B578" s="85" t="s">
        <v>3176</v>
      </c>
      <c r="C578" s="85">
        <v>3</v>
      </c>
      <c r="D578" s="123">
        <v>0.003569678188808569</v>
      </c>
      <c r="E578" s="123">
        <v>1.5272001190629803</v>
      </c>
      <c r="F578" s="85" t="s">
        <v>2400</v>
      </c>
      <c r="G578" s="85" t="b">
        <v>0</v>
      </c>
      <c r="H578" s="85" t="b">
        <v>0</v>
      </c>
      <c r="I578" s="85" t="b">
        <v>0</v>
      </c>
      <c r="J578" s="85" t="b">
        <v>0</v>
      </c>
      <c r="K578" s="85" t="b">
        <v>0</v>
      </c>
      <c r="L578" s="85" t="b">
        <v>0</v>
      </c>
    </row>
    <row r="579" spans="1:12" ht="15">
      <c r="A579" s="85" t="s">
        <v>3176</v>
      </c>
      <c r="B579" s="85" t="s">
        <v>3177</v>
      </c>
      <c r="C579" s="85">
        <v>3</v>
      </c>
      <c r="D579" s="123">
        <v>0.003569678188808569</v>
      </c>
      <c r="E579" s="123">
        <v>1.5272001190629803</v>
      </c>
      <c r="F579" s="85" t="s">
        <v>2400</v>
      </c>
      <c r="G579" s="85" t="b">
        <v>0</v>
      </c>
      <c r="H579" s="85" t="b">
        <v>0</v>
      </c>
      <c r="I579" s="85" t="b">
        <v>0</v>
      </c>
      <c r="J579" s="85" t="b">
        <v>0</v>
      </c>
      <c r="K579" s="85" t="b">
        <v>0</v>
      </c>
      <c r="L579" s="85" t="b">
        <v>0</v>
      </c>
    </row>
    <row r="580" spans="1:12" ht="15">
      <c r="A580" s="85" t="s">
        <v>584</v>
      </c>
      <c r="B580" s="85" t="s">
        <v>3125</v>
      </c>
      <c r="C580" s="85">
        <v>4</v>
      </c>
      <c r="D580" s="123">
        <v>0</v>
      </c>
      <c r="E580" s="123">
        <v>0.9420080530223133</v>
      </c>
      <c r="F580" s="85" t="s">
        <v>2401</v>
      </c>
      <c r="G580" s="85" t="b">
        <v>0</v>
      </c>
      <c r="H580" s="85" t="b">
        <v>0</v>
      </c>
      <c r="I580" s="85" t="b">
        <v>0</v>
      </c>
      <c r="J580" s="85" t="b">
        <v>0</v>
      </c>
      <c r="K580" s="85" t="b">
        <v>0</v>
      </c>
      <c r="L580" s="85" t="b">
        <v>0</v>
      </c>
    </row>
    <row r="581" spans="1:12" ht="15">
      <c r="A581" s="85" t="s">
        <v>3125</v>
      </c>
      <c r="B581" s="85" t="s">
        <v>3084</v>
      </c>
      <c r="C581" s="85">
        <v>4</v>
      </c>
      <c r="D581" s="123">
        <v>0</v>
      </c>
      <c r="E581" s="123">
        <v>0.9420080530223133</v>
      </c>
      <c r="F581" s="85" t="s">
        <v>2401</v>
      </c>
      <c r="G581" s="85" t="b">
        <v>0</v>
      </c>
      <c r="H581" s="85" t="b">
        <v>0</v>
      </c>
      <c r="I581" s="85" t="b">
        <v>0</v>
      </c>
      <c r="J581" s="85" t="b">
        <v>0</v>
      </c>
      <c r="K581" s="85" t="b">
        <v>0</v>
      </c>
      <c r="L581" s="85" t="b">
        <v>0</v>
      </c>
    </row>
    <row r="582" spans="1:12" ht="15">
      <c r="A582" s="85" t="s">
        <v>3084</v>
      </c>
      <c r="B582" s="85" t="s">
        <v>3126</v>
      </c>
      <c r="C582" s="85">
        <v>4</v>
      </c>
      <c r="D582" s="123">
        <v>0</v>
      </c>
      <c r="E582" s="123">
        <v>0.9420080530223133</v>
      </c>
      <c r="F582" s="85" t="s">
        <v>2401</v>
      </c>
      <c r="G582" s="85" t="b">
        <v>0</v>
      </c>
      <c r="H582" s="85" t="b">
        <v>0</v>
      </c>
      <c r="I582" s="85" t="b">
        <v>0</v>
      </c>
      <c r="J582" s="85" t="b">
        <v>0</v>
      </c>
      <c r="K582" s="85" t="b">
        <v>0</v>
      </c>
      <c r="L582" s="85" t="b">
        <v>0</v>
      </c>
    </row>
    <row r="583" spans="1:12" ht="15">
      <c r="A583" s="85" t="s">
        <v>3126</v>
      </c>
      <c r="B583" s="85" t="s">
        <v>3127</v>
      </c>
      <c r="C583" s="85">
        <v>4</v>
      </c>
      <c r="D583" s="123">
        <v>0</v>
      </c>
      <c r="E583" s="123">
        <v>0.9420080530223133</v>
      </c>
      <c r="F583" s="85" t="s">
        <v>2401</v>
      </c>
      <c r="G583" s="85" t="b">
        <v>0</v>
      </c>
      <c r="H583" s="85" t="b">
        <v>0</v>
      </c>
      <c r="I583" s="85" t="b">
        <v>0</v>
      </c>
      <c r="J583" s="85" t="b">
        <v>0</v>
      </c>
      <c r="K583" s="85" t="b">
        <v>0</v>
      </c>
      <c r="L583" s="85" t="b">
        <v>0</v>
      </c>
    </row>
    <row r="584" spans="1:12" ht="15">
      <c r="A584" s="85" t="s">
        <v>3127</v>
      </c>
      <c r="B584" s="85" t="s">
        <v>3071</v>
      </c>
      <c r="C584" s="85">
        <v>4</v>
      </c>
      <c r="D584" s="123">
        <v>0</v>
      </c>
      <c r="E584" s="123">
        <v>0.9420080530223133</v>
      </c>
      <c r="F584" s="85" t="s">
        <v>2401</v>
      </c>
      <c r="G584" s="85" t="b">
        <v>0</v>
      </c>
      <c r="H584" s="85" t="b">
        <v>0</v>
      </c>
      <c r="I584" s="85" t="b">
        <v>0</v>
      </c>
      <c r="J584" s="85" t="b">
        <v>0</v>
      </c>
      <c r="K584" s="85" t="b">
        <v>0</v>
      </c>
      <c r="L584" s="85" t="b">
        <v>0</v>
      </c>
    </row>
    <row r="585" spans="1:12" ht="15">
      <c r="A585" s="85" t="s">
        <v>3071</v>
      </c>
      <c r="B585" s="85" t="s">
        <v>3128</v>
      </c>
      <c r="C585" s="85">
        <v>4</v>
      </c>
      <c r="D585" s="123">
        <v>0</v>
      </c>
      <c r="E585" s="123">
        <v>0.9420080530223133</v>
      </c>
      <c r="F585" s="85" t="s">
        <v>2401</v>
      </c>
      <c r="G585" s="85" t="b">
        <v>0</v>
      </c>
      <c r="H585" s="85" t="b">
        <v>0</v>
      </c>
      <c r="I585" s="85" t="b">
        <v>0</v>
      </c>
      <c r="J585" s="85" t="b">
        <v>0</v>
      </c>
      <c r="K585" s="85" t="b">
        <v>0</v>
      </c>
      <c r="L585" s="85" t="b">
        <v>0</v>
      </c>
    </row>
    <row r="586" spans="1:12" ht="15">
      <c r="A586" s="85" t="s">
        <v>3128</v>
      </c>
      <c r="B586" s="85" t="s">
        <v>3129</v>
      </c>
      <c r="C586" s="85">
        <v>4</v>
      </c>
      <c r="D586" s="123">
        <v>0</v>
      </c>
      <c r="E586" s="123">
        <v>0.9420080530223133</v>
      </c>
      <c r="F586" s="85" t="s">
        <v>2401</v>
      </c>
      <c r="G586" s="85" t="b">
        <v>0</v>
      </c>
      <c r="H586" s="85" t="b">
        <v>0</v>
      </c>
      <c r="I586" s="85" t="b">
        <v>0</v>
      </c>
      <c r="J586" s="85" t="b">
        <v>0</v>
      </c>
      <c r="K586" s="85" t="b">
        <v>0</v>
      </c>
      <c r="L586" s="85" t="b">
        <v>0</v>
      </c>
    </row>
    <row r="587" spans="1:12" ht="15">
      <c r="A587" s="85" t="s">
        <v>3129</v>
      </c>
      <c r="B587" s="85" t="s">
        <v>586</v>
      </c>
      <c r="C587" s="85">
        <v>4</v>
      </c>
      <c r="D587" s="123">
        <v>0</v>
      </c>
      <c r="E587" s="123">
        <v>0.9420080530223133</v>
      </c>
      <c r="F587" s="85" t="s">
        <v>2401</v>
      </c>
      <c r="G587" s="85" t="b">
        <v>0</v>
      </c>
      <c r="H587" s="85" t="b">
        <v>0</v>
      </c>
      <c r="I587" s="85" t="b">
        <v>0</v>
      </c>
      <c r="J587" s="85" t="b">
        <v>0</v>
      </c>
      <c r="K587" s="85" t="b">
        <v>0</v>
      </c>
      <c r="L587" s="85" t="b">
        <v>0</v>
      </c>
    </row>
    <row r="588" spans="1:12" ht="15">
      <c r="A588" s="85" t="s">
        <v>223</v>
      </c>
      <c r="B588" s="85" t="s">
        <v>584</v>
      </c>
      <c r="C588" s="85">
        <v>3</v>
      </c>
      <c r="D588" s="123">
        <v>0.009610672046792303</v>
      </c>
      <c r="E588" s="123">
        <v>1.066946789630613</v>
      </c>
      <c r="F588" s="85" t="s">
        <v>2401</v>
      </c>
      <c r="G588" s="85" t="b">
        <v>0</v>
      </c>
      <c r="H588" s="85" t="b">
        <v>0</v>
      </c>
      <c r="I588" s="85" t="b">
        <v>0</v>
      </c>
      <c r="J588" s="85" t="b">
        <v>0</v>
      </c>
      <c r="K588" s="85" t="b">
        <v>0</v>
      </c>
      <c r="L588" s="85" t="b">
        <v>0</v>
      </c>
    </row>
    <row r="589" spans="1:12" ht="15">
      <c r="A589" s="85" t="s">
        <v>2579</v>
      </c>
      <c r="B589" s="85" t="s">
        <v>3216</v>
      </c>
      <c r="C589" s="85">
        <v>2</v>
      </c>
      <c r="D589" s="123">
        <v>0</v>
      </c>
      <c r="E589" s="123">
        <v>0.7781512503836436</v>
      </c>
      <c r="F589" s="85" t="s">
        <v>2404</v>
      </c>
      <c r="G589" s="85" t="b">
        <v>0</v>
      </c>
      <c r="H589" s="85" t="b">
        <v>0</v>
      </c>
      <c r="I589" s="85" t="b">
        <v>0</v>
      </c>
      <c r="J589" s="85" t="b">
        <v>0</v>
      </c>
      <c r="K589" s="85" t="b">
        <v>0</v>
      </c>
      <c r="L589" s="85" t="b">
        <v>0</v>
      </c>
    </row>
    <row r="590" spans="1:12" ht="15">
      <c r="A590" s="85" t="s">
        <v>3216</v>
      </c>
      <c r="B590" s="85" t="s">
        <v>3066</v>
      </c>
      <c r="C590" s="85">
        <v>2</v>
      </c>
      <c r="D590" s="123">
        <v>0</v>
      </c>
      <c r="E590" s="123">
        <v>0.7781512503836436</v>
      </c>
      <c r="F590" s="85" t="s">
        <v>2404</v>
      </c>
      <c r="G590" s="85" t="b">
        <v>0</v>
      </c>
      <c r="H590" s="85" t="b">
        <v>0</v>
      </c>
      <c r="I590" s="85" t="b">
        <v>0</v>
      </c>
      <c r="J590" s="85" t="b">
        <v>1</v>
      </c>
      <c r="K590" s="85" t="b">
        <v>0</v>
      </c>
      <c r="L590" s="85" t="b">
        <v>0</v>
      </c>
    </row>
    <row r="591" spans="1:12" ht="15">
      <c r="A591" s="85" t="s">
        <v>3070</v>
      </c>
      <c r="B591" s="85" t="s">
        <v>336</v>
      </c>
      <c r="C591" s="85">
        <v>3</v>
      </c>
      <c r="D591" s="123">
        <v>0</v>
      </c>
      <c r="E591" s="123">
        <v>1.1249387366083</v>
      </c>
      <c r="F591" s="85" t="s">
        <v>2408</v>
      </c>
      <c r="G591" s="85" t="b">
        <v>0</v>
      </c>
      <c r="H591" s="85" t="b">
        <v>0</v>
      </c>
      <c r="I591" s="85" t="b">
        <v>0</v>
      </c>
      <c r="J591" s="85" t="b">
        <v>0</v>
      </c>
      <c r="K591" s="85" t="b">
        <v>0</v>
      </c>
      <c r="L591" s="85" t="b">
        <v>0</v>
      </c>
    </row>
    <row r="592" spans="1:12" ht="15">
      <c r="A592" s="85" t="s">
        <v>336</v>
      </c>
      <c r="B592" s="85" t="s">
        <v>3112</v>
      </c>
      <c r="C592" s="85">
        <v>3</v>
      </c>
      <c r="D592" s="123">
        <v>0</v>
      </c>
      <c r="E592" s="123">
        <v>1.1249387366083</v>
      </c>
      <c r="F592" s="85" t="s">
        <v>2408</v>
      </c>
      <c r="G592" s="85" t="b">
        <v>0</v>
      </c>
      <c r="H592" s="85" t="b">
        <v>0</v>
      </c>
      <c r="I592" s="85" t="b">
        <v>0</v>
      </c>
      <c r="J592" s="85" t="b">
        <v>0</v>
      </c>
      <c r="K592" s="85" t="b">
        <v>0</v>
      </c>
      <c r="L592" s="85" t="b">
        <v>0</v>
      </c>
    </row>
    <row r="593" spans="1:12" ht="15">
      <c r="A593" s="85" t="s">
        <v>3112</v>
      </c>
      <c r="B593" s="85" t="s">
        <v>3111</v>
      </c>
      <c r="C593" s="85">
        <v>3</v>
      </c>
      <c r="D593" s="123">
        <v>0</v>
      </c>
      <c r="E593" s="123">
        <v>1.1249387366083</v>
      </c>
      <c r="F593" s="85" t="s">
        <v>2408</v>
      </c>
      <c r="G593" s="85" t="b">
        <v>0</v>
      </c>
      <c r="H593" s="85" t="b">
        <v>0</v>
      </c>
      <c r="I593" s="85" t="b">
        <v>0</v>
      </c>
      <c r="J593" s="85" t="b">
        <v>0</v>
      </c>
      <c r="K593" s="85" t="b">
        <v>0</v>
      </c>
      <c r="L593" s="85" t="b">
        <v>0</v>
      </c>
    </row>
    <row r="594" spans="1:12" ht="15">
      <c r="A594" s="85" t="s">
        <v>3111</v>
      </c>
      <c r="B594" s="85" t="s">
        <v>2611</v>
      </c>
      <c r="C594" s="85">
        <v>3</v>
      </c>
      <c r="D594" s="123">
        <v>0</v>
      </c>
      <c r="E594" s="123">
        <v>1.1249387366083</v>
      </c>
      <c r="F594" s="85" t="s">
        <v>2408</v>
      </c>
      <c r="G594" s="85" t="b">
        <v>0</v>
      </c>
      <c r="H594" s="85" t="b">
        <v>0</v>
      </c>
      <c r="I594" s="85" t="b">
        <v>0</v>
      </c>
      <c r="J594" s="85" t="b">
        <v>0</v>
      </c>
      <c r="K594" s="85" t="b">
        <v>0</v>
      </c>
      <c r="L594" s="85" t="b">
        <v>0</v>
      </c>
    </row>
    <row r="595" spans="1:12" ht="15">
      <c r="A595" s="85" t="s">
        <v>2611</v>
      </c>
      <c r="B595" s="85" t="s">
        <v>3103</v>
      </c>
      <c r="C595" s="85">
        <v>3</v>
      </c>
      <c r="D595" s="123">
        <v>0</v>
      </c>
      <c r="E595" s="123">
        <v>1.1249387366083</v>
      </c>
      <c r="F595" s="85" t="s">
        <v>2408</v>
      </c>
      <c r="G595" s="85" t="b">
        <v>0</v>
      </c>
      <c r="H595" s="85" t="b">
        <v>0</v>
      </c>
      <c r="I595" s="85" t="b">
        <v>0</v>
      </c>
      <c r="J595" s="85" t="b">
        <v>0</v>
      </c>
      <c r="K595" s="85" t="b">
        <v>0</v>
      </c>
      <c r="L595" s="85" t="b">
        <v>0</v>
      </c>
    </row>
    <row r="596" spans="1:12" ht="15">
      <c r="A596" s="85" t="s">
        <v>3103</v>
      </c>
      <c r="B596" s="85" t="s">
        <v>3172</v>
      </c>
      <c r="C596" s="85">
        <v>3</v>
      </c>
      <c r="D596" s="123">
        <v>0</v>
      </c>
      <c r="E596" s="123">
        <v>1.1249387366083</v>
      </c>
      <c r="F596" s="85" t="s">
        <v>2408</v>
      </c>
      <c r="G596" s="85" t="b">
        <v>0</v>
      </c>
      <c r="H596" s="85" t="b">
        <v>0</v>
      </c>
      <c r="I596" s="85" t="b">
        <v>0</v>
      </c>
      <c r="J596" s="85" t="b">
        <v>0</v>
      </c>
      <c r="K596" s="85" t="b">
        <v>0</v>
      </c>
      <c r="L596" s="85" t="b">
        <v>0</v>
      </c>
    </row>
    <row r="597" spans="1:12" ht="15">
      <c r="A597" s="85" t="s">
        <v>3172</v>
      </c>
      <c r="B597" s="85" t="s">
        <v>3096</v>
      </c>
      <c r="C597" s="85">
        <v>3</v>
      </c>
      <c r="D597" s="123">
        <v>0</v>
      </c>
      <c r="E597" s="123">
        <v>1.1249387366083</v>
      </c>
      <c r="F597" s="85" t="s">
        <v>2408</v>
      </c>
      <c r="G597" s="85" t="b">
        <v>0</v>
      </c>
      <c r="H597" s="85" t="b">
        <v>0</v>
      </c>
      <c r="I597" s="85" t="b">
        <v>0</v>
      </c>
      <c r="J597" s="85" t="b">
        <v>0</v>
      </c>
      <c r="K597" s="85" t="b">
        <v>0</v>
      </c>
      <c r="L597" s="85" t="b">
        <v>0</v>
      </c>
    </row>
    <row r="598" spans="1:12" ht="15">
      <c r="A598" s="85" t="s">
        <v>3096</v>
      </c>
      <c r="B598" s="85" t="s">
        <v>3173</v>
      </c>
      <c r="C598" s="85">
        <v>3</v>
      </c>
      <c r="D598" s="123">
        <v>0</v>
      </c>
      <c r="E598" s="123">
        <v>1.1249387366083</v>
      </c>
      <c r="F598" s="85" t="s">
        <v>2408</v>
      </c>
      <c r="G598" s="85" t="b">
        <v>0</v>
      </c>
      <c r="H598" s="85" t="b">
        <v>0</v>
      </c>
      <c r="I598" s="85" t="b">
        <v>0</v>
      </c>
      <c r="J598" s="85" t="b">
        <v>1</v>
      </c>
      <c r="K598" s="85" t="b">
        <v>0</v>
      </c>
      <c r="L598" s="85" t="b">
        <v>0</v>
      </c>
    </row>
    <row r="599" spans="1:12" ht="15">
      <c r="A599" s="85" t="s">
        <v>3173</v>
      </c>
      <c r="B599" s="85" t="s">
        <v>3074</v>
      </c>
      <c r="C599" s="85">
        <v>3</v>
      </c>
      <c r="D599" s="123">
        <v>0</v>
      </c>
      <c r="E599" s="123">
        <v>1.1249387366083</v>
      </c>
      <c r="F599" s="85" t="s">
        <v>2408</v>
      </c>
      <c r="G599" s="85" t="b">
        <v>1</v>
      </c>
      <c r="H599" s="85" t="b">
        <v>0</v>
      </c>
      <c r="I599" s="85" t="b">
        <v>0</v>
      </c>
      <c r="J599" s="85" t="b">
        <v>0</v>
      </c>
      <c r="K599" s="85" t="b">
        <v>0</v>
      </c>
      <c r="L599" s="85" t="b">
        <v>0</v>
      </c>
    </row>
    <row r="600" spans="1:12" ht="15">
      <c r="A600" s="85" t="s">
        <v>3074</v>
      </c>
      <c r="B600" s="85" t="s">
        <v>3174</v>
      </c>
      <c r="C600" s="85">
        <v>3</v>
      </c>
      <c r="D600" s="123">
        <v>0</v>
      </c>
      <c r="E600" s="123">
        <v>1.1249387366083</v>
      </c>
      <c r="F600" s="85" t="s">
        <v>2408</v>
      </c>
      <c r="G600" s="85" t="b">
        <v>0</v>
      </c>
      <c r="H600" s="85" t="b">
        <v>0</v>
      </c>
      <c r="I600" s="85" t="b">
        <v>0</v>
      </c>
      <c r="J600" s="85" t="b">
        <v>0</v>
      </c>
      <c r="K600" s="85" t="b">
        <v>0</v>
      </c>
      <c r="L600" s="85" t="b">
        <v>0</v>
      </c>
    </row>
    <row r="601" spans="1:12" ht="15">
      <c r="A601" s="85" t="s">
        <v>3174</v>
      </c>
      <c r="B601" s="85" t="s">
        <v>3175</v>
      </c>
      <c r="C601" s="85">
        <v>3</v>
      </c>
      <c r="D601" s="123">
        <v>0</v>
      </c>
      <c r="E601" s="123">
        <v>1.1249387366083</v>
      </c>
      <c r="F601" s="85" t="s">
        <v>2408</v>
      </c>
      <c r="G601" s="85" t="b">
        <v>0</v>
      </c>
      <c r="H601" s="85" t="b">
        <v>0</v>
      </c>
      <c r="I601" s="85" t="b">
        <v>0</v>
      </c>
      <c r="J601" s="85" t="b">
        <v>1</v>
      </c>
      <c r="K601" s="85" t="b">
        <v>0</v>
      </c>
      <c r="L601" s="85" t="b">
        <v>0</v>
      </c>
    </row>
    <row r="602" spans="1:12" ht="15">
      <c r="A602" s="85" t="s">
        <v>235</v>
      </c>
      <c r="B602" s="85" t="s">
        <v>3070</v>
      </c>
      <c r="C602" s="85">
        <v>2</v>
      </c>
      <c r="D602" s="123">
        <v>0.008190291118868894</v>
      </c>
      <c r="E602" s="123">
        <v>1.301029995663981</v>
      </c>
      <c r="F602" s="85" t="s">
        <v>2408</v>
      </c>
      <c r="G602" s="85" t="b">
        <v>0</v>
      </c>
      <c r="H602" s="85" t="b">
        <v>0</v>
      </c>
      <c r="I602" s="85" t="b">
        <v>0</v>
      </c>
      <c r="J602" s="85" t="b">
        <v>0</v>
      </c>
      <c r="K602" s="85" t="b">
        <v>0</v>
      </c>
      <c r="L602" s="85" t="b">
        <v>0</v>
      </c>
    </row>
    <row r="603" spans="1:12" ht="15">
      <c r="A603" s="85" t="s">
        <v>3175</v>
      </c>
      <c r="B603" s="85" t="s">
        <v>3078</v>
      </c>
      <c r="C603" s="85">
        <v>2</v>
      </c>
      <c r="D603" s="123">
        <v>0.008190291118868894</v>
      </c>
      <c r="E603" s="123">
        <v>1.1249387366083</v>
      </c>
      <c r="F603" s="85" t="s">
        <v>2408</v>
      </c>
      <c r="G603" s="85" t="b">
        <v>1</v>
      </c>
      <c r="H603" s="85" t="b">
        <v>0</v>
      </c>
      <c r="I603" s="85" t="b">
        <v>0</v>
      </c>
      <c r="J603" s="85" t="b">
        <v>0</v>
      </c>
      <c r="K603" s="85" t="b">
        <v>0</v>
      </c>
      <c r="L603" s="85" t="b">
        <v>0</v>
      </c>
    </row>
    <row r="604" spans="1:12" ht="15">
      <c r="A604" s="85" t="s">
        <v>3066</v>
      </c>
      <c r="B604" s="85" t="s">
        <v>3178</v>
      </c>
      <c r="C604" s="85">
        <v>3</v>
      </c>
      <c r="D604" s="123">
        <v>0</v>
      </c>
      <c r="E604" s="123">
        <v>0.9378520932511555</v>
      </c>
      <c r="F604" s="85" t="s">
        <v>2409</v>
      </c>
      <c r="G604" s="85" t="b">
        <v>1</v>
      </c>
      <c r="H604" s="85" t="b">
        <v>0</v>
      </c>
      <c r="I604" s="85" t="b">
        <v>0</v>
      </c>
      <c r="J604" s="85" t="b">
        <v>0</v>
      </c>
      <c r="K604" s="85" t="b">
        <v>0</v>
      </c>
      <c r="L604" s="85" t="b">
        <v>0</v>
      </c>
    </row>
    <row r="605" spans="1:12" ht="15">
      <c r="A605" s="85" t="s">
        <v>3178</v>
      </c>
      <c r="B605" s="85" t="s">
        <v>3179</v>
      </c>
      <c r="C605" s="85">
        <v>3</v>
      </c>
      <c r="D605" s="123">
        <v>0</v>
      </c>
      <c r="E605" s="123">
        <v>0.9378520932511555</v>
      </c>
      <c r="F605" s="85" t="s">
        <v>2409</v>
      </c>
      <c r="G605" s="85" t="b">
        <v>0</v>
      </c>
      <c r="H605" s="85" t="b">
        <v>0</v>
      </c>
      <c r="I605" s="85" t="b">
        <v>0</v>
      </c>
      <c r="J605" s="85" t="b">
        <v>1</v>
      </c>
      <c r="K605" s="85" t="b">
        <v>0</v>
      </c>
      <c r="L605" s="85" t="b">
        <v>0</v>
      </c>
    </row>
    <row r="606" spans="1:12" ht="15">
      <c r="A606" s="85" t="s">
        <v>3179</v>
      </c>
      <c r="B606" s="85" t="s">
        <v>3180</v>
      </c>
      <c r="C606" s="85">
        <v>3</v>
      </c>
      <c r="D606" s="123">
        <v>0</v>
      </c>
      <c r="E606" s="123">
        <v>0.9378520932511555</v>
      </c>
      <c r="F606" s="85" t="s">
        <v>2409</v>
      </c>
      <c r="G606" s="85" t="b">
        <v>1</v>
      </c>
      <c r="H606" s="85" t="b">
        <v>0</v>
      </c>
      <c r="I606" s="85" t="b">
        <v>0</v>
      </c>
      <c r="J606" s="85" t="b">
        <v>0</v>
      </c>
      <c r="K606" s="85" t="b">
        <v>0</v>
      </c>
      <c r="L606" s="85" t="b">
        <v>0</v>
      </c>
    </row>
    <row r="607" spans="1:12" ht="15">
      <c r="A607" s="85" t="s">
        <v>3180</v>
      </c>
      <c r="B607" s="85" t="s">
        <v>3181</v>
      </c>
      <c r="C607" s="85">
        <v>3</v>
      </c>
      <c r="D607" s="123">
        <v>0</v>
      </c>
      <c r="E607" s="123">
        <v>0.9378520932511555</v>
      </c>
      <c r="F607" s="85" t="s">
        <v>2409</v>
      </c>
      <c r="G607" s="85" t="b">
        <v>0</v>
      </c>
      <c r="H607" s="85" t="b">
        <v>0</v>
      </c>
      <c r="I607" s="85" t="b">
        <v>0</v>
      </c>
      <c r="J607" s="85" t="b">
        <v>0</v>
      </c>
      <c r="K607" s="85" t="b">
        <v>0</v>
      </c>
      <c r="L607" s="85" t="b">
        <v>0</v>
      </c>
    </row>
    <row r="608" spans="1:12" ht="15">
      <c r="A608" s="85" t="s">
        <v>3181</v>
      </c>
      <c r="B608" s="85" t="s">
        <v>3108</v>
      </c>
      <c r="C608" s="85">
        <v>3</v>
      </c>
      <c r="D608" s="123">
        <v>0</v>
      </c>
      <c r="E608" s="123">
        <v>0.9378520932511555</v>
      </c>
      <c r="F608" s="85" t="s">
        <v>2409</v>
      </c>
      <c r="G608" s="85" t="b">
        <v>0</v>
      </c>
      <c r="H608" s="85" t="b">
        <v>0</v>
      </c>
      <c r="I608" s="85" t="b">
        <v>0</v>
      </c>
      <c r="J608" s="85" t="b">
        <v>0</v>
      </c>
      <c r="K608" s="85" t="b">
        <v>0</v>
      </c>
      <c r="L608" s="85" t="b">
        <v>0</v>
      </c>
    </row>
    <row r="609" spans="1:12" ht="15">
      <c r="A609" s="85" t="s">
        <v>3108</v>
      </c>
      <c r="B609" s="85" t="s">
        <v>339</v>
      </c>
      <c r="C609" s="85">
        <v>3</v>
      </c>
      <c r="D609" s="123">
        <v>0</v>
      </c>
      <c r="E609" s="123">
        <v>0.9378520932511555</v>
      </c>
      <c r="F609" s="85" t="s">
        <v>2409</v>
      </c>
      <c r="G609" s="85" t="b">
        <v>0</v>
      </c>
      <c r="H609" s="85" t="b">
        <v>0</v>
      </c>
      <c r="I609" s="85" t="b">
        <v>0</v>
      </c>
      <c r="J609" s="85" t="b">
        <v>0</v>
      </c>
      <c r="K609" s="85" t="b">
        <v>0</v>
      </c>
      <c r="L609" s="85" t="b">
        <v>0</v>
      </c>
    </row>
    <row r="610" spans="1:12" ht="15">
      <c r="A610" s="85" t="s">
        <v>339</v>
      </c>
      <c r="B610" s="85" t="s">
        <v>584</v>
      </c>
      <c r="C610" s="85">
        <v>3</v>
      </c>
      <c r="D610" s="123">
        <v>0</v>
      </c>
      <c r="E610" s="123">
        <v>0.9378520932511555</v>
      </c>
      <c r="F610" s="85" t="s">
        <v>2409</v>
      </c>
      <c r="G610" s="85" t="b">
        <v>0</v>
      </c>
      <c r="H610" s="85" t="b">
        <v>0</v>
      </c>
      <c r="I610" s="85" t="b">
        <v>0</v>
      </c>
      <c r="J610" s="85" t="b">
        <v>0</v>
      </c>
      <c r="K610" s="85" t="b">
        <v>0</v>
      </c>
      <c r="L610" s="85" t="b">
        <v>0</v>
      </c>
    </row>
    <row r="611" spans="1:12" ht="15">
      <c r="A611" s="85" t="s">
        <v>584</v>
      </c>
      <c r="B611" s="85" t="s">
        <v>3182</v>
      </c>
      <c r="C611" s="85">
        <v>3</v>
      </c>
      <c r="D611" s="123">
        <v>0</v>
      </c>
      <c r="E611" s="123">
        <v>0.9378520932511555</v>
      </c>
      <c r="F611" s="85" t="s">
        <v>2409</v>
      </c>
      <c r="G611" s="85" t="b">
        <v>0</v>
      </c>
      <c r="H611" s="85" t="b">
        <v>0</v>
      </c>
      <c r="I611" s="85" t="b">
        <v>0</v>
      </c>
      <c r="J611" s="85" t="b">
        <v>0</v>
      </c>
      <c r="K611" s="85" t="b">
        <v>0</v>
      </c>
      <c r="L611" s="85" t="b">
        <v>0</v>
      </c>
    </row>
    <row r="612" spans="1:12" ht="15">
      <c r="A612" s="85" t="s">
        <v>225</v>
      </c>
      <c r="B612" s="85" t="s">
        <v>3066</v>
      </c>
      <c r="C612" s="85">
        <v>2</v>
      </c>
      <c r="D612" s="123">
        <v>0.012144224762460775</v>
      </c>
      <c r="E612" s="123">
        <v>1.1139433523068367</v>
      </c>
      <c r="F612" s="85" t="s">
        <v>2409</v>
      </c>
      <c r="G612" s="85" t="b">
        <v>0</v>
      </c>
      <c r="H612" s="85" t="b">
        <v>0</v>
      </c>
      <c r="I612" s="85" t="b">
        <v>0</v>
      </c>
      <c r="J612" s="85" t="b">
        <v>1</v>
      </c>
      <c r="K612" s="85" t="b">
        <v>0</v>
      </c>
      <c r="L612" s="85" t="b">
        <v>0</v>
      </c>
    </row>
    <row r="613" spans="1:12" ht="15">
      <c r="A613" s="85" t="s">
        <v>3202</v>
      </c>
      <c r="B613" s="85" t="s">
        <v>3203</v>
      </c>
      <c r="C613" s="85">
        <v>2</v>
      </c>
      <c r="D613" s="123">
        <v>0</v>
      </c>
      <c r="E613" s="123">
        <v>0.9777236052888478</v>
      </c>
      <c r="F613" s="85" t="s">
        <v>2411</v>
      </c>
      <c r="G613" s="85" t="b">
        <v>0</v>
      </c>
      <c r="H613" s="85" t="b">
        <v>0</v>
      </c>
      <c r="I613" s="85" t="b">
        <v>0</v>
      </c>
      <c r="J613" s="85" t="b">
        <v>0</v>
      </c>
      <c r="K613" s="85" t="b">
        <v>0</v>
      </c>
      <c r="L613" s="85" t="b">
        <v>0</v>
      </c>
    </row>
    <row r="614" spans="1:12" ht="15">
      <c r="A614" s="85" t="s">
        <v>3203</v>
      </c>
      <c r="B614" s="85" t="s">
        <v>3204</v>
      </c>
      <c r="C614" s="85">
        <v>2</v>
      </c>
      <c r="D614" s="123">
        <v>0</v>
      </c>
      <c r="E614" s="123">
        <v>0.9777236052888478</v>
      </c>
      <c r="F614" s="85" t="s">
        <v>2411</v>
      </c>
      <c r="G614" s="85" t="b">
        <v>0</v>
      </c>
      <c r="H614" s="85" t="b">
        <v>0</v>
      </c>
      <c r="I614" s="85" t="b">
        <v>0</v>
      </c>
      <c r="J614" s="85" t="b">
        <v>0</v>
      </c>
      <c r="K614" s="85" t="b">
        <v>0</v>
      </c>
      <c r="L614" s="85" t="b">
        <v>0</v>
      </c>
    </row>
    <row r="615" spans="1:12" ht="15">
      <c r="A615" s="85" t="s">
        <v>3204</v>
      </c>
      <c r="B615" s="85" t="s">
        <v>584</v>
      </c>
      <c r="C615" s="85">
        <v>2</v>
      </c>
      <c r="D615" s="123">
        <v>0</v>
      </c>
      <c r="E615" s="123">
        <v>0.9777236052888478</v>
      </c>
      <c r="F615" s="85" t="s">
        <v>2411</v>
      </c>
      <c r="G615" s="85" t="b">
        <v>0</v>
      </c>
      <c r="H615" s="85" t="b">
        <v>0</v>
      </c>
      <c r="I615" s="85" t="b">
        <v>0</v>
      </c>
      <c r="J615" s="85" t="b">
        <v>0</v>
      </c>
      <c r="K615" s="85" t="b">
        <v>0</v>
      </c>
      <c r="L615" s="85" t="b">
        <v>0</v>
      </c>
    </row>
    <row r="616" spans="1:12" ht="15">
      <c r="A616" s="85" t="s">
        <v>584</v>
      </c>
      <c r="B616" s="85" t="s">
        <v>3205</v>
      </c>
      <c r="C616" s="85">
        <v>2</v>
      </c>
      <c r="D616" s="123">
        <v>0</v>
      </c>
      <c r="E616" s="123">
        <v>0.9777236052888478</v>
      </c>
      <c r="F616" s="85" t="s">
        <v>2411</v>
      </c>
      <c r="G616" s="85" t="b">
        <v>0</v>
      </c>
      <c r="H616" s="85" t="b">
        <v>0</v>
      </c>
      <c r="I616" s="85" t="b">
        <v>0</v>
      </c>
      <c r="J616" s="85" t="b">
        <v>0</v>
      </c>
      <c r="K616" s="85" t="b">
        <v>0</v>
      </c>
      <c r="L616" s="85" t="b">
        <v>0</v>
      </c>
    </row>
    <row r="617" spans="1:12" ht="15">
      <c r="A617" s="85" t="s">
        <v>3205</v>
      </c>
      <c r="B617" s="85" t="s">
        <v>3148</v>
      </c>
      <c r="C617" s="85">
        <v>2</v>
      </c>
      <c r="D617" s="123">
        <v>0</v>
      </c>
      <c r="E617" s="123">
        <v>0.9777236052888478</v>
      </c>
      <c r="F617" s="85" t="s">
        <v>2411</v>
      </c>
      <c r="G617" s="85" t="b">
        <v>0</v>
      </c>
      <c r="H617" s="85" t="b">
        <v>0</v>
      </c>
      <c r="I617" s="85" t="b">
        <v>0</v>
      </c>
      <c r="J617" s="85" t="b">
        <v>0</v>
      </c>
      <c r="K617" s="85" t="b">
        <v>0</v>
      </c>
      <c r="L617" s="85" t="b">
        <v>0</v>
      </c>
    </row>
    <row r="618" spans="1:12" ht="15">
      <c r="A618" s="85" t="s">
        <v>3148</v>
      </c>
      <c r="B618" s="85" t="s">
        <v>3206</v>
      </c>
      <c r="C618" s="85">
        <v>2</v>
      </c>
      <c r="D618" s="123">
        <v>0</v>
      </c>
      <c r="E618" s="123">
        <v>0.9777236052888478</v>
      </c>
      <c r="F618" s="85" t="s">
        <v>2411</v>
      </c>
      <c r="G618" s="85" t="b">
        <v>0</v>
      </c>
      <c r="H618" s="85" t="b">
        <v>0</v>
      </c>
      <c r="I618" s="85" t="b">
        <v>0</v>
      </c>
      <c r="J618" s="85" t="b">
        <v>1</v>
      </c>
      <c r="K618" s="85" t="b">
        <v>0</v>
      </c>
      <c r="L618" s="85" t="b">
        <v>0</v>
      </c>
    </row>
    <row r="619" spans="1:12" ht="15">
      <c r="A619" s="85" t="s">
        <v>3206</v>
      </c>
      <c r="B619" s="85" t="s">
        <v>3207</v>
      </c>
      <c r="C619" s="85">
        <v>2</v>
      </c>
      <c r="D619" s="123">
        <v>0</v>
      </c>
      <c r="E619" s="123">
        <v>0.9777236052888478</v>
      </c>
      <c r="F619" s="85" t="s">
        <v>2411</v>
      </c>
      <c r="G619" s="85" t="b">
        <v>1</v>
      </c>
      <c r="H619" s="85" t="b">
        <v>0</v>
      </c>
      <c r="I619" s="85" t="b">
        <v>0</v>
      </c>
      <c r="J619" s="85" t="b">
        <v>0</v>
      </c>
      <c r="K619" s="85" t="b">
        <v>0</v>
      </c>
      <c r="L619" s="85" t="b">
        <v>0</v>
      </c>
    </row>
    <row r="620" spans="1:12" ht="15">
      <c r="A620" s="85" t="s">
        <v>3207</v>
      </c>
      <c r="B620" s="85" t="s">
        <v>3208</v>
      </c>
      <c r="C620" s="85">
        <v>2</v>
      </c>
      <c r="D620" s="123">
        <v>0</v>
      </c>
      <c r="E620" s="123">
        <v>0.9777236052888478</v>
      </c>
      <c r="F620" s="85" t="s">
        <v>2411</v>
      </c>
      <c r="G620" s="85" t="b">
        <v>0</v>
      </c>
      <c r="H620" s="85" t="b">
        <v>0</v>
      </c>
      <c r="I620" s="85" t="b">
        <v>0</v>
      </c>
      <c r="J620" s="85" t="b">
        <v>0</v>
      </c>
      <c r="K620" s="85" t="b">
        <v>0</v>
      </c>
      <c r="L620" s="85" t="b">
        <v>0</v>
      </c>
    </row>
    <row r="621" spans="1:12" ht="15">
      <c r="A621" s="85" t="s">
        <v>3208</v>
      </c>
      <c r="B621" s="85" t="s">
        <v>3209</v>
      </c>
      <c r="C621" s="85">
        <v>2</v>
      </c>
      <c r="D621" s="123">
        <v>0</v>
      </c>
      <c r="E621" s="123">
        <v>0.9777236052888478</v>
      </c>
      <c r="F621" s="85" t="s">
        <v>2411</v>
      </c>
      <c r="G621" s="85" t="b">
        <v>0</v>
      </c>
      <c r="H621" s="85" t="b">
        <v>0</v>
      </c>
      <c r="I621" s="85" t="b">
        <v>0</v>
      </c>
      <c r="J621" s="85" t="b">
        <v>0</v>
      </c>
      <c r="K621" s="85" t="b">
        <v>0</v>
      </c>
      <c r="L621" s="85" t="b">
        <v>0</v>
      </c>
    </row>
    <row r="622" spans="1:12" ht="15">
      <c r="A622" s="85" t="s">
        <v>3098</v>
      </c>
      <c r="B622" s="85" t="s">
        <v>336</v>
      </c>
      <c r="C622" s="85">
        <v>3</v>
      </c>
      <c r="D622" s="123">
        <v>0.011431518822682831</v>
      </c>
      <c r="E622" s="123">
        <v>0.9602328731285124</v>
      </c>
      <c r="F622" s="85" t="s">
        <v>2413</v>
      </c>
      <c r="G622" s="85" t="b">
        <v>0</v>
      </c>
      <c r="H622" s="85" t="b">
        <v>0</v>
      </c>
      <c r="I622" s="85" t="b">
        <v>0</v>
      </c>
      <c r="J622" s="85" t="b">
        <v>0</v>
      </c>
      <c r="K622" s="85" t="b">
        <v>0</v>
      </c>
      <c r="L622" s="85" t="b">
        <v>0</v>
      </c>
    </row>
    <row r="623" spans="1:12" ht="15">
      <c r="A623" s="85" t="s">
        <v>336</v>
      </c>
      <c r="B623" s="85" t="s">
        <v>3071</v>
      </c>
      <c r="C623" s="85">
        <v>3</v>
      </c>
      <c r="D623" s="123">
        <v>0.011431518822682831</v>
      </c>
      <c r="E623" s="123">
        <v>0.9602328731285124</v>
      </c>
      <c r="F623" s="85" t="s">
        <v>2413</v>
      </c>
      <c r="G623" s="85" t="b">
        <v>0</v>
      </c>
      <c r="H623" s="85" t="b">
        <v>0</v>
      </c>
      <c r="I623" s="85" t="b">
        <v>0</v>
      </c>
      <c r="J623" s="85" t="b">
        <v>0</v>
      </c>
      <c r="K623" s="85" t="b">
        <v>0</v>
      </c>
      <c r="L623" s="85" t="b">
        <v>0</v>
      </c>
    </row>
    <row r="624" spans="1:12" ht="15">
      <c r="A624" s="85" t="s">
        <v>3071</v>
      </c>
      <c r="B624" s="85" t="s">
        <v>3149</v>
      </c>
      <c r="C624" s="85">
        <v>3</v>
      </c>
      <c r="D624" s="123">
        <v>0.011431518822682831</v>
      </c>
      <c r="E624" s="123">
        <v>1.3862016054007935</v>
      </c>
      <c r="F624" s="85" t="s">
        <v>2413</v>
      </c>
      <c r="G624" s="85" t="b">
        <v>0</v>
      </c>
      <c r="H624" s="85" t="b">
        <v>0</v>
      </c>
      <c r="I624" s="85" t="b">
        <v>0</v>
      </c>
      <c r="J624" s="85" t="b">
        <v>0</v>
      </c>
      <c r="K624" s="85" t="b">
        <v>0</v>
      </c>
      <c r="L624" s="85" t="b">
        <v>0</v>
      </c>
    </row>
    <row r="625" spans="1:12" ht="15">
      <c r="A625" s="85" t="s">
        <v>3149</v>
      </c>
      <c r="B625" s="85" t="s">
        <v>3150</v>
      </c>
      <c r="C625" s="85">
        <v>3</v>
      </c>
      <c r="D625" s="123">
        <v>0.011431518822682831</v>
      </c>
      <c r="E625" s="123">
        <v>1.3862016054007935</v>
      </c>
      <c r="F625" s="85" t="s">
        <v>2413</v>
      </c>
      <c r="G625" s="85" t="b">
        <v>0</v>
      </c>
      <c r="H625" s="85" t="b">
        <v>0</v>
      </c>
      <c r="I625" s="85" t="b">
        <v>0</v>
      </c>
      <c r="J625" s="85" t="b">
        <v>0</v>
      </c>
      <c r="K625" s="85" t="b">
        <v>0</v>
      </c>
      <c r="L625" s="85" t="b">
        <v>0</v>
      </c>
    </row>
    <row r="626" spans="1:12" ht="15">
      <c r="A626" s="85" t="s">
        <v>3150</v>
      </c>
      <c r="B626" s="85" t="s">
        <v>3151</v>
      </c>
      <c r="C626" s="85">
        <v>3</v>
      </c>
      <c r="D626" s="123">
        <v>0.011431518822682831</v>
      </c>
      <c r="E626" s="123">
        <v>1.3862016054007935</v>
      </c>
      <c r="F626" s="85" t="s">
        <v>2413</v>
      </c>
      <c r="G626" s="85" t="b">
        <v>0</v>
      </c>
      <c r="H626" s="85" t="b">
        <v>0</v>
      </c>
      <c r="I626" s="85" t="b">
        <v>0</v>
      </c>
      <c r="J626" s="85" t="b">
        <v>0</v>
      </c>
      <c r="K626" s="85" t="b">
        <v>0</v>
      </c>
      <c r="L626" s="85" t="b">
        <v>0</v>
      </c>
    </row>
    <row r="627" spans="1:12" ht="15">
      <c r="A627" s="85" t="s">
        <v>3151</v>
      </c>
      <c r="B627" s="85" t="s">
        <v>3076</v>
      </c>
      <c r="C627" s="85">
        <v>3</v>
      </c>
      <c r="D627" s="123">
        <v>0.011431518822682831</v>
      </c>
      <c r="E627" s="123">
        <v>1.3862016054007935</v>
      </c>
      <c r="F627" s="85" t="s">
        <v>2413</v>
      </c>
      <c r="G627" s="85" t="b">
        <v>0</v>
      </c>
      <c r="H627" s="85" t="b">
        <v>0</v>
      </c>
      <c r="I627" s="85" t="b">
        <v>0</v>
      </c>
      <c r="J627" s="85" t="b">
        <v>0</v>
      </c>
      <c r="K627" s="85" t="b">
        <v>0</v>
      </c>
      <c r="L627" s="85" t="b">
        <v>0</v>
      </c>
    </row>
    <row r="628" spans="1:12" ht="15">
      <c r="A628" s="85" t="s">
        <v>3076</v>
      </c>
      <c r="B628" s="85" t="s">
        <v>3152</v>
      </c>
      <c r="C628" s="85">
        <v>3</v>
      </c>
      <c r="D628" s="123">
        <v>0.011431518822682831</v>
      </c>
      <c r="E628" s="123">
        <v>1.3862016054007935</v>
      </c>
      <c r="F628" s="85" t="s">
        <v>2413</v>
      </c>
      <c r="G628" s="85" t="b">
        <v>0</v>
      </c>
      <c r="H628" s="85" t="b">
        <v>0</v>
      </c>
      <c r="I628" s="85" t="b">
        <v>0</v>
      </c>
      <c r="J628" s="85" t="b">
        <v>0</v>
      </c>
      <c r="K628" s="85" t="b">
        <v>0</v>
      </c>
      <c r="L628" s="85" t="b">
        <v>0</v>
      </c>
    </row>
    <row r="629" spans="1:12" ht="15">
      <c r="A629" s="85" t="s">
        <v>3152</v>
      </c>
      <c r="B629" s="85" t="s">
        <v>3153</v>
      </c>
      <c r="C629" s="85">
        <v>3</v>
      </c>
      <c r="D629" s="123">
        <v>0.011431518822682831</v>
      </c>
      <c r="E629" s="123">
        <v>1.3862016054007935</v>
      </c>
      <c r="F629" s="85" t="s">
        <v>2413</v>
      </c>
      <c r="G629" s="85" t="b">
        <v>0</v>
      </c>
      <c r="H629" s="85" t="b">
        <v>0</v>
      </c>
      <c r="I629" s="85" t="b">
        <v>0</v>
      </c>
      <c r="J629" s="85" t="b">
        <v>0</v>
      </c>
      <c r="K629" s="85" t="b">
        <v>0</v>
      </c>
      <c r="L629" s="85" t="b">
        <v>0</v>
      </c>
    </row>
    <row r="630" spans="1:12" ht="15">
      <c r="A630" s="85" t="s">
        <v>3153</v>
      </c>
      <c r="B630" s="85" t="s">
        <v>3154</v>
      </c>
      <c r="C630" s="85">
        <v>3</v>
      </c>
      <c r="D630" s="123">
        <v>0.011431518822682831</v>
      </c>
      <c r="E630" s="123">
        <v>1.3862016054007935</v>
      </c>
      <c r="F630" s="85" t="s">
        <v>2413</v>
      </c>
      <c r="G630" s="85" t="b">
        <v>0</v>
      </c>
      <c r="H630" s="85" t="b">
        <v>0</v>
      </c>
      <c r="I630" s="85" t="b">
        <v>0</v>
      </c>
      <c r="J630" s="85" t="b">
        <v>1</v>
      </c>
      <c r="K630" s="85" t="b">
        <v>0</v>
      </c>
      <c r="L630" s="85" t="b">
        <v>0</v>
      </c>
    </row>
    <row r="631" spans="1:12" ht="15">
      <c r="A631" s="85" t="s">
        <v>3154</v>
      </c>
      <c r="B631" s="85" t="s">
        <v>3155</v>
      </c>
      <c r="C631" s="85">
        <v>3</v>
      </c>
      <c r="D631" s="123">
        <v>0.011431518822682831</v>
      </c>
      <c r="E631" s="123">
        <v>1.3862016054007935</v>
      </c>
      <c r="F631" s="85" t="s">
        <v>2413</v>
      </c>
      <c r="G631" s="85" t="b">
        <v>1</v>
      </c>
      <c r="H631" s="85" t="b">
        <v>0</v>
      </c>
      <c r="I631" s="85" t="b">
        <v>0</v>
      </c>
      <c r="J631" s="85" t="b">
        <v>0</v>
      </c>
      <c r="K631" s="85" t="b">
        <v>0</v>
      </c>
      <c r="L631" s="85" t="b">
        <v>0</v>
      </c>
    </row>
    <row r="632" spans="1:12" ht="15">
      <c r="A632" s="85" t="s">
        <v>3155</v>
      </c>
      <c r="B632" s="85" t="s">
        <v>3156</v>
      </c>
      <c r="C632" s="85">
        <v>3</v>
      </c>
      <c r="D632" s="123">
        <v>0.011431518822682831</v>
      </c>
      <c r="E632" s="123">
        <v>1.3862016054007935</v>
      </c>
      <c r="F632" s="85" t="s">
        <v>2413</v>
      </c>
      <c r="G632" s="85" t="b">
        <v>0</v>
      </c>
      <c r="H632" s="85" t="b">
        <v>0</v>
      </c>
      <c r="I632" s="85" t="b">
        <v>0</v>
      </c>
      <c r="J632" s="85" t="b">
        <v>0</v>
      </c>
      <c r="K632" s="85" t="b">
        <v>0</v>
      </c>
      <c r="L632" s="85" t="b">
        <v>0</v>
      </c>
    </row>
    <row r="633" spans="1:12" ht="15">
      <c r="A633" s="85" t="s">
        <v>3156</v>
      </c>
      <c r="B633" s="85" t="s">
        <v>3157</v>
      </c>
      <c r="C633" s="85">
        <v>3</v>
      </c>
      <c r="D633" s="123">
        <v>0.011431518822682831</v>
      </c>
      <c r="E633" s="123">
        <v>1.3862016054007935</v>
      </c>
      <c r="F633" s="85" t="s">
        <v>2413</v>
      </c>
      <c r="G633" s="85" t="b">
        <v>0</v>
      </c>
      <c r="H633" s="85" t="b">
        <v>0</v>
      </c>
      <c r="I633" s="85" t="b">
        <v>0</v>
      </c>
      <c r="J633" s="85" t="b">
        <v>0</v>
      </c>
      <c r="K633" s="85" t="b">
        <v>0</v>
      </c>
      <c r="L633" s="85" t="b">
        <v>0</v>
      </c>
    </row>
    <row r="634" spans="1:12" ht="15">
      <c r="A634" s="85" t="s">
        <v>3157</v>
      </c>
      <c r="B634" s="85" t="s">
        <v>3158</v>
      </c>
      <c r="C634" s="85">
        <v>3</v>
      </c>
      <c r="D634" s="123">
        <v>0.011431518822682831</v>
      </c>
      <c r="E634" s="123">
        <v>1.3862016054007935</v>
      </c>
      <c r="F634" s="85" t="s">
        <v>2413</v>
      </c>
      <c r="G634" s="85" t="b">
        <v>0</v>
      </c>
      <c r="H634" s="85" t="b">
        <v>0</v>
      </c>
      <c r="I634" s="85" t="b">
        <v>0</v>
      </c>
      <c r="J634" s="85" t="b">
        <v>0</v>
      </c>
      <c r="K634" s="85" t="b">
        <v>0</v>
      </c>
      <c r="L634" s="85" t="b">
        <v>0</v>
      </c>
    </row>
    <row r="635" spans="1:12" ht="15">
      <c r="A635" s="85" t="s">
        <v>584</v>
      </c>
      <c r="B635" s="85" t="s">
        <v>3159</v>
      </c>
      <c r="C635" s="85">
        <v>3</v>
      </c>
      <c r="D635" s="123">
        <v>0.011431518822682831</v>
      </c>
      <c r="E635" s="123">
        <v>1.2612628687924936</v>
      </c>
      <c r="F635" s="85" t="s">
        <v>2413</v>
      </c>
      <c r="G635" s="85" t="b">
        <v>0</v>
      </c>
      <c r="H635" s="85" t="b">
        <v>0</v>
      </c>
      <c r="I635" s="85" t="b">
        <v>0</v>
      </c>
      <c r="J635" s="85" t="b">
        <v>0</v>
      </c>
      <c r="K635" s="85" t="b">
        <v>0</v>
      </c>
      <c r="L635" s="85" t="b">
        <v>0</v>
      </c>
    </row>
    <row r="636" spans="1:12" ht="15">
      <c r="A636" s="85" t="s">
        <v>3159</v>
      </c>
      <c r="B636" s="85" t="s">
        <v>3160</v>
      </c>
      <c r="C636" s="85">
        <v>3</v>
      </c>
      <c r="D636" s="123">
        <v>0.011431518822682831</v>
      </c>
      <c r="E636" s="123">
        <v>1.3862016054007935</v>
      </c>
      <c r="F636" s="85" t="s">
        <v>2413</v>
      </c>
      <c r="G636" s="85" t="b">
        <v>0</v>
      </c>
      <c r="H636" s="85" t="b">
        <v>0</v>
      </c>
      <c r="I636" s="85" t="b">
        <v>0</v>
      </c>
      <c r="J636" s="85" t="b">
        <v>0</v>
      </c>
      <c r="K636" s="85" t="b">
        <v>0</v>
      </c>
      <c r="L636" s="85" t="b">
        <v>0</v>
      </c>
    </row>
    <row r="637" spans="1:12" ht="15">
      <c r="A637" s="85" t="s">
        <v>3160</v>
      </c>
      <c r="B637" s="85" t="s">
        <v>3161</v>
      </c>
      <c r="C637" s="85">
        <v>3</v>
      </c>
      <c r="D637" s="123">
        <v>0.011431518822682831</v>
      </c>
      <c r="E637" s="123">
        <v>1.3862016054007935</v>
      </c>
      <c r="F637" s="85" t="s">
        <v>2413</v>
      </c>
      <c r="G637" s="85" t="b">
        <v>0</v>
      </c>
      <c r="H637" s="85" t="b">
        <v>0</v>
      </c>
      <c r="I637" s="85" t="b">
        <v>0</v>
      </c>
      <c r="J637" s="85" t="b">
        <v>0</v>
      </c>
      <c r="K637" s="85" t="b">
        <v>0</v>
      </c>
      <c r="L637" s="85" t="b">
        <v>0</v>
      </c>
    </row>
    <row r="638" spans="1:12" ht="15">
      <c r="A638" s="85" t="s">
        <v>3161</v>
      </c>
      <c r="B638" s="85" t="s">
        <v>3162</v>
      </c>
      <c r="C638" s="85">
        <v>3</v>
      </c>
      <c r="D638" s="123">
        <v>0.011431518822682831</v>
      </c>
      <c r="E638" s="123">
        <v>1.3862016054007935</v>
      </c>
      <c r="F638" s="85" t="s">
        <v>2413</v>
      </c>
      <c r="G638" s="85" t="b">
        <v>0</v>
      </c>
      <c r="H638" s="85" t="b">
        <v>0</v>
      </c>
      <c r="I638" s="85" t="b">
        <v>0</v>
      </c>
      <c r="J638" s="85" t="b">
        <v>0</v>
      </c>
      <c r="K638" s="85" t="b">
        <v>0</v>
      </c>
      <c r="L638" s="85" t="b">
        <v>0</v>
      </c>
    </row>
    <row r="639" spans="1:12" ht="15">
      <c r="A639" s="85" t="s">
        <v>3162</v>
      </c>
      <c r="B639" s="85" t="s">
        <v>3163</v>
      </c>
      <c r="C639" s="85">
        <v>3</v>
      </c>
      <c r="D639" s="123">
        <v>0.011431518822682831</v>
      </c>
      <c r="E639" s="123">
        <v>1.3862016054007935</v>
      </c>
      <c r="F639" s="85" t="s">
        <v>2413</v>
      </c>
      <c r="G639" s="85" t="b">
        <v>0</v>
      </c>
      <c r="H639" s="85" t="b">
        <v>0</v>
      </c>
      <c r="I639" s="85" t="b">
        <v>0</v>
      </c>
      <c r="J639" s="85" t="b">
        <v>0</v>
      </c>
      <c r="K639" s="85" t="b">
        <v>0</v>
      </c>
      <c r="L639" s="85" t="b">
        <v>0</v>
      </c>
    </row>
    <row r="640" spans="1:12" ht="15">
      <c r="A640" s="85" t="s">
        <v>3163</v>
      </c>
      <c r="B640" s="85" t="s">
        <v>336</v>
      </c>
      <c r="C640" s="85">
        <v>3</v>
      </c>
      <c r="D640" s="123">
        <v>0.011431518822682831</v>
      </c>
      <c r="E640" s="123">
        <v>0.9602328731285124</v>
      </c>
      <c r="F640" s="85" t="s">
        <v>2413</v>
      </c>
      <c r="G640" s="85" t="b">
        <v>0</v>
      </c>
      <c r="H640" s="85" t="b">
        <v>0</v>
      </c>
      <c r="I640" s="85" t="b">
        <v>0</v>
      </c>
      <c r="J640" s="85" t="b">
        <v>0</v>
      </c>
      <c r="K640" s="85" t="b">
        <v>0</v>
      </c>
      <c r="L640" s="85" t="b">
        <v>0</v>
      </c>
    </row>
    <row r="641" spans="1:12" ht="15">
      <c r="A641" s="85" t="s">
        <v>336</v>
      </c>
      <c r="B641" s="85" t="s">
        <v>3099</v>
      </c>
      <c r="C641" s="85">
        <v>3</v>
      </c>
      <c r="D641" s="123">
        <v>0.011431518822682831</v>
      </c>
      <c r="E641" s="123">
        <v>1.0851716097368123</v>
      </c>
      <c r="F641" s="85" t="s">
        <v>2413</v>
      </c>
      <c r="G641" s="85" t="b">
        <v>0</v>
      </c>
      <c r="H641" s="85" t="b">
        <v>0</v>
      </c>
      <c r="I641" s="85" t="b">
        <v>0</v>
      </c>
      <c r="J641" s="85" t="b">
        <v>1</v>
      </c>
      <c r="K641" s="85" t="b">
        <v>0</v>
      </c>
      <c r="L641" s="85" t="b">
        <v>0</v>
      </c>
    </row>
    <row r="642" spans="1:12" ht="15">
      <c r="A642" s="85" t="s">
        <v>3099</v>
      </c>
      <c r="B642" s="85" t="s">
        <v>3164</v>
      </c>
      <c r="C642" s="85">
        <v>3</v>
      </c>
      <c r="D642" s="123">
        <v>0.011431518822682831</v>
      </c>
      <c r="E642" s="123">
        <v>1.3862016054007935</v>
      </c>
      <c r="F642" s="85" t="s">
        <v>2413</v>
      </c>
      <c r="G642" s="85" t="b">
        <v>1</v>
      </c>
      <c r="H642" s="85" t="b">
        <v>0</v>
      </c>
      <c r="I642" s="85" t="b">
        <v>0</v>
      </c>
      <c r="J642" s="85" t="b">
        <v>0</v>
      </c>
      <c r="K642" s="85" t="b">
        <v>0</v>
      </c>
      <c r="L642" s="85" t="b">
        <v>0</v>
      </c>
    </row>
    <row r="643" spans="1:12" ht="15">
      <c r="A643" s="85" t="s">
        <v>303</v>
      </c>
      <c r="B643" s="85" t="s">
        <v>3098</v>
      </c>
      <c r="C643" s="85">
        <v>2</v>
      </c>
      <c r="D643" s="123">
        <v>0.012079019106826896</v>
      </c>
      <c r="E643" s="123">
        <v>1.2612628687924936</v>
      </c>
      <c r="F643" s="85" t="s">
        <v>2413</v>
      </c>
      <c r="G643" s="85" t="b">
        <v>0</v>
      </c>
      <c r="H643" s="85" t="b">
        <v>0</v>
      </c>
      <c r="I643" s="85" t="b">
        <v>0</v>
      </c>
      <c r="J643" s="85" t="b">
        <v>0</v>
      </c>
      <c r="K643" s="85" t="b">
        <v>0</v>
      </c>
      <c r="L643" s="85" t="b">
        <v>0</v>
      </c>
    </row>
    <row r="644" spans="1:12" ht="15">
      <c r="A644" s="85" t="s">
        <v>3158</v>
      </c>
      <c r="B644" s="85" t="s">
        <v>336</v>
      </c>
      <c r="C644" s="85">
        <v>2</v>
      </c>
      <c r="D644" s="123">
        <v>0.012079019106826896</v>
      </c>
      <c r="E644" s="123">
        <v>0.7841416140728311</v>
      </c>
      <c r="F644" s="85" t="s">
        <v>2413</v>
      </c>
      <c r="G644" s="85" t="b">
        <v>0</v>
      </c>
      <c r="H644" s="85" t="b">
        <v>0</v>
      </c>
      <c r="I644" s="85" t="b">
        <v>0</v>
      </c>
      <c r="J644" s="85" t="b">
        <v>0</v>
      </c>
      <c r="K644" s="85" t="b">
        <v>0</v>
      </c>
      <c r="L644" s="85" t="b">
        <v>0</v>
      </c>
    </row>
    <row r="645" spans="1:12" ht="15">
      <c r="A645" s="85" t="s">
        <v>303</v>
      </c>
      <c r="B645" s="85" t="s">
        <v>584</v>
      </c>
      <c r="C645" s="85">
        <v>2</v>
      </c>
      <c r="D645" s="123">
        <v>0.012079019106826896</v>
      </c>
      <c r="E645" s="123">
        <v>1.0851716097368123</v>
      </c>
      <c r="F645" s="85" t="s">
        <v>2413</v>
      </c>
      <c r="G645" s="85" t="b">
        <v>0</v>
      </c>
      <c r="H645" s="85" t="b">
        <v>0</v>
      </c>
      <c r="I645" s="85" t="b">
        <v>0</v>
      </c>
      <c r="J645" s="85" t="b">
        <v>0</v>
      </c>
      <c r="K645" s="85" t="b">
        <v>0</v>
      </c>
      <c r="L645" s="85" t="b">
        <v>0</v>
      </c>
    </row>
    <row r="646" spans="1:12" ht="15">
      <c r="A646" s="85" t="s">
        <v>336</v>
      </c>
      <c r="B646" s="85" t="s">
        <v>3230</v>
      </c>
      <c r="C646" s="85">
        <v>2</v>
      </c>
      <c r="D646" s="123">
        <v>0</v>
      </c>
      <c r="E646" s="123">
        <v>1.1139433523068367</v>
      </c>
      <c r="F646" s="85" t="s">
        <v>2415</v>
      </c>
      <c r="G646" s="85" t="b">
        <v>0</v>
      </c>
      <c r="H646" s="85" t="b">
        <v>0</v>
      </c>
      <c r="I646" s="85" t="b">
        <v>0</v>
      </c>
      <c r="J646" s="85" t="b">
        <v>0</v>
      </c>
      <c r="K646" s="85" t="b">
        <v>0</v>
      </c>
      <c r="L646" s="85" t="b">
        <v>0</v>
      </c>
    </row>
    <row r="647" spans="1:12" ht="15">
      <c r="A647" s="85" t="s">
        <v>3230</v>
      </c>
      <c r="B647" s="85" t="s">
        <v>3169</v>
      </c>
      <c r="C647" s="85">
        <v>2</v>
      </c>
      <c r="D647" s="123">
        <v>0</v>
      </c>
      <c r="E647" s="123">
        <v>1.1139433523068367</v>
      </c>
      <c r="F647" s="85" t="s">
        <v>2415</v>
      </c>
      <c r="G647" s="85" t="b">
        <v>0</v>
      </c>
      <c r="H647" s="85" t="b">
        <v>0</v>
      </c>
      <c r="I647" s="85" t="b">
        <v>0</v>
      </c>
      <c r="J647" s="85" t="b">
        <v>0</v>
      </c>
      <c r="K647" s="85" t="b">
        <v>0</v>
      </c>
      <c r="L647" s="85" t="b">
        <v>0</v>
      </c>
    </row>
    <row r="648" spans="1:12" ht="15">
      <c r="A648" s="85" t="s">
        <v>3169</v>
      </c>
      <c r="B648" s="85" t="s">
        <v>3067</v>
      </c>
      <c r="C648" s="85">
        <v>2</v>
      </c>
      <c r="D648" s="123">
        <v>0</v>
      </c>
      <c r="E648" s="123">
        <v>1.1139433523068367</v>
      </c>
      <c r="F648" s="85" t="s">
        <v>2415</v>
      </c>
      <c r="G648" s="85" t="b">
        <v>0</v>
      </c>
      <c r="H648" s="85" t="b">
        <v>0</v>
      </c>
      <c r="I648" s="85" t="b">
        <v>0</v>
      </c>
      <c r="J648" s="85" t="b">
        <v>1</v>
      </c>
      <c r="K648" s="85" t="b">
        <v>0</v>
      </c>
      <c r="L648" s="85" t="b">
        <v>0</v>
      </c>
    </row>
    <row r="649" spans="1:12" ht="15">
      <c r="A649" s="85" t="s">
        <v>3067</v>
      </c>
      <c r="B649" s="85" t="s">
        <v>3141</v>
      </c>
      <c r="C649" s="85">
        <v>2</v>
      </c>
      <c r="D649" s="123">
        <v>0</v>
      </c>
      <c r="E649" s="123">
        <v>1.1139433523068367</v>
      </c>
      <c r="F649" s="85" t="s">
        <v>2415</v>
      </c>
      <c r="G649" s="85" t="b">
        <v>1</v>
      </c>
      <c r="H649" s="85" t="b">
        <v>0</v>
      </c>
      <c r="I649" s="85" t="b">
        <v>0</v>
      </c>
      <c r="J649" s="85" t="b">
        <v>0</v>
      </c>
      <c r="K649" s="85" t="b">
        <v>0</v>
      </c>
      <c r="L649" s="85" t="b">
        <v>0</v>
      </c>
    </row>
    <row r="650" spans="1:12" ht="15">
      <c r="A650" s="85" t="s">
        <v>3141</v>
      </c>
      <c r="B650" s="85" t="s">
        <v>3231</v>
      </c>
      <c r="C650" s="85">
        <v>2</v>
      </c>
      <c r="D650" s="123">
        <v>0</v>
      </c>
      <c r="E650" s="123">
        <v>1.1139433523068367</v>
      </c>
      <c r="F650" s="85" t="s">
        <v>2415</v>
      </c>
      <c r="G650" s="85" t="b">
        <v>0</v>
      </c>
      <c r="H650" s="85" t="b">
        <v>0</v>
      </c>
      <c r="I650" s="85" t="b">
        <v>0</v>
      </c>
      <c r="J650" s="85" t="b">
        <v>0</v>
      </c>
      <c r="K650" s="85" t="b">
        <v>0</v>
      </c>
      <c r="L650" s="85" t="b">
        <v>0</v>
      </c>
    </row>
    <row r="651" spans="1:12" ht="15">
      <c r="A651" s="85" t="s">
        <v>3231</v>
      </c>
      <c r="B651" s="85" t="s">
        <v>3232</v>
      </c>
      <c r="C651" s="85">
        <v>2</v>
      </c>
      <c r="D651" s="123">
        <v>0</v>
      </c>
      <c r="E651" s="123">
        <v>1.1139433523068367</v>
      </c>
      <c r="F651" s="85" t="s">
        <v>2415</v>
      </c>
      <c r="G651" s="85" t="b">
        <v>0</v>
      </c>
      <c r="H651" s="85" t="b">
        <v>0</v>
      </c>
      <c r="I651" s="85" t="b">
        <v>0</v>
      </c>
      <c r="J651" s="85" t="b">
        <v>0</v>
      </c>
      <c r="K651" s="85" t="b">
        <v>0</v>
      </c>
      <c r="L651" s="85" t="b">
        <v>0</v>
      </c>
    </row>
    <row r="652" spans="1:12" ht="15">
      <c r="A652" s="85" t="s">
        <v>3232</v>
      </c>
      <c r="B652" s="85" t="s">
        <v>3233</v>
      </c>
      <c r="C652" s="85">
        <v>2</v>
      </c>
      <c r="D652" s="123">
        <v>0</v>
      </c>
      <c r="E652" s="123">
        <v>1.1139433523068367</v>
      </c>
      <c r="F652" s="85" t="s">
        <v>2415</v>
      </c>
      <c r="G652" s="85" t="b">
        <v>0</v>
      </c>
      <c r="H652" s="85" t="b">
        <v>0</v>
      </c>
      <c r="I652" s="85" t="b">
        <v>0</v>
      </c>
      <c r="J652" s="85" t="b">
        <v>0</v>
      </c>
      <c r="K652" s="85" t="b">
        <v>0</v>
      </c>
      <c r="L652" s="85" t="b">
        <v>0</v>
      </c>
    </row>
    <row r="653" spans="1:12" ht="15">
      <c r="A653" s="85" t="s">
        <v>3233</v>
      </c>
      <c r="B653" s="85" t="s">
        <v>3234</v>
      </c>
      <c r="C653" s="85">
        <v>2</v>
      </c>
      <c r="D653" s="123">
        <v>0</v>
      </c>
      <c r="E653" s="123">
        <v>1.1139433523068367</v>
      </c>
      <c r="F653" s="85" t="s">
        <v>2415</v>
      </c>
      <c r="G653" s="85" t="b">
        <v>0</v>
      </c>
      <c r="H653" s="85" t="b">
        <v>0</v>
      </c>
      <c r="I653" s="85" t="b">
        <v>0</v>
      </c>
      <c r="J653" s="85" t="b">
        <v>0</v>
      </c>
      <c r="K653" s="85" t="b">
        <v>0</v>
      </c>
      <c r="L653" s="85" t="b">
        <v>0</v>
      </c>
    </row>
    <row r="654" spans="1:12" ht="15">
      <c r="A654" s="85" t="s">
        <v>3234</v>
      </c>
      <c r="B654" s="85" t="s">
        <v>3235</v>
      </c>
      <c r="C654" s="85">
        <v>2</v>
      </c>
      <c r="D654" s="123">
        <v>0</v>
      </c>
      <c r="E654" s="123">
        <v>1.1139433523068367</v>
      </c>
      <c r="F654" s="85" t="s">
        <v>2415</v>
      </c>
      <c r="G654" s="85" t="b">
        <v>0</v>
      </c>
      <c r="H654" s="85" t="b">
        <v>0</v>
      </c>
      <c r="I654" s="85" t="b">
        <v>0</v>
      </c>
      <c r="J654" s="85" t="b">
        <v>0</v>
      </c>
      <c r="K654" s="85" t="b">
        <v>0</v>
      </c>
      <c r="L654" s="85" t="b">
        <v>0</v>
      </c>
    </row>
    <row r="655" spans="1:12" ht="15">
      <c r="A655" s="85" t="s">
        <v>3235</v>
      </c>
      <c r="B655" s="85" t="s">
        <v>2608</v>
      </c>
      <c r="C655" s="85">
        <v>2</v>
      </c>
      <c r="D655" s="123">
        <v>0</v>
      </c>
      <c r="E655" s="123">
        <v>1.1139433523068367</v>
      </c>
      <c r="F655" s="85" t="s">
        <v>2415</v>
      </c>
      <c r="G655" s="85" t="b">
        <v>0</v>
      </c>
      <c r="H655" s="85" t="b">
        <v>0</v>
      </c>
      <c r="I655" s="85" t="b">
        <v>0</v>
      </c>
      <c r="J655" s="85" t="b">
        <v>0</v>
      </c>
      <c r="K655" s="85" t="b">
        <v>0</v>
      </c>
      <c r="L655" s="85" t="b">
        <v>0</v>
      </c>
    </row>
    <row r="656" spans="1:12" ht="15">
      <c r="A656" s="85" t="s">
        <v>2608</v>
      </c>
      <c r="B656" s="85" t="s">
        <v>3165</v>
      </c>
      <c r="C656" s="85">
        <v>2</v>
      </c>
      <c r="D656" s="123">
        <v>0</v>
      </c>
      <c r="E656" s="123">
        <v>1.1139433523068367</v>
      </c>
      <c r="F656" s="85" t="s">
        <v>2415</v>
      </c>
      <c r="G656" s="85" t="b">
        <v>0</v>
      </c>
      <c r="H656" s="85" t="b">
        <v>0</v>
      </c>
      <c r="I656" s="85" t="b">
        <v>0</v>
      </c>
      <c r="J656" s="85" t="b">
        <v>0</v>
      </c>
      <c r="K656" s="85" t="b">
        <v>0</v>
      </c>
      <c r="L656" s="85" t="b">
        <v>0</v>
      </c>
    </row>
    <row r="657" spans="1:12" ht="15">
      <c r="A657" s="85" t="s">
        <v>3165</v>
      </c>
      <c r="B657" s="85" t="s">
        <v>3236</v>
      </c>
      <c r="C657" s="85">
        <v>2</v>
      </c>
      <c r="D657" s="123">
        <v>0</v>
      </c>
      <c r="E657" s="123">
        <v>1.1139433523068367</v>
      </c>
      <c r="F657" s="85" t="s">
        <v>2415</v>
      </c>
      <c r="G657" s="85" t="b">
        <v>0</v>
      </c>
      <c r="H657" s="85" t="b">
        <v>0</v>
      </c>
      <c r="I657" s="85" t="b">
        <v>0</v>
      </c>
      <c r="J657" s="85" t="b">
        <v>0</v>
      </c>
      <c r="K657" s="85" t="b">
        <v>0</v>
      </c>
      <c r="L657" s="85" t="b">
        <v>0</v>
      </c>
    </row>
    <row r="658" spans="1:12" ht="15">
      <c r="A658" s="85" t="s">
        <v>3113</v>
      </c>
      <c r="B658" s="85" t="s">
        <v>3114</v>
      </c>
      <c r="C658" s="85">
        <v>4</v>
      </c>
      <c r="D658" s="123">
        <v>0</v>
      </c>
      <c r="E658" s="123">
        <v>1.0791812460476249</v>
      </c>
      <c r="F658" s="85" t="s">
        <v>2417</v>
      </c>
      <c r="G658" s="85" t="b">
        <v>0</v>
      </c>
      <c r="H658" s="85" t="b">
        <v>0</v>
      </c>
      <c r="I658" s="85" t="b">
        <v>0</v>
      </c>
      <c r="J658" s="85" t="b">
        <v>0</v>
      </c>
      <c r="K658" s="85" t="b">
        <v>0</v>
      </c>
      <c r="L658" s="85" t="b">
        <v>0</v>
      </c>
    </row>
    <row r="659" spans="1:12" ht="15">
      <c r="A659" s="85" t="s">
        <v>3114</v>
      </c>
      <c r="B659" s="85" t="s">
        <v>3115</v>
      </c>
      <c r="C659" s="85">
        <v>4</v>
      </c>
      <c r="D659" s="123">
        <v>0</v>
      </c>
      <c r="E659" s="123">
        <v>1.0791812460476249</v>
      </c>
      <c r="F659" s="85" t="s">
        <v>2417</v>
      </c>
      <c r="G659" s="85" t="b">
        <v>0</v>
      </c>
      <c r="H659" s="85" t="b">
        <v>0</v>
      </c>
      <c r="I659" s="85" t="b">
        <v>0</v>
      </c>
      <c r="J659" s="85" t="b">
        <v>0</v>
      </c>
      <c r="K659" s="85" t="b">
        <v>0</v>
      </c>
      <c r="L659" s="85" t="b">
        <v>0</v>
      </c>
    </row>
    <row r="660" spans="1:12" ht="15">
      <c r="A660" s="85" t="s">
        <v>584</v>
      </c>
      <c r="B660" s="85" t="s">
        <v>336</v>
      </c>
      <c r="C660" s="85">
        <v>4</v>
      </c>
      <c r="D660" s="123">
        <v>0</v>
      </c>
      <c r="E660" s="123">
        <v>0.9030899869919435</v>
      </c>
      <c r="F660" s="85" t="s">
        <v>2417</v>
      </c>
      <c r="G660" s="85" t="b">
        <v>0</v>
      </c>
      <c r="H660" s="85" t="b">
        <v>0</v>
      </c>
      <c r="I660" s="85" t="b">
        <v>0</v>
      </c>
      <c r="J660" s="85" t="b">
        <v>0</v>
      </c>
      <c r="K660" s="85" t="b">
        <v>0</v>
      </c>
      <c r="L660" s="85" t="b">
        <v>0</v>
      </c>
    </row>
    <row r="661" spans="1:12" ht="15">
      <c r="A661" s="85" t="s">
        <v>252</v>
      </c>
      <c r="B661" s="85" t="s">
        <v>3113</v>
      </c>
      <c r="C661" s="85">
        <v>2</v>
      </c>
      <c r="D661" s="123">
        <v>0.01157807675630697</v>
      </c>
      <c r="E661" s="123">
        <v>1.380211241711606</v>
      </c>
      <c r="F661" s="85" t="s">
        <v>2417</v>
      </c>
      <c r="G661" s="85" t="b">
        <v>0</v>
      </c>
      <c r="H661" s="85" t="b">
        <v>0</v>
      </c>
      <c r="I661" s="85" t="b">
        <v>0</v>
      </c>
      <c r="J661" s="85" t="b">
        <v>0</v>
      </c>
      <c r="K661" s="85" t="b">
        <v>0</v>
      </c>
      <c r="L661" s="85" t="b">
        <v>0</v>
      </c>
    </row>
    <row r="662" spans="1:12" ht="15">
      <c r="A662" s="85" t="s">
        <v>3115</v>
      </c>
      <c r="B662" s="85" t="s">
        <v>3250</v>
      </c>
      <c r="C662" s="85">
        <v>2</v>
      </c>
      <c r="D662" s="123">
        <v>0.01157807675630697</v>
      </c>
      <c r="E662" s="123">
        <v>1.0791812460476249</v>
      </c>
      <c r="F662" s="85" t="s">
        <v>2417</v>
      </c>
      <c r="G662" s="85" t="b">
        <v>0</v>
      </c>
      <c r="H662" s="85" t="b">
        <v>0</v>
      </c>
      <c r="I662" s="85" t="b">
        <v>0</v>
      </c>
      <c r="J662" s="85" t="b">
        <v>0</v>
      </c>
      <c r="K662" s="85" t="b">
        <v>0</v>
      </c>
      <c r="L662" s="85" t="b">
        <v>0</v>
      </c>
    </row>
    <row r="663" spans="1:12" ht="15">
      <c r="A663" s="85" t="s">
        <v>3250</v>
      </c>
      <c r="B663" s="85" t="s">
        <v>3251</v>
      </c>
      <c r="C663" s="85">
        <v>2</v>
      </c>
      <c r="D663" s="123">
        <v>0.01157807675630697</v>
      </c>
      <c r="E663" s="123">
        <v>1.380211241711606</v>
      </c>
      <c r="F663" s="85" t="s">
        <v>2417</v>
      </c>
      <c r="G663" s="85" t="b">
        <v>0</v>
      </c>
      <c r="H663" s="85" t="b">
        <v>0</v>
      </c>
      <c r="I663" s="85" t="b">
        <v>0</v>
      </c>
      <c r="J663" s="85" t="b">
        <v>1</v>
      </c>
      <c r="K663" s="85" t="b">
        <v>0</v>
      </c>
      <c r="L663" s="85" t="b">
        <v>0</v>
      </c>
    </row>
    <row r="664" spans="1:12" ht="15">
      <c r="A664" s="85" t="s">
        <v>3251</v>
      </c>
      <c r="B664" s="85" t="s">
        <v>3137</v>
      </c>
      <c r="C664" s="85">
        <v>2</v>
      </c>
      <c r="D664" s="123">
        <v>0.01157807675630697</v>
      </c>
      <c r="E664" s="123">
        <v>1.380211241711606</v>
      </c>
      <c r="F664" s="85" t="s">
        <v>2417</v>
      </c>
      <c r="G664" s="85" t="b">
        <v>1</v>
      </c>
      <c r="H664" s="85" t="b">
        <v>0</v>
      </c>
      <c r="I664" s="85" t="b">
        <v>0</v>
      </c>
      <c r="J664" s="85" t="b">
        <v>0</v>
      </c>
      <c r="K664" s="85" t="b">
        <v>0</v>
      </c>
      <c r="L664" s="85" t="b">
        <v>0</v>
      </c>
    </row>
    <row r="665" spans="1:12" ht="15">
      <c r="A665" s="85" t="s">
        <v>3137</v>
      </c>
      <c r="B665" s="85" t="s">
        <v>3252</v>
      </c>
      <c r="C665" s="85">
        <v>2</v>
      </c>
      <c r="D665" s="123">
        <v>0.01157807675630697</v>
      </c>
      <c r="E665" s="123">
        <v>1.380211241711606</v>
      </c>
      <c r="F665" s="85" t="s">
        <v>2417</v>
      </c>
      <c r="G665" s="85" t="b">
        <v>0</v>
      </c>
      <c r="H665" s="85" t="b">
        <v>0</v>
      </c>
      <c r="I665" s="85" t="b">
        <v>0</v>
      </c>
      <c r="J665" s="85" t="b">
        <v>0</v>
      </c>
      <c r="K665" s="85" t="b">
        <v>0</v>
      </c>
      <c r="L665" s="85" t="b">
        <v>0</v>
      </c>
    </row>
    <row r="666" spans="1:12" ht="15">
      <c r="A666" s="85" t="s">
        <v>3252</v>
      </c>
      <c r="B666" s="85" t="s">
        <v>3253</v>
      </c>
      <c r="C666" s="85">
        <v>2</v>
      </c>
      <c r="D666" s="123">
        <v>0.01157807675630697</v>
      </c>
      <c r="E666" s="123">
        <v>1.380211241711606</v>
      </c>
      <c r="F666" s="85" t="s">
        <v>2417</v>
      </c>
      <c r="G666" s="85" t="b">
        <v>0</v>
      </c>
      <c r="H666" s="85" t="b">
        <v>0</v>
      </c>
      <c r="I666" s="85" t="b">
        <v>0</v>
      </c>
      <c r="J666" s="85" t="b">
        <v>1</v>
      </c>
      <c r="K666" s="85" t="b">
        <v>0</v>
      </c>
      <c r="L666" s="85" t="b">
        <v>0</v>
      </c>
    </row>
    <row r="667" spans="1:12" ht="15">
      <c r="A667" s="85" t="s">
        <v>3253</v>
      </c>
      <c r="B667" s="85" t="s">
        <v>3254</v>
      </c>
      <c r="C667" s="85">
        <v>2</v>
      </c>
      <c r="D667" s="123">
        <v>0.01157807675630697</v>
      </c>
      <c r="E667" s="123">
        <v>1.380211241711606</v>
      </c>
      <c r="F667" s="85" t="s">
        <v>2417</v>
      </c>
      <c r="G667" s="85" t="b">
        <v>1</v>
      </c>
      <c r="H667" s="85" t="b">
        <v>0</v>
      </c>
      <c r="I667" s="85" t="b">
        <v>0</v>
      </c>
      <c r="J667" s="85" t="b">
        <v>0</v>
      </c>
      <c r="K667" s="85" t="b">
        <v>0</v>
      </c>
      <c r="L667" s="85" t="b">
        <v>0</v>
      </c>
    </row>
    <row r="668" spans="1:12" ht="15">
      <c r="A668" s="85" t="s">
        <v>3254</v>
      </c>
      <c r="B668" s="85" t="s">
        <v>3255</v>
      </c>
      <c r="C668" s="85">
        <v>2</v>
      </c>
      <c r="D668" s="123">
        <v>0.01157807675630697</v>
      </c>
      <c r="E668" s="123">
        <v>1.380211241711606</v>
      </c>
      <c r="F668" s="85" t="s">
        <v>2417</v>
      </c>
      <c r="G668" s="85" t="b">
        <v>0</v>
      </c>
      <c r="H668" s="85" t="b">
        <v>0</v>
      </c>
      <c r="I668" s="85" t="b">
        <v>0</v>
      </c>
      <c r="J668" s="85" t="b">
        <v>0</v>
      </c>
      <c r="K668" s="85" t="b">
        <v>0</v>
      </c>
      <c r="L668" s="85" t="b">
        <v>0</v>
      </c>
    </row>
    <row r="669" spans="1:12" ht="15">
      <c r="A669" s="85" t="s">
        <v>3255</v>
      </c>
      <c r="B669" s="85" t="s">
        <v>584</v>
      </c>
      <c r="C669" s="85">
        <v>2</v>
      </c>
      <c r="D669" s="123">
        <v>0.01157807675630697</v>
      </c>
      <c r="E669" s="123">
        <v>1.0791812460476249</v>
      </c>
      <c r="F669" s="85" t="s">
        <v>2417</v>
      </c>
      <c r="G669" s="85" t="b">
        <v>0</v>
      </c>
      <c r="H669" s="85" t="b">
        <v>0</v>
      </c>
      <c r="I669" s="85" t="b">
        <v>0</v>
      </c>
      <c r="J669" s="85" t="b">
        <v>0</v>
      </c>
      <c r="K669" s="85" t="b">
        <v>0</v>
      </c>
      <c r="L669" s="85" t="b">
        <v>0</v>
      </c>
    </row>
    <row r="670" spans="1:12" ht="15">
      <c r="A670" s="85" t="s">
        <v>336</v>
      </c>
      <c r="B670" s="85" t="s">
        <v>3256</v>
      </c>
      <c r="C670" s="85">
        <v>2</v>
      </c>
      <c r="D670" s="123">
        <v>0.01157807675630697</v>
      </c>
      <c r="E670" s="123">
        <v>0.9030899869919435</v>
      </c>
      <c r="F670" s="85" t="s">
        <v>2417</v>
      </c>
      <c r="G670" s="85" t="b">
        <v>0</v>
      </c>
      <c r="H670" s="85" t="b">
        <v>0</v>
      </c>
      <c r="I670" s="85" t="b">
        <v>0</v>
      </c>
      <c r="J670" s="85" t="b">
        <v>0</v>
      </c>
      <c r="K670" s="85" t="b">
        <v>0</v>
      </c>
      <c r="L670" s="85" t="b">
        <v>0</v>
      </c>
    </row>
    <row r="671" spans="1:12" ht="15">
      <c r="A671" s="85" t="s">
        <v>3115</v>
      </c>
      <c r="B671" s="85" t="s">
        <v>336</v>
      </c>
      <c r="C671" s="85">
        <v>2</v>
      </c>
      <c r="D671" s="123">
        <v>0.01157807675630697</v>
      </c>
      <c r="E671" s="123">
        <v>0.6020599913279624</v>
      </c>
      <c r="F671" s="85" t="s">
        <v>2417</v>
      </c>
      <c r="G671" s="85" t="b">
        <v>0</v>
      </c>
      <c r="H671" s="85" t="b">
        <v>0</v>
      </c>
      <c r="I671" s="85" t="b">
        <v>0</v>
      </c>
      <c r="J671" s="85" t="b">
        <v>0</v>
      </c>
      <c r="K671" s="85" t="b">
        <v>0</v>
      </c>
      <c r="L671" s="85" t="b">
        <v>0</v>
      </c>
    </row>
    <row r="672" spans="1:12" ht="15">
      <c r="A672" s="85" t="s">
        <v>336</v>
      </c>
      <c r="B672" s="85" t="s">
        <v>3257</v>
      </c>
      <c r="C672" s="85">
        <v>2</v>
      </c>
      <c r="D672" s="123">
        <v>0.01157807675630697</v>
      </c>
      <c r="E672" s="123">
        <v>0.9030899869919435</v>
      </c>
      <c r="F672" s="85" t="s">
        <v>2417</v>
      </c>
      <c r="G672" s="85" t="b">
        <v>0</v>
      </c>
      <c r="H672" s="85" t="b">
        <v>0</v>
      </c>
      <c r="I672" s="85" t="b">
        <v>0</v>
      </c>
      <c r="J672" s="85" t="b">
        <v>1</v>
      </c>
      <c r="K672" s="85" t="b">
        <v>0</v>
      </c>
      <c r="L672" s="85" t="b">
        <v>0</v>
      </c>
    </row>
    <row r="673" spans="1:12" ht="15">
      <c r="A673" s="85" t="s">
        <v>3257</v>
      </c>
      <c r="B673" s="85" t="s">
        <v>3102</v>
      </c>
      <c r="C673" s="85">
        <v>2</v>
      </c>
      <c r="D673" s="123">
        <v>0.01157807675630697</v>
      </c>
      <c r="E673" s="123">
        <v>1.0791812460476249</v>
      </c>
      <c r="F673" s="85" t="s">
        <v>2417</v>
      </c>
      <c r="G673" s="85" t="b">
        <v>1</v>
      </c>
      <c r="H673" s="85" t="b">
        <v>0</v>
      </c>
      <c r="I673" s="85" t="b">
        <v>0</v>
      </c>
      <c r="J673" s="85" t="b">
        <v>0</v>
      </c>
      <c r="K673" s="85" t="b">
        <v>0</v>
      </c>
      <c r="L673" s="85" t="b">
        <v>0</v>
      </c>
    </row>
    <row r="674" spans="1:12" ht="15">
      <c r="A674" s="85" t="s">
        <v>3102</v>
      </c>
      <c r="B674" s="85" t="s">
        <v>3258</v>
      </c>
      <c r="C674" s="85">
        <v>2</v>
      </c>
      <c r="D674" s="123">
        <v>0.01157807675630697</v>
      </c>
      <c r="E674" s="123">
        <v>1.0791812460476249</v>
      </c>
      <c r="F674" s="85" t="s">
        <v>2417</v>
      </c>
      <c r="G674" s="85" t="b">
        <v>0</v>
      </c>
      <c r="H674" s="85" t="b">
        <v>0</v>
      </c>
      <c r="I674" s="85" t="b">
        <v>0</v>
      </c>
      <c r="J674" s="85" t="b">
        <v>0</v>
      </c>
      <c r="K674" s="85" t="b">
        <v>0</v>
      </c>
      <c r="L674" s="85" t="b">
        <v>0</v>
      </c>
    </row>
    <row r="675" spans="1:12" ht="15">
      <c r="A675" s="85" t="s">
        <v>3258</v>
      </c>
      <c r="B675" s="85" t="s">
        <v>3171</v>
      </c>
      <c r="C675" s="85">
        <v>2</v>
      </c>
      <c r="D675" s="123">
        <v>0.01157807675630697</v>
      </c>
      <c r="E675" s="123">
        <v>1.380211241711606</v>
      </c>
      <c r="F675" s="85" t="s">
        <v>2417</v>
      </c>
      <c r="G675" s="85" t="b">
        <v>0</v>
      </c>
      <c r="H675" s="85" t="b">
        <v>0</v>
      </c>
      <c r="I675" s="85" t="b">
        <v>0</v>
      </c>
      <c r="J675" s="85" t="b">
        <v>1</v>
      </c>
      <c r="K675" s="85" t="b">
        <v>0</v>
      </c>
      <c r="L675" s="85" t="b">
        <v>0</v>
      </c>
    </row>
    <row r="676" spans="1:12" ht="15">
      <c r="A676" s="85" t="s">
        <v>3171</v>
      </c>
      <c r="B676" s="85" t="s">
        <v>3102</v>
      </c>
      <c r="C676" s="85">
        <v>2</v>
      </c>
      <c r="D676" s="123">
        <v>0.01157807675630697</v>
      </c>
      <c r="E676" s="123">
        <v>1.0791812460476249</v>
      </c>
      <c r="F676" s="85" t="s">
        <v>2417</v>
      </c>
      <c r="G676" s="85" t="b">
        <v>1</v>
      </c>
      <c r="H676" s="85" t="b">
        <v>0</v>
      </c>
      <c r="I676" s="85" t="b">
        <v>0</v>
      </c>
      <c r="J676" s="85" t="b">
        <v>0</v>
      </c>
      <c r="K676" s="85" t="b">
        <v>0</v>
      </c>
      <c r="L676" s="85" t="b">
        <v>0</v>
      </c>
    </row>
    <row r="677" spans="1:12" ht="15">
      <c r="A677" s="85" t="s">
        <v>3102</v>
      </c>
      <c r="B677" s="85" t="s">
        <v>584</v>
      </c>
      <c r="C677" s="85">
        <v>2</v>
      </c>
      <c r="D677" s="123">
        <v>0.01157807675630697</v>
      </c>
      <c r="E677" s="123">
        <v>0.7781512503836436</v>
      </c>
      <c r="F677" s="85" t="s">
        <v>2417</v>
      </c>
      <c r="G677" s="85" t="b">
        <v>0</v>
      </c>
      <c r="H677" s="85" t="b">
        <v>0</v>
      </c>
      <c r="I677" s="85" t="b">
        <v>0</v>
      </c>
      <c r="J677" s="85" t="b">
        <v>0</v>
      </c>
      <c r="K677" s="85" t="b">
        <v>0</v>
      </c>
      <c r="L677" s="85" t="b">
        <v>0</v>
      </c>
    </row>
    <row r="678" spans="1:12" ht="15">
      <c r="A678" s="85" t="s">
        <v>336</v>
      </c>
      <c r="B678" s="85" t="s">
        <v>3259</v>
      </c>
      <c r="C678" s="85">
        <v>2</v>
      </c>
      <c r="D678" s="123">
        <v>0.01157807675630697</v>
      </c>
      <c r="E678" s="123">
        <v>0.9030899869919435</v>
      </c>
      <c r="F678" s="85" t="s">
        <v>2417</v>
      </c>
      <c r="G678" s="85" t="b">
        <v>0</v>
      </c>
      <c r="H678" s="85" t="b">
        <v>0</v>
      </c>
      <c r="I678" s="85" t="b">
        <v>0</v>
      </c>
      <c r="J678" s="85" t="b">
        <v>0</v>
      </c>
      <c r="K678" s="85" t="b">
        <v>0</v>
      </c>
      <c r="L678" s="85" t="b">
        <v>0</v>
      </c>
    </row>
    <row r="679" spans="1:12" ht="15">
      <c r="A679" s="85" t="s">
        <v>3079</v>
      </c>
      <c r="B679" s="85" t="s">
        <v>336</v>
      </c>
      <c r="C679" s="85">
        <v>2</v>
      </c>
      <c r="D679" s="123">
        <v>0</v>
      </c>
      <c r="E679" s="123">
        <v>0.8846065812979305</v>
      </c>
      <c r="F679" s="85" t="s">
        <v>2418</v>
      </c>
      <c r="G679" s="85" t="b">
        <v>0</v>
      </c>
      <c r="H679" s="85" t="b">
        <v>0</v>
      </c>
      <c r="I679" s="85" t="b">
        <v>0</v>
      </c>
      <c r="J679" s="85" t="b">
        <v>0</v>
      </c>
      <c r="K679" s="85" t="b">
        <v>0</v>
      </c>
      <c r="L679" s="85" t="b">
        <v>0</v>
      </c>
    </row>
    <row r="680" spans="1:12" ht="15">
      <c r="A680" s="85" t="s">
        <v>336</v>
      </c>
      <c r="B680" s="85" t="s">
        <v>3260</v>
      </c>
      <c r="C680" s="85">
        <v>2</v>
      </c>
      <c r="D680" s="123">
        <v>0</v>
      </c>
      <c r="E680" s="123">
        <v>0.8846065812979305</v>
      </c>
      <c r="F680" s="85" t="s">
        <v>2418</v>
      </c>
      <c r="G680" s="85" t="b">
        <v>0</v>
      </c>
      <c r="H680" s="85" t="b">
        <v>0</v>
      </c>
      <c r="I680" s="85" t="b">
        <v>0</v>
      </c>
      <c r="J680" s="85" t="b">
        <v>0</v>
      </c>
      <c r="K680" s="85" t="b">
        <v>0</v>
      </c>
      <c r="L680" s="85" t="b">
        <v>0</v>
      </c>
    </row>
    <row r="681" spans="1:12" ht="15">
      <c r="A681" s="85" t="s">
        <v>3260</v>
      </c>
      <c r="B681" s="85" t="s">
        <v>3261</v>
      </c>
      <c r="C681" s="85">
        <v>2</v>
      </c>
      <c r="D681" s="123">
        <v>0</v>
      </c>
      <c r="E681" s="123">
        <v>1.0606978403536116</v>
      </c>
      <c r="F681" s="85" t="s">
        <v>2418</v>
      </c>
      <c r="G681" s="85" t="b">
        <v>0</v>
      </c>
      <c r="H681" s="85" t="b">
        <v>0</v>
      </c>
      <c r="I681" s="85" t="b">
        <v>0</v>
      </c>
      <c r="J681" s="85" t="b">
        <v>0</v>
      </c>
      <c r="K681" s="85" t="b">
        <v>0</v>
      </c>
      <c r="L681" s="85" t="b">
        <v>0</v>
      </c>
    </row>
    <row r="682" spans="1:12" ht="15">
      <c r="A682" s="85" t="s">
        <v>3261</v>
      </c>
      <c r="B682" s="85" t="s">
        <v>3262</v>
      </c>
      <c r="C682" s="85">
        <v>2</v>
      </c>
      <c r="D682" s="123">
        <v>0</v>
      </c>
      <c r="E682" s="123">
        <v>1.0606978403536116</v>
      </c>
      <c r="F682" s="85" t="s">
        <v>2418</v>
      </c>
      <c r="G682" s="85" t="b">
        <v>0</v>
      </c>
      <c r="H682" s="85" t="b">
        <v>0</v>
      </c>
      <c r="I682" s="85" t="b">
        <v>0</v>
      </c>
      <c r="J682" s="85" t="b">
        <v>0</v>
      </c>
      <c r="K682" s="85" t="b">
        <v>0</v>
      </c>
      <c r="L682" s="85" t="b">
        <v>0</v>
      </c>
    </row>
    <row r="683" spans="1:12" ht="15">
      <c r="A683" s="85" t="s">
        <v>3262</v>
      </c>
      <c r="B683" s="85" t="s">
        <v>3168</v>
      </c>
      <c r="C683" s="85">
        <v>2</v>
      </c>
      <c r="D683" s="123">
        <v>0</v>
      </c>
      <c r="E683" s="123">
        <v>1.0606978403536116</v>
      </c>
      <c r="F683" s="85" t="s">
        <v>2418</v>
      </c>
      <c r="G683" s="85" t="b">
        <v>0</v>
      </c>
      <c r="H683" s="85" t="b">
        <v>0</v>
      </c>
      <c r="I683" s="85" t="b">
        <v>0</v>
      </c>
      <c r="J683" s="85" t="b">
        <v>0</v>
      </c>
      <c r="K683" s="85" t="b">
        <v>0</v>
      </c>
      <c r="L683" s="85" t="b">
        <v>0</v>
      </c>
    </row>
    <row r="684" spans="1:12" ht="15">
      <c r="A684" s="85" t="s">
        <v>3168</v>
      </c>
      <c r="B684" s="85" t="s">
        <v>3263</v>
      </c>
      <c r="C684" s="85">
        <v>2</v>
      </c>
      <c r="D684" s="123">
        <v>0</v>
      </c>
      <c r="E684" s="123">
        <v>1.0606978403536116</v>
      </c>
      <c r="F684" s="85" t="s">
        <v>2418</v>
      </c>
      <c r="G684" s="85" t="b">
        <v>0</v>
      </c>
      <c r="H684" s="85" t="b">
        <v>0</v>
      </c>
      <c r="I684" s="85" t="b">
        <v>0</v>
      </c>
      <c r="J684" s="85" t="b">
        <v>0</v>
      </c>
      <c r="K684" s="85" t="b">
        <v>0</v>
      </c>
      <c r="L684" s="85" t="b">
        <v>0</v>
      </c>
    </row>
    <row r="685" spans="1:12" ht="15">
      <c r="A685" s="85" t="s">
        <v>3263</v>
      </c>
      <c r="B685" s="85" t="s">
        <v>2553</v>
      </c>
      <c r="C685" s="85">
        <v>2</v>
      </c>
      <c r="D685" s="123">
        <v>0</v>
      </c>
      <c r="E685" s="123">
        <v>1.0606978403536116</v>
      </c>
      <c r="F685" s="85" t="s">
        <v>2418</v>
      </c>
      <c r="G685" s="85" t="b">
        <v>0</v>
      </c>
      <c r="H685" s="85" t="b">
        <v>0</v>
      </c>
      <c r="I685" s="85" t="b">
        <v>0</v>
      </c>
      <c r="J685" s="85" t="b">
        <v>0</v>
      </c>
      <c r="K685" s="85" t="b">
        <v>0</v>
      </c>
      <c r="L685" s="85" t="b">
        <v>0</v>
      </c>
    </row>
    <row r="686" spans="1:12" ht="15">
      <c r="A686" s="85" t="s">
        <v>2553</v>
      </c>
      <c r="B686" s="85" t="s">
        <v>3109</v>
      </c>
      <c r="C686" s="85">
        <v>2</v>
      </c>
      <c r="D686" s="123">
        <v>0</v>
      </c>
      <c r="E686" s="123">
        <v>1.0606978403536116</v>
      </c>
      <c r="F686" s="85" t="s">
        <v>2418</v>
      </c>
      <c r="G686" s="85" t="b">
        <v>0</v>
      </c>
      <c r="H686" s="85" t="b">
        <v>0</v>
      </c>
      <c r="I686" s="85" t="b">
        <v>0</v>
      </c>
      <c r="J686" s="85" t="b">
        <v>0</v>
      </c>
      <c r="K686" s="85" t="b">
        <v>0</v>
      </c>
      <c r="L686" s="85" t="b">
        <v>0</v>
      </c>
    </row>
    <row r="687" spans="1:12" ht="15">
      <c r="A687" s="85" t="s">
        <v>3109</v>
      </c>
      <c r="B687" s="85" t="s">
        <v>3264</v>
      </c>
      <c r="C687" s="85">
        <v>2</v>
      </c>
      <c r="D687" s="123">
        <v>0</v>
      </c>
      <c r="E687" s="123">
        <v>1.0606978403536116</v>
      </c>
      <c r="F687" s="85" t="s">
        <v>2418</v>
      </c>
      <c r="G687" s="85" t="b">
        <v>0</v>
      </c>
      <c r="H687" s="85" t="b">
        <v>0</v>
      </c>
      <c r="I687" s="85" t="b">
        <v>0</v>
      </c>
      <c r="J687" s="85" t="b">
        <v>0</v>
      </c>
      <c r="K687" s="85" t="b">
        <v>0</v>
      </c>
      <c r="L687" s="85" t="b">
        <v>0</v>
      </c>
    </row>
    <row r="688" spans="1:12" ht="15">
      <c r="A688" s="85" t="s">
        <v>3264</v>
      </c>
      <c r="B688" s="85" t="s">
        <v>3074</v>
      </c>
      <c r="C688" s="85">
        <v>2</v>
      </c>
      <c r="D688" s="123">
        <v>0</v>
      </c>
      <c r="E688" s="123">
        <v>1.0606978403536116</v>
      </c>
      <c r="F688" s="85" t="s">
        <v>2418</v>
      </c>
      <c r="G688" s="85" t="b">
        <v>0</v>
      </c>
      <c r="H688" s="85" t="b">
        <v>0</v>
      </c>
      <c r="I688" s="85" t="b">
        <v>0</v>
      </c>
      <c r="J688" s="85" t="b">
        <v>0</v>
      </c>
      <c r="K688" s="85" t="b">
        <v>0</v>
      </c>
      <c r="L688" s="85" t="b">
        <v>0</v>
      </c>
    </row>
    <row r="689" spans="1:12" ht="15">
      <c r="A689" s="85" t="s">
        <v>3270</v>
      </c>
      <c r="B689" s="85" t="s">
        <v>2499</v>
      </c>
      <c r="C689" s="85">
        <v>2</v>
      </c>
      <c r="D689" s="123">
        <v>0</v>
      </c>
      <c r="E689" s="123">
        <v>1.1139433523068367</v>
      </c>
      <c r="F689" s="85" t="s">
        <v>2419</v>
      </c>
      <c r="G689" s="85" t="b">
        <v>0</v>
      </c>
      <c r="H689" s="85" t="b">
        <v>0</v>
      </c>
      <c r="I689" s="85" t="b">
        <v>0</v>
      </c>
      <c r="J689" s="85" t="b">
        <v>0</v>
      </c>
      <c r="K689" s="85" t="b">
        <v>0</v>
      </c>
      <c r="L689" s="85" t="b">
        <v>0</v>
      </c>
    </row>
    <row r="690" spans="1:12" ht="15">
      <c r="A690" s="85" t="s">
        <v>2499</v>
      </c>
      <c r="B690" s="85" t="s">
        <v>2584</v>
      </c>
      <c r="C690" s="85">
        <v>2</v>
      </c>
      <c r="D690" s="123">
        <v>0</v>
      </c>
      <c r="E690" s="123">
        <v>1.1139433523068367</v>
      </c>
      <c r="F690" s="85" t="s">
        <v>2419</v>
      </c>
      <c r="G690" s="85" t="b">
        <v>0</v>
      </c>
      <c r="H690" s="85" t="b">
        <v>0</v>
      </c>
      <c r="I690" s="85" t="b">
        <v>0</v>
      </c>
      <c r="J690" s="85" t="b">
        <v>0</v>
      </c>
      <c r="K690" s="85" t="b">
        <v>0</v>
      </c>
      <c r="L690" s="85" t="b">
        <v>0</v>
      </c>
    </row>
    <row r="691" spans="1:12" ht="15">
      <c r="A691" s="85" t="s">
        <v>2584</v>
      </c>
      <c r="B691" s="85" t="s">
        <v>240</v>
      </c>
      <c r="C691" s="85">
        <v>2</v>
      </c>
      <c r="D691" s="123">
        <v>0</v>
      </c>
      <c r="E691" s="123">
        <v>1.1139433523068367</v>
      </c>
      <c r="F691" s="85" t="s">
        <v>2419</v>
      </c>
      <c r="G691" s="85" t="b">
        <v>0</v>
      </c>
      <c r="H691" s="85" t="b">
        <v>0</v>
      </c>
      <c r="I691" s="85" t="b">
        <v>0</v>
      </c>
      <c r="J691" s="85" t="b">
        <v>0</v>
      </c>
      <c r="K691" s="85" t="b">
        <v>0</v>
      </c>
      <c r="L691" s="85" t="b">
        <v>0</v>
      </c>
    </row>
    <row r="692" spans="1:12" ht="15">
      <c r="A692" s="85" t="s">
        <v>240</v>
      </c>
      <c r="B692" s="85" t="s">
        <v>3271</v>
      </c>
      <c r="C692" s="85">
        <v>2</v>
      </c>
      <c r="D692" s="123">
        <v>0</v>
      </c>
      <c r="E692" s="123">
        <v>0.9378520932511555</v>
      </c>
      <c r="F692" s="85" t="s">
        <v>2419</v>
      </c>
      <c r="G692" s="85" t="b">
        <v>0</v>
      </c>
      <c r="H692" s="85" t="b">
        <v>0</v>
      </c>
      <c r="I692" s="85" t="b">
        <v>0</v>
      </c>
      <c r="J692" s="85" t="b">
        <v>0</v>
      </c>
      <c r="K692" s="85" t="b">
        <v>0</v>
      </c>
      <c r="L692" s="85" t="b">
        <v>0</v>
      </c>
    </row>
    <row r="693" spans="1:12" ht="15">
      <c r="A693" s="85" t="s">
        <v>3271</v>
      </c>
      <c r="B693" s="85" t="s">
        <v>3272</v>
      </c>
      <c r="C693" s="85">
        <v>2</v>
      </c>
      <c r="D693" s="123">
        <v>0</v>
      </c>
      <c r="E693" s="123">
        <v>1.1139433523068367</v>
      </c>
      <c r="F693" s="85" t="s">
        <v>2419</v>
      </c>
      <c r="G693" s="85" t="b">
        <v>0</v>
      </c>
      <c r="H693" s="85" t="b">
        <v>0</v>
      </c>
      <c r="I693" s="85" t="b">
        <v>0</v>
      </c>
      <c r="J693" s="85" t="b">
        <v>0</v>
      </c>
      <c r="K693" s="85" t="b">
        <v>0</v>
      </c>
      <c r="L693" s="85" t="b">
        <v>0</v>
      </c>
    </row>
    <row r="694" spans="1:12" ht="15">
      <c r="A694" s="85" t="s">
        <v>3272</v>
      </c>
      <c r="B694" s="85" t="s">
        <v>3273</v>
      </c>
      <c r="C694" s="85">
        <v>2</v>
      </c>
      <c r="D694" s="123">
        <v>0</v>
      </c>
      <c r="E694" s="123">
        <v>1.1139433523068367</v>
      </c>
      <c r="F694" s="85" t="s">
        <v>2419</v>
      </c>
      <c r="G694" s="85" t="b">
        <v>0</v>
      </c>
      <c r="H694" s="85" t="b">
        <v>0</v>
      </c>
      <c r="I694" s="85" t="b">
        <v>0</v>
      </c>
      <c r="J694" s="85" t="b">
        <v>0</v>
      </c>
      <c r="K694" s="85" t="b">
        <v>0</v>
      </c>
      <c r="L694" s="85" t="b">
        <v>0</v>
      </c>
    </row>
    <row r="695" spans="1:12" ht="15">
      <c r="A695" s="85" t="s">
        <v>3273</v>
      </c>
      <c r="B695" s="85" t="s">
        <v>3274</v>
      </c>
      <c r="C695" s="85">
        <v>2</v>
      </c>
      <c r="D695" s="123">
        <v>0</v>
      </c>
      <c r="E695" s="123">
        <v>1.1139433523068367</v>
      </c>
      <c r="F695" s="85" t="s">
        <v>2419</v>
      </c>
      <c r="G695" s="85" t="b">
        <v>0</v>
      </c>
      <c r="H695" s="85" t="b">
        <v>0</v>
      </c>
      <c r="I695" s="85" t="b">
        <v>0</v>
      </c>
      <c r="J695" s="85" t="b">
        <v>0</v>
      </c>
      <c r="K695" s="85" t="b">
        <v>0</v>
      </c>
      <c r="L695" s="85" t="b">
        <v>0</v>
      </c>
    </row>
    <row r="696" spans="1:12" ht="15">
      <c r="A696" s="85" t="s">
        <v>3274</v>
      </c>
      <c r="B696" s="85" t="s">
        <v>3275</v>
      </c>
      <c r="C696" s="85">
        <v>2</v>
      </c>
      <c r="D696" s="123">
        <v>0</v>
      </c>
      <c r="E696" s="123">
        <v>1.1139433523068367</v>
      </c>
      <c r="F696" s="85" t="s">
        <v>2419</v>
      </c>
      <c r="G696" s="85" t="b">
        <v>0</v>
      </c>
      <c r="H696" s="85" t="b">
        <v>0</v>
      </c>
      <c r="I696" s="85" t="b">
        <v>0</v>
      </c>
      <c r="J696" s="85" t="b">
        <v>0</v>
      </c>
      <c r="K696" s="85" t="b">
        <v>0</v>
      </c>
      <c r="L696" s="85" t="b">
        <v>0</v>
      </c>
    </row>
    <row r="697" spans="1:12" ht="15">
      <c r="A697" s="85" t="s">
        <v>3275</v>
      </c>
      <c r="B697" s="85" t="s">
        <v>584</v>
      </c>
      <c r="C697" s="85">
        <v>2</v>
      </c>
      <c r="D697" s="123">
        <v>0</v>
      </c>
      <c r="E697" s="123">
        <v>1.1139433523068367</v>
      </c>
      <c r="F697" s="85" t="s">
        <v>2419</v>
      </c>
      <c r="G697" s="85" t="b">
        <v>0</v>
      </c>
      <c r="H697" s="85" t="b">
        <v>0</v>
      </c>
      <c r="I697" s="85" t="b">
        <v>0</v>
      </c>
      <c r="J697" s="85" t="b">
        <v>0</v>
      </c>
      <c r="K697" s="85" t="b">
        <v>0</v>
      </c>
      <c r="L697" s="85" t="b">
        <v>0</v>
      </c>
    </row>
    <row r="698" spans="1:12" ht="15">
      <c r="A698" s="85" t="s">
        <v>3090</v>
      </c>
      <c r="B698" s="85" t="s">
        <v>3285</v>
      </c>
      <c r="C698" s="85">
        <v>2</v>
      </c>
      <c r="D698" s="123">
        <v>0</v>
      </c>
      <c r="E698" s="123">
        <v>0.8750612633917001</v>
      </c>
      <c r="F698" s="85" t="s">
        <v>2421</v>
      </c>
      <c r="G698" s="85" t="b">
        <v>1</v>
      </c>
      <c r="H698" s="85" t="b">
        <v>0</v>
      </c>
      <c r="I698" s="85" t="b">
        <v>0</v>
      </c>
      <c r="J698" s="85" t="b">
        <v>0</v>
      </c>
      <c r="K698" s="85" t="b">
        <v>0</v>
      </c>
      <c r="L698" s="85" t="b">
        <v>0</v>
      </c>
    </row>
    <row r="699" spans="1:12" ht="15">
      <c r="A699" s="85" t="s">
        <v>3285</v>
      </c>
      <c r="B699" s="85" t="s">
        <v>3286</v>
      </c>
      <c r="C699" s="85">
        <v>2</v>
      </c>
      <c r="D699" s="123">
        <v>0</v>
      </c>
      <c r="E699" s="123">
        <v>0.8750612633917001</v>
      </c>
      <c r="F699" s="85" t="s">
        <v>2421</v>
      </c>
      <c r="G699" s="85" t="b">
        <v>0</v>
      </c>
      <c r="H699" s="85" t="b">
        <v>0</v>
      </c>
      <c r="I699" s="85" t="b">
        <v>0</v>
      </c>
      <c r="J699" s="85" t="b">
        <v>0</v>
      </c>
      <c r="K699" s="85" t="b">
        <v>0</v>
      </c>
      <c r="L699" s="85" t="b">
        <v>0</v>
      </c>
    </row>
    <row r="700" spans="1:12" ht="15">
      <c r="A700" s="85" t="s">
        <v>3286</v>
      </c>
      <c r="B700" s="85" t="s">
        <v>3287</v>
      </c>
      <c r="C700" s="85">
        <v>2</v>
      </c>
      <c r="D700" s="123">
        <v>0</v>
      </c>
      <c r="E700" s="123">
        <v>0.8750612633917001</v>
      </c>
      <c r="F700" s="85" t="s">
        <v>2421</v>
      </c>
      <c r="G700" s="85" t="b">
        <v>0</v>
      </c>
      <c r="H700" s="85" t="b">
        <v>0</v>
      </c>
      <c r="I700" s="85" t="b">
        <v>0</v>
      </c>
      <c r="J700" s="85" t="b">
        <v>0</v>
      </c>
      <c r="K700" s="85" t="b">
        <v>0</v>
      </c>
      <c r="L700" s="85" t="b">
        <v>0</v>
      </c>
    </row>
    <row r="701" spans="1:12" ht="15">
      <c r="A701" s="85" t="s">
        <v>3287</v>
      </c>
      <c r="B701" s="85" t="s">
        <v>3288</v>
      </c>
      <c r="C701" s="85">
        <v>2</v>
      </c>
      <c r="D701" s="123">
        <v>0</v>
      </c>
      <c r="E701" s="123">
        <v>0.8750612633917001</v>
      </c>
      <c r="F701" s="85" t="s">
        <v>2421</v>
      </c>
      <c r="G701" s="85" t="b">
        <v>0</v>
      </c>
      <c r="H701" s="85" t="b">
        <v>0</v>
      </c>
      <c r="I701" s="85" t="b">
        <v>0</v>
      </c>
      <c r="J701" s="85" t="b">
        <v>0</v>
      </c>
      <c r="K701" s="85" t="b">
        <v>0</v>
      </c>
      <c r="L701" s="85" t="b">
        <v>0</v>
      </c>
    </row>
    <row r="702" spans="1:12" ht="15">
      <c r="A702" s="85" t="s">
        <v>3288</v>
      </c>
      <c r="B702" s="85" t="s">
        <v>3289</v>
      </c>
      <c r="C702" s="85">
        <v>2</v>
      </c>
      <c r="D702" s="123">
        <v>0</v>
      </c>
      <c r="E702" s="123">
        <v>0.8750612633917001</v>
      </c>
      <c r="F702" s="85" t="s">
        <v>2421</v>
      </c>
      <c r="G702" s="85" t="b">
        <v>0</v>
      </c>
      <c r="H702" s="85" t="b">
        <v>0</v>
      </c>
      <c r="I702" s="85" t="b">
        <v>0</v>
      </c>
      <c r="J702" s="85" t="b">
        <v>0</v>
      </c>
      <c r="K702" s="85" t="b">
        <v>0</v>
      </c>
      <c r="L702" s="85" t="b">
        <v>0</v>
      </c>
    </row>
    <row r="703" spans="1:12" ht="15">
      <c r="A703" s="85" t="s">
        <v>3289</v>
      </c>
      <c r="B703" s="85" t="s">
        <v>336</v>
      </c>
      <c r="C703" s="85">
        <v>2</v>
      </c>
      <c r="D703" s="123">
        <v>0</v>
      </c>
      <c r="E703" s="123">
        <v>0.8750612633917001</v>
      </c>
      <c r="F703" s="85" t="s">
        <v>2421</v>
      </c>
      <c r="G703" s="85" t="b">
        <v>0</v>
      </c>
      <c r="H703" s="85" t="b">
        <v>0</v>
      </c>
      <c r="I703" s="85" t="b">
        <v>0</v>
      </c>
      <c r="J703" s="85" t="b">
        <v>0</v>
      </c>
      <c r="K703" s="85" t="b">
        <v>0</v>
      </c>
      <c r="L703" s="85" t="b">
        <v>0</v>
      </c>
    </row>
    <row r="704" spans="1:12" ht="15">
      <c r="A704" s="85" t="s">
        <v>336</v>
      </c>
      <c r="B704" s="85" t="s">
        <v>584</v>
      </c>
      <c r="C704" s="85">
        <v>2</v>
      </c>
      <c r="D704" s="123">
        <v>0</v>
      </c>
      <c r="E704" s="123">
        <v>0.8750612633917001</v>
      </c>
      <c r="F704" s="85" t="s">
        <v>2421</v>
      </c>
      <c r="G704" s="85" t="b">
        <v>0</v>
      </c>
      <c r="H704" s="85" t="b">
        <v>0</v>
      </c>
      <c r="I704" s="85" t="b">
        <v>0</v>
      </c>
      <c r="J704" s="85" t="b">
        <v>0</v>
      </c>
      <c r="K704" s="85" t="b">
        <v>0</v>
      </c>
      <c r="L704"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3317</v>
      </c>
      <c r="B1" s="13" t="s">
        <v>34</v>
      </c>
    </row>
    <row r="2" spans="1:2" ht="15">
      <c r="A2" s="115" t="s">
        <v>336</v>
      </c>
      <c r="B2" s="78">
        <v>1612.5</v>
      </c>
    </row>
    <row r="3" spans="1:2" ht="15">
      <c r="A3" s="115" t="s">
        <v>330</v>
      </c>
      <c r="B3" s="78">
        <v>1013</v>
      </c>
    </row>
    <row r="4" spans="1:2" ht="15">
      <c r="A4" s="115" t="s">
        <v>331</v>
      </c>
      <c r="B4" s="78">
        <v>909</v>
      </c>
    </row>
    <row r="5" spans="1:2" ht="15">
      <c r="A5" s="115" t="s">
        <v>329</v>
      </c>
      <c r="B5" s="78">
        <v>460</v>
      </c>
    </row>
    <row r="6" spans="1:2" ht="15">
      <c r="A6" s="115" t="s">
        <v>258</v>
      </c>
      <c r="B6" s="78">
        <v>190</v>
      </c>
    </row>
    <row r="7" spans="1:2" ht="15">
      <c r="A7" s="115" t="s">
        <v>260</v>
      </c>
      <c r="B7" s="78">
        <v>155.833333</v>
      </c>
    </row>
    <row r="8" spans="1:2" ht="15">
      <c r="A8" s="115" t="s">
        <v>286</v>
      </c>
      <c r="B8" s="78">
        <v>117</v>
      </c>
    </row>
    <row r="9" spans="1:2" ht="15">
      <c r="A9" s="115" t="s">
        <v>247</v>
      </c>
      <c r="B9" s="78">
        <v>93</v>
      </c>
    </row>
    <row r="10" spans="1:2" ht="15">
      <c r="A10" s="115" t="s">
        <v>246</v>
      </c>
      <c r="B10" s="78">
        <v>93</v>
      </c>
    </row>
    <row r="11" spans="1:2" ht="15">
      <c r="A11" s="115" t="s">
        <v>216</v>
      </c>
      <c r="B11" s="78">
        <v>59.333333</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3349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1157</v>
      </c>
      <c r="AF2" s="13" t="s">
        <v>1158</v>
      </c>
      <c r="AG2" s="13" t="s">
        <v>1159</v>
      </c>
      <c r="AH2" s="13" t="s">
        <v>1160</v>
      </c>
      <c r="AI2" s="13" t="s">
        <v>1161</v>
      </c>
      <c r="AJ2" s="13" t="s">
        <v>1162</v>
      </c>
      <c r="AK2" s="13" t="s">
        <v>1163</v>
      </c>
      <c r="AL2" s="13" t="s">
        <v>1164</v>
      </c>
      <c r="AM2" s="13" t="s">
        <v>1165</v>
      </c>
      <c r="AN2" s="13" t="s">
        <v>1166</v>
      </c>
      <c r="AO2" s="13" t="s">
        <v>1167</v>
      </c>
      <c r="AP2" s="13" t="s">
        <v>1168</v>
      </c>
      <c r="AQ2" s="13" t="s">
        <v>1169</v>
      </c>
      <c r="AR2" s="13" t="s">
        <v>1170</v>
      </c>
      <c r="AS2" s="13" t="s">
        <v>1171</v>
      </c>
      <c r="AT2" s="13" t="s">
        <v>192</v>
      </c>
      <c r="AU2" s="13" t="s">
        <v>1172</v>
      </c>
      <c r="AV2" s="13" t="s">
        <v>1173</v>
      </c>
      <c r="AW2" s="13" t="s">
        <v>1174</v>
      </c>
      <c r="AX2" s="13" t="s">
        <v>1175</v>
      </c>
      <c r="AY2" s="13" t="s">
        <v>1176</v>
      </c>
      <c r="AZ2" s="13" t="s">
        <v>1177</v>
      </c>
      <c r="BA2" s="13" t="s">
        <v>2435</v>
      </c>
      <c r="BB2" s="120" t="s">
        <v>2840</v>
      </c>
      <c r="BC2" s="120" t="s">
        <v>2846</v>
      </c>
      <c r="BD2" s="120" t="s">
        <v>2847</v>
      </c>
      <c r="BE2" s="120" t="s">
        <v>2852</v>
      </c>
      <c r="BF2" s="120" t="s">
        <v>2854</v>
      </c>
      <c r="BG2" s="120" t="s">
        <v>2860</v>
      </c>
      <c r="BH2" s="120" t="s">
        <v>2868</v>
      </c>
      <c r="BI2" s="120" t="s">
        <v>2955</v>
      </c>
      <c r="BJ2" s="120" t="s">
        <v>2972</v>
      </c>
      <c r="BK2" s="120" t="s">
        <v>3054</v>
      </c>
      <c r="BL2" s="120" t="s">
        <v>3305</v>
      </c>
      <c r="BM2" s="120" t="s">
        <v>3306</v>
      </c>
      <c r="BN2" s="120" t="s">
        <v>3307</v>
      </c>
      <c r="BO2" s="120" t="s">
        <v>3308</v>
      </c>
      <c r="BP2" s="120" t="s">
        <v>3309</v>
      </c>
      <c r="BQ2" s="120" t="s">
        <v>3310</v>
      </c>
      <c r="BR2" s="120" t="s">
        <v>3311</v>
      </c>
      <c r="BS2" s="120" t="s">
        <v>3312</v>
      </c>
      <c r="BT2" s="120" t="s">
        <v>3314</v>
      </c>
      <c r="BU2" s="3"/>
      <c r="BV2" s="3"/>
    </row>
    <row r="3" spans="1:74" ht="41.45" customHeight="1">
      <c r="A3" s="64" t="s">
        <v>212</v>
      </c>
      <c r="C3" s="65"/>
      <c r="D3" s="65" t="s">
        <v>64</v>
      </c>
      <c r="E3" s="66">
        <v>163.13865743893228</v>
      </c>
      <c r="F3" s="68">
        <v>99.99763638523798</v>
      </c>
      <c r="G3" s="100" t="s">
        <v>632</v>
      </c>
      <c r="H3" s="65"/>
      <c r="I3" s="69" t="s">
        <v>212</v>
      </c>
      <c r="J3" s="70"/>
      <c r="K3" s="70"/>
      <c r="L3" s="69" t="s">
        <v>2173</v>
      </c>
      <c r="M3" s="73">
        <v>1.7877140130230327</v>
      </c>
      <c r="N3" s="74">
        <v>7699.03515625</v>
      </c>
      <c r="O3" s="74">
        <v>2517.395263671875</v>
      </c>
      <c r="P3" s="75"/>
      <c r="Q3" s="76"/>
      <c r="R3" s="76"/>
      <c r="S3" s="48"/>
      <c r="T3" s="48">
        <v>0</v>
      </c>
      <c r="U3" s="48">
        <v>1</v>
      </c>
      <c r="V3" s="49">
        <v>0</v>
      </c>
      <c r="W3" s="49">
        <v>1</v>
      </c>
      <c r="X3" s="49">
        <v>0</v>
      </c>
      <c r="Y3" s="49">
        <v>0.999997</v>
      </c>
      <c r="Z3" s="49">
        <v>0</v>
      </c>
      <c r="AA3" s="49">
        <v>0</v>
      </c>
      <c r="AB3" s="71">
        <v>3</v>
      </c>
      <c r="AC3" s="71"/>
      <c r="AD3" s="72"/>
      <c r="AE3" s="78" t="s">
        <v>1178</v>
      </c>
      <c r="AF3" s="78">
        <v>2088</v>
      </c>
      <c r="AG3" s="78">
        <v>878</v>
      </c>
      <c r="AH3" s="78">
        <v>5915</v>
      </c>
      <c r="AI3" s="78">
        <v>14424</v>
      </c>
      <c r="AJ3" s="78"/>
      <c r="AK3" s="78" t="s">
        <v>1348</v>
      </c>
      <c r="AL3" s="78"/>
      <c r="AM3" s="83" t="s">
        <v>1610</v>
      </c>
      <c r="AN3" s="78"/>
      <c r="AO3" s="80">
        <v>40981.951261574075</v>
      </c>
      <c r="AP3" s="83" t="s">
        <v>1750</v>
      </c>
      <c r="AQ3" s="78" t="b">
        <v>0</v>
      </c>
      <c r="AR3" s="78" t="b">
        <v>0</v>
      </c>
      <c r="AS3" s="78" t="b">
        <v>1</v>
      </c>
      <c r="AT3" s="78" t="s">
        <v>1084</v>
      </c>
      <c r="AU3" s="78">
        <v>23</v>
      </c>
      <c r="AV3" s="83" t="s">
        <v>1905</v>
      </c>
      <c r="AW3" s="78" t="b">
        <v>0</v>
      </c>
      <c r="AX3" s="78" t="s">
        <v>1997</v>
      </c>
      <c r="AY3" s="83" t="s">
        <v>1998</v>
      </c>
      <c r="AZ3" s="78" t="s">
        <v>66</v>
      </c>
      <c r="BA3" s="78" t="str">
        <f>REPLACE(INDEX(GroupVertices[Group],MATCH(Vertices[[#This Row],[Vertex]],GroupVertices[Vertex],0)),1,1,"")</f>
        <v>36</v>
      </c>
      <c r="BB3" s="48" t="s">
        <v>508</v>
      </c>
      <c r="BC3" s="48" t="s">
        <v>508</v>
      </c>
      <c r="BD3" s="48" t="s">
        <v>561</v>
      </c>
      <c r="BE3" s="48" t="s">
        <v>561</v>
      </c>
      <c r="BF3" s="48"/>
      <c r="BG3" s="48"/>
      <c r="BH3" s="121" t="s">
        <v>2869</v>
      </c>
      <c r="BI3" s="121" t="s">
        <v>2869</v>
      </c>
      <c r="BJ3" s="121" t="s">
        <v>2973</v>
      </c>
      <c r="BK3" s="121" t="s">
        <v>2973</v>
      </c>
      <c r="BL3" s="121">
        <v>0</v>
      </c>
      <c r="BM3" s="124">
        <v>0</v>
      </c>
      <c r="BN3" s="121">
        <v>1</v>
      </c>
      <c r="BO3" s="124">
        <v>8.333333333333334</v>
      </c>
      <c r="BP3" s="121">
        <v>0</v>
      </c>
      <c r="BQ3" s="124">
        <v>0</v>
      </c>
      <c r="BR3" s="121">
        <v>11</v>
      </c>
      <c r="BS3" s="124">
        <v>91.66666666666667</v>
      </c>
      <c r="BT3" s="121">
        <v>12</v>
      </c>
      <c r="BU3" s="3"/>
      <c r="BV3" s="3"/>
    </row>
    <row r="4" spans="1:77" ht="41.45" customHeight="1">
      <c r="A4" s="64" t="s">
        <v>333</v>
      </c>
      <c r="C4" s="65"/>
      <c r="D4" s="65" t="s">
        <v>64</v>
      </c>
      <c r="E4" s="66">
        <v>169.07056988275494</v>
      </c>
      <c r="F4" s="68">
        <v>99.98532297530463</v>
      </c>
      <c r="G4" s="100" t="s">
        <v>1928</v>
      </c>
      <c r="H4" s="65"/>
      <c r="I4" s="69" t="s">
        <v>333</v>
      </c>
      <c r="J4" s="70"/>
      <c r="K4" s="70"/>
      <c r="L4" s="69" t="s">
        <v>2174</v>
      </c>
      <c r="M4" s="73">
        <v>5.891363096812728</v>
      </c>
      <c r="N4" s="74">
        <v>7699.03515625</v>
      </c>
      <c r="O4" s="74">
        <v>1999.800048828125</v>
      </c>
      <c r="P4" s="75"/>
      <c r="Q4" s="76"/>
      <c r="R4" s="76"/>
      <c r="S4" s="86"/>
      <c r="T4" s="48">
        <v>1</v>
      </c>
      <c r="U4" s="48">
        <v>0</v>
      </c>
      <c r="V4" s="49">
        <v>0</v>
      </c>
      <c r="W4" s="49">
        <v>1</v>
      </c>
      <c r="X4" s="49">
        <v>0</v>
      </c>
      <c r="Y4" s="49">
        <v>0.999997</v>
      </c>
      <c r="Z4" s="49">
        <v>0</v>
      </c>
      <c r="AA4" s="49">
        <v>0</v>
      </c>
      <c r="AB4" s="71">
        <v>4</v>
      </c>
      <c r="AC4" s="71"/>
      <c r="AD4" s="72"/>
      <c r="AE4" s="78" t="s">
        <v>1179</v>
      </c>
      <c r="AF4" s="78">
        <v>3488</v>
      </c>
      <c r="AG4" s="78">
        <v>5452</v>
      </c>
      <c r="AH4" s="78">
        <v>37490</v>
      </c>
      <c r="AI4" s="78">
        <v>13674</v>
      </c>
      <c r="AJ4" s="78"/>
      <c r="AK4" s="78" t="s">
        <v>1349</v>
      </c>
      <c r="AL4" s="78" t="s">
        <v>1512</v>
      </c>
      <c r="AM4" s="83" t="s">
        <v>1611</v>
      </c>
      <c r="AN4" s="78"/>
      <c r="AO4" s="80">
        <v>40965.54094907407</v>
      </c>
      <c r="AP4" s="83" t="s">
        <v>1751</v>
      </c>
      <c r="AQ4" s="78" t="b">
        <v>0</v>
      </c>
      <c r="AR4" s="78" t="b">
        <v>0</v>
      </c>
      <c r="AS4" s="78" t="b">
        <v>0</v>
      </c>
      <c r="AT4" s="78" t="s">
        <v>1084</v>
      </c>
      <c r="AU4" s="78">
        <v>255</v>
      </c>
      <c r="AV4" s="83" t="s">
        <v>1905</v>
      </c>
      <c r="AW4" s="78" t="b">
        <v>0</v>
      </c>
      <c r="AX4" s="78" t="s">
        <v>1997</v>
      </c>
      <c r="AY4" s="83" t="s">
        <v>1999</v>
      </c>
      <c r="AZ4" s="78" t="s">
        <v>65</v>
      </c>
      <c r="BA4" s="78" t="str">
        <f>REPLACE(INDEX(GroupVertices[Group],MATCH(Vertices[[#This Row],[Vertex]],GroupVertices[Vertex],0)),1,1,"")</f>
        <v>36</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213</v>
      </c>
      <c r="C5" s="65"/>
      <c r="D5" s="65" t="s">
        <v>64</v>
      </c>
      <c r="E5" s="66">
        <v>162.84556338289732</v>
      </c>
      <c r="F5" s="68">
        <v>99.99824478721544</v>
      </c>
      <c r="G5" s="100" t="s">
        <v>633</v>
      </c>
      <c r="H5" s="65"/>
      <c r="I5" s="69" t="s">
        <v>213</v>
      </c>
      <c r="J5" s="70"/>
      <c r="K5" s="70"/>
      <c r="L5" s="69" t="s">
        <v>2175</v>
      </c>
      <c r="M5" s="73">
        <v>1.5849539139988809</v>
      </c>
      <c r="N5" s="74">
        <v>7573.96630859375</v>
      </c>
      <c r="O5" s="74">
        <v>7122.81689453125</v>
      </c>
      <c r="P5" s="75"/>
      <c r="Q5" s="76"/>
      <c r="R5" s="76"/>
      <c r="S5" s="86"/>
      <c r="T5" s="48">
        <v>0</v>
      </c>
      <c r="U5" s="48">
        <v>2</v>
      </c>
      <c r="V5" s="49">
        <v>2</v>
      </c>
      <c r="W5" s="49">
        <v>0.5</v>
      </c>
      <c r="X5" s="49">
        <v>0</v>
      </c>
      <c r="Y5" s="49">
        <v>1.459455</v>
      </c>
      <c r="Z5" s="49">
        <v>0</v>
      </c>
      <c r="AA5" s="49">
        <v>0</v>
      </c>
      <c r="AB5" s="71">
        <v>5</v>
      </c>
      <c r="AC5" s="71"/>
      <c r="AD5" s="72"/>
      <c r="AE5" s="78" t="s">
        <v>1180</v>
      </c>
      <c r="AF5" s="78">
        <v>1780</v>
      </c>
      <c r="AG5" s="78">
        <v>652</v>
      </c>
      <c r="AH5" s="78">
        <v>2687</v>
      </c>
      <c r="AI5" s="78">
        <v>4064</v>
      </c>
      <c r="AJ5" s="78"/>
      <c r="AK5" s="78" t="s">
        <v>1350</v>
      </c>
      <c r="AL5" s="78" t="s">
        <v>1136</v>
      </c>
      <c r="AM5" s="83" t="s">
        <v>1612</v>
      </c>
      <c r="AN5" s="78"/>
      <c r="AO5" s="80">
        <v>42264.88050925926</v>
      </c>
      <c r="AP5" s="83" t="s">
        <v>1752</v>
      </c>
      <c r="AQ5" s="78" t="b">
        <v>1</v>
      </c>
      <c r="AR5" s="78" t="b">
        <v>0</v>
      </c>
      <c r="AS5" s="78" t="b">
        <v>1</v>
      </c>
      <c r="AT5" s="78" t="s">
        <v>1084</v>
      </c>
      <c r="AU5" s="78">
        <v>28</v>
      </c>
      <c r="AV5" s="83" t="s">
        <v>1905</v>
      </c>
      <c r="AW5" s="78" t="b">
        <v>0</v>
      </c>
      <c r="AX5" s="78" t="s">
        <v>1997</v>
      </c>
      <c r="AY5" s="83" t="s">
        <v>2000</v>
      </c>
      <c r="AZ5" s="78" t="s">
        <v>66</v>
      </c>
      <c r="BA5" s="78" t="str">
        <f>REPLACE(INDEX(GroupVertices[Group],MATCH(Vertices[[#This Row],[Vertex]],GroupVertices[Vertex],0)),1,1,"")</f>
        <v>24</v>
      </c>
      <c r="BB5" s="48" t="s">
        <v>509</v>
      </c>
      <c r="BC5" s="48" t="s">
        <v>509</v>
      </c>
      <c r="BD5" s="48" t="s">
        <v>562</v>
      </c>
      <c r="BE5" s="48" t="s">
        <v>562</v>
      </c>
      <c r="BF5" s="48"/>
      <c r="BG5" s="48"/>
      <c r="BH5" s="121" t="s">
        <v>2870</v>
      </c>
      <c r="BI5" s="121" t="s">
        <v>2870</v>
      </c>
      <c r="BJ5" s="121" t="s">
        <v>2974</v>
      </c>
      <c r="BK5" s="121" t="s">
        <v>2974</v>
      </c>
      <c r="BL5" s="121">
        <v>1</v>
      </c>
      <c r="BM5" s="124">
        <v>5</v>
      </c>
      <c r="BN5" s="121">
        <v>0</v>
      </c>
      <c r="BO5" s="124">
        <v>0</v>
      </c>
      <c r="BP5" s="121">
        <v>0</v>
      </c>
      <c r="BQ5" s="124">
        <v>0</v>
      </c>
      <c r="BR5" s="121">
        <v>19</v>
      </c>
      <c r="BS5" s="124">
        <v>95</v>
      </c>
      <c r="BT5" s="121">
        <v>20</v>
      </c>
      <c r="BU5" s="2"/>
      <c r="BV5" s="3"/>
      <c r="BW5" s="3"/>
      <c r="BX5" s="3"/>
      <c r="BY5" s="3"/>
    </row>
    <row r="6" spans="1:77" ht="41.45" customHeight="1">
      <c r="A6" s="64" t="s">
        <v>334</v>
      </c>
      <c r="C6" s="65"/>
      <c r="D6" s="65" t="s">
        <v>64</v>
      </c>
      <c r="E6" s="66">
        <v>171.51129118124078</v>
      </c>
      <c r="F6" s="68">
        <v>99.98025654821792</v>
      </c>
      <c r="G6" s="100" t="s">
        <v>1929</v>
      </c>
      <c r="H6" s="65"/>
      <c r="I6" s="69" t="s">
        <v>334</v>
      </c>
      <c r="J6" s="70"/>
      <c r="K6" s="70"/>
      <c r="L6" s="69" t="s">
        <v>2176</v>
      </c>
      <c r="M6" s="73">
        <v>7.579834363907657</v>
      </c>
      <c r="N6" s="74">
        <v>7908.56591796875</v>
      </c>
      <c r="O6" s="74">
        <v>7122.81689453125</v>
      </c>
      <c r="P6" s="75"/>
      <c r="Q6" s="76"/>
      <c r="R6" s="76"/>
      <c r="S6" s="86"/>
      <c r="T6" s="48">
        <v>1</v>
      </c>
      <c r="U6" s="48">
        <v>0</v>
      </c>
      <c r="V6" s="49">
        <v>0</v>
      </c>
      <c r="W6" s="49">
        <v>0.333333</v>
      </c>
      <c r="X6" s="49">
        <v>0</v>
      </c>
      <c r="Y6" s="49">
        <v>0.770268</v>
      </c>
      <c r="Z6" s="49">
        <v>0</v>
      </c>
      <c r="AA6" s="49">
        <v>0</v>
      </c>
      <c r="AB6" s="71">
        <v>6</v>
      </c>
      <c r="AC6" s="71"/>
      <c r="AD6" s="72"/>
      <c r="AE6" s="78" t="s">
        <v>1181</v>
      </c>
      <c r="AF6" s="78">
        <v>72</v>
      </c>
      <c r="AG6" s="78">
        <v>7334</v>
      </c>
      <c r="AH6" s="78">
        <v>1761</v>
      </c>
      <c r="AI6" s="78">
        <v>1495</v>
      </c>
      <c r="AJ6" s="78"/>
      <c r="AK6" s="78" t="s">
        <v>1351</v>
      </c>
      <c r="AL6" s="78"/>
      <c r="AM6" s="78"/>
      <c r="AN6" s="78"/>
      <c r="AO6" s="80">
        <v>42810.872349537036</v>
      </c>
      <c r="AP6" s="83" t="s">
        <v>1753</v>
      </c>
      <c r="AQ6" s="78" t="b">
        <v>0</v>
      </c>
      <c r="AR6" s="78" t="b">
        <v>0</v>
      </c>
      <c r="AS6" s="78" t="b">
        <v>0</v>
      </c>
      <c r="AT6" s="78" t="s">
        <v>1084</v>
      </c>
      <c r="AU6" s="78">
        <v>25</v>
      </c>
      <c r="AV6" s="83" t="s">
        <v>1905</v>
      </c>
      <c r="AW6" s="78" t="b">
        <v>1</v>
      </c>
      <c r="AX6" s="78" t="s">
        <v>1997</v>
      </c>
      <c r="AY6" s="83" t="s">
        <v>2001</v>
      </c>
      <c r="AZ6" s="78" t="s">
        <v>65</v>
      </c>
      <c r="BA6" s="78" t="str">
        <f>REPLACE(INDEX(GroupVertices[Group],MATCH(Vertices[[#This Row],[Vertex]],GroupVertices[Vertex],0)),1,1,"")</f>
        <v>24</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335</v>
      </c>
      <c r="C7" s="65"/>
      <c r="D7" s="65" t="s">
        <v>64</v>
      </c>
      <c r="E7" s="66">
        <v>610.5687808743237</v>
      </c>
      <c r="F7" s="68">
        <v>99.06886500188264</v>
      </c>
      <c r="G7" s="100" t="s">
        <v>1930</v>
      </c>
      <c r="H7" s="65"/>
      <c r="I7" s="69" t="s">
        <v>335</v>
      </c>
      <c r="J7" s="70"/>
      <c r="K7" s="70"/>
      <c r="L7" s="69" t="s">
        <v>2177</v>
      </c>
      <c r="M7" s="73">
        <v>311.31625703924675</v>
      </c>
      <c r="N7" s="74">
        <v>7573.96630859375</v>
      </c>
      <c r="O7" s="74">
        <v>6358.1875</v>
      </c>
      <c r="P7" s="75"/>
      <c r="Q7" s="76"/>
      <c r="R7" s="76"/>
      <c r="S7" s="86"/>
      <c r="T7" s="48">
        <v>1</v>
      </c>
      <c r="U7" s="48">
        <v>0</v>
      </c>
      <c r="V7" s="49">
        <v>0</v>
      </c>
      <c r="W7" s="49">
        <v>0.333333</v>
      </c>
      <c r="X7" s="49">
        <v>0</v>
      </c>
      <c r="Y7" s="49">
        <v>0.770268</v>
      </c>
      <c r="Z7" s="49">
        <v>0</v>
      </c>
      <c r="AA7" s="49">
        <v>0</v>
      </c>
      <c r="AB7" s="71">
        <v>7</v>
      </c>
      <c r="AC7" s="71"/>
      <c r="AD7" s="72"/>
      <c r="AE7" s="78" t="s">
        <v>1182</v>
      </c>
      <c r="AF7" s="78">
        <v>706</v>
      </c>
      <c r="AG7" s="78">
        <v>345884</v>
      </c>
      <c r="AH7" s="78">
        <v>12961</v>
      </c>
      <c r="AI7" s="78">
        <v>24471</v>
      </c>
      <c r="AJ7" s="78"/>
      <c r="AK7" s="78" t="s">
        <v>1352</v>
      </c>
      <c r="AL7" s="78" t="s">
        <v>1513</v>
      </c>
      <c r="AM7" s="78"/>
      <c r="AN7" s="78"/>
      <c r="AO7" s="80">
        <v>39852.04917824074</v>
      </c>
      <c r="AP7" s="78"/>
      <c r="AQ7" s="78" t="b">
        <v>0</v>
      </c>
      <c r="AR7" s="78" t="b">
        <v>0</v>
      </c>
      <c r="AS7" s="78" t="b">
        <v>0</v>
      </c>
      <c r="AT7" s="78" t="s">
        <v>1084</v>
      </c>
      <c r="AU7" s="78">
        <v>2869</v>
      </c>
      <c r="AV7" s="83" t="s">
        <v>1906</v>
      </c>
      <c r="AW7" s="78" t="b">
        <v>1</v>
      </c>
      <c r="AX7" s="78" t="s">
        <v>1997</v>
      </c>
      <c r="AY7" s="83" t="s">
        <v>2002</v>
      </c>
      <c r="AZ7" s="78" t="s">
        <v>65</v>
      </c>
      <c r="BA7" s="78" t="str">
        <f>REPLACE(INDEX(GroupVertices[Group],MATCH(Vertices[[#This Row],[Vertex]],GroupVertices[Vertex],0)),1,1,"")</f>
        <v>24</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214</v>
      </c>
      <c r="C8" s="65"/>
      <c r="D8" s="65" t="s">
        <v>64</v>
      </c>
      <c r="E8" s="66">
        <v>163.69242364214878</v>
      </c>
      <c r="F8" s="68">
        <v>99.99648688238675</v>
      </c>
      <c r="G8" s="100" t="s">
        <v>634</v>
      </c>
      <c r="H8" s="65"/>
      <c r="I8" s="69" t="s">
        <v>214</v>
      </c>
      <c r="J8" s="70"/>
      <c r="K8" s="70"/>
      <c r="L8" s="69" t="s">
        <v>2178</v>
      </c>
      <c r="M8" s="73">
        <v>2.1708049965775142</v>
      </c>
      <c r="N8" s="74">
        <v>2816.169677734375</v>
      </c>
      <c r="O8" s="74">
        <v>6442.7509765625</v>
      </c>
      <c r="P8" s="75"/>
      <c r="Q8" s="76"/>
      <c r="R8" s="76"/>
      <c r="S8" s="86"/>
      <c r="T8" s="48">
        <v>0</v>
      </c>
      <c r="U8" s="48">
        <v>1</v>
      </c>
      <c r="V8" s="49">
        <v>0</v>
      </c>
      <c r="W8" s="49">
        <v>0.007576</v>
      </c>
      <c r="X8" s="49">
        <v>0.017798</v>
      </c>
      <c r="Y8" s="49">
        <v>0.404923</v>
      </c>
      <c r="Z8" s="49">
        <v>0</v>
      </c>
      <c r="AA8" s="49">
        <v>0</v>
      </c>
      <c r="AB8" s="71">
        <v>8</v>
      </c>
      <c r="AC8" s="71"/>
      <c r="AD8" s="72"/>
      <c r="AE8" s="78" t="s">
        <v>1183</v>
      </c>
      <c r="AF8" s="78">
        <v>827</v>
      </c>
      <c r="AG8" s="78">
        <v>1305</v>
      </c>
      <c r="AH8" s="78">
        <v>58513</v>
      </c>
      <c r="AI8" s="78">
        <v>2083</v>
      </c>
      <c r="AJ8" s="78"/>
      <c r="AK8" s="78" t="s">
        <v>1353</v>
      </c>
      <c r="AL8" s="78" t="s">
        <v>1514</v>
      </c>
      <c r="AM8" s="83" t="s">
        <v>1613</v>
      </c>
      <c r="AN8" s="78"/>
      <c r="AO8" s="80">
        <v>39413.56337962963</v>
      </c>
      <c r="AP8" s="83" t="s">
        <v>1754</v>
      </c>
      <c r="AQ8" s="78" t="b">
        <v>0</v>
      </c>
      <c r="AR8" s="78" t="b">
        <v>0</v>
      </c>
      <c r="AS8" s="78" t="b">
        <v>1</v>
      </c>
      <c r="AT8" s="78" t="s">
        <v>1084</v>
      </c>
      <c r="AU8" s="78">
        <v>125</v>
      </c>
      <c r="AV8" s="83" t="s">
        <v>1907</v>
      </c>
      <c r="AW8" s="78" t="b">
        <v>0</v>
      </c>
      <c r="AX8" s="78" t="s">
        <v>1997</v>
      </c>
      <c r="AY8" s="83" t="s">
        <v>2003</v>
      </c>
      <c r="AZ8" s="78" t="s">
        <v>66</v>
      </c>
      <c r="BA8" s="78" t="str">
        <f>REPLACE(INDEX(GroupVertices[Group],MATCH(Vertices[[#This Row],[Vertex]],GroupVertices[Vertex],0)),1,1,"")</f>
        <v>3</v>
      </c>
      <c r="BB8" s="48"/>
      <c r="BC8" s="48"/>
      <c r="BD8" s="48"/>
      <c r="BE8" s="48"/>
      <c r="BF8" s="48"/>
      <c r="BG8" s="48"/>
      <c r="BH8" s="121" t="s">
        <v>2871</v>
      </c>
      <c r="BI8" s="121" t="s">
        <v>2871</v>
      </c>
      <c r="BJ8" s="121" t="s">
        <v>2975</v>
      </c>
      <c r="BK8" s="121" t="s">
        <v>2975</v>
      </c>
      <c r="BL8" s="121">
        <v>1</v>
      </c>
      <c r="BM8" s="124">
        <v>9.090909090909092</v>
      </c>
      <c r="BN8" s="121">
        <v>0</v>
      </c>
      <c r="BO8" s="124">
        <v>0</v>
      </c>
      <c r="BP8" s="121">
        <v>0</v>
      </c>
      <c r="BQ8" s="124">
        <v>0</v>
      </c>
      <c r="BR8" s="121">
        <v>10</v>
      </c>
      <c r="BS8" s="124">
        <v>90.9090909090909</v>
      </c>
      <c r="BT8" s="121">
        <v>11</v>
      </c>
      <c r="BU8" s="2"/>
      <c r="BV8" s="3"/>
      <c r="BW8" s="3"/>
      <c r="BX8" s="3"/>
      <c r="BY8" s="3"/>
    </row>
    <row r="9" spans="1:77" ht="41.45" customHeight="1">
      <c r="A9" s="64" t="s">
        <v>336</v>
      </c>
      <c r="C9" s="65"/>
      <c r="D9" s="65" t="s">
        <v>64</v>
      </c>
      <c r="E9" s="66">
        <v>1000</v>
      </c>
      <c r="F9" s="68">
        <v>98.2604872169181</v>
      </c>
      <c r="G9" s="100" t="s">
        <v>1931</v>
      </c>
      <c r="H9" s="65"/>
      <c r="I9" s="69" t="s">
        <v>336</v>
      </c>
      <c r="J9" s="70"/>
      <c r="K9" s="70"/>
      <c r="L9" s="69" t="s">
        <v>2179</v>
      </c>
      <c r="M9" s="73">
        <v>580.721626841762</v>
      </c>
      <c r="N9" s="74">
        <v>3121.8544921875</v>
      </c>
      <c r="O9" s="74">
        <v>6649.892578125</v>
      </c>
      <c r="P9" s="75"/>
      <c r="Q9" s="76"/>
      <c r="R9" s="76"/>
      <c r="S9" s="86"/>
      <c r="T9" s="48">
        <v>19</v>
      </c>
      <c r="U9" s="48">
        <v>0</v>
      </c>
      <c r="V9" s="49">
        <v>1612.5</v>
      </c>
      <c r="W9" s="49">
        <v>0.011905</v>
      </c>
      <c r="X9" s="49">
        <v>0.100767</v>
      </c>
      <c r="Y9" s="49">
        <v>5.698292</v>
      </c>
      <c r="Z9" s="49">
        <v>0.03216374269005848</v>
      </c>
      <c r="AA9" s="49">
        <v>0</v>
      </c>
      <c r="AB9" s="71">
        <v>9</v>
      </c>
      <c r="AC9" s="71"/>
      <c r="AD9" s="72"/>
      <c r="AE9" s="78" t="s">
        <v>1184</v>
      </c>
      <c r="AF9" s="78">
        <v>11782</v>
      </c>
      <c r="AG9" s="78">
        <v>646168</v>
      </c>
      <c r="AH9" s="78">
        <v>29617</v>
      </c>
      <c r="AI9" s="78">
        <v>3009</v>
      </c>
      <c r="AJ9" s="78"/>
      <c r="AK9" s="78" t="s">
        <v>1354</v>
      </c>
      <c r="AL9" s="78" t="s">
        <v>1136</v>
      </c>
      <c r="AM9" s="83" t="s">
        <v>1614</v>
      </c>
      <c r="AN9" s="78"/>
      <c r="AO9" s="80">
        <v>39133.86056712963</v>
      </c>
      <c r="AP9" s="83" t="s">
        <v>1755</v>
      </c>
      <c r="AQ9" s="78" t="b">
        <v>0</v>
      </c>
      <c r="AR9" s="78" t="b">
        <v>0</v>
      </c>
      <c r="AS9" s="78" t="b">
        <v>0</v>
      </c>
      <c r="AT9" s="78" t="s">
        <v>1084</v>
      </c>
      <c r="AU9" s="78">
        <v>15331</v>
      </c>
      <c r="AV9" s="83" t="s">
        <v>1905</v>
      </c>
      <c r="AW9" s="78" t="b">
        <v>1</v>
      </c>
      <c r="AX9" s="78" t="s">
        <v>1997</v>
      </c>
      <c r="AY9" s="83" t="s">
        <v>2004</v>
      </c>
      <c r="AZ9" s="78" t="s">
        <v>65</v>
      </c>
      <c r="BA9" s="78" t="str">
        <f>REPLACE(INDEX(GroupVertices[Group],MATCH(Vertices[[#This Row],[Vertex]],GroupVertices[Vertex],0)),1,1,"")</f>
        <v>3</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215</v>
      </c>
      <c r="C10" s="65"/>
      <c r="D10" s="65" t="s">
        <v>64</v>
      </c>
      <c r="E10" s="66">
        <v>162.25418776541085</v>
      </c>
      <c r="F10" s="68">
        <v>99.99947235934698</v>
      </c>
      <c r="G10" s="100" t="s">
        <v>635</v>
      </c>
      <c r="H10" s="65"/>
      <c r="I10" s="69" t="s">
        <v>215</v>
      </c>
      <c r="J10" s="70"/>
      <c r="K10" s="70"/>
      <c r="L10" s="69" t="s">
        <v>2180</v>
      </c>
      <c r="M10" s="73">
        <v>1.1758450416315653</v>
      </c>
      <c r="N10" s="74">
        <v>940.4517822265625</v>
      </c>
      <c r="O10" s="74">
        <v>3391.42529296875</v>
      </c>
      <c r="P10" s="75"/>
      <c r="Q10" s="76"/>
      <c r="R10" s="76"/>
      <c r="S10" s="86"/>
      <c r="T10" s="48">
        <v>1</v>
      </c>
      <c r="U10" s="48">
        <v>1</v>
      </c>
      <c r="V10" s="49">
        <v>0</v>
      </c>
      <c r="W10" s="49">
        <v>0</v>
      </c>
      <c r="X10" s="49">
        <v>0</v>
      </c>
      <c r="Y10" s="49">
        <v>0.999997</v>
      </c>
      <c r="Z10" s="49">
        <v>0</v>
      </c>
      <c r="AA10" s="49" t="s">
        <v>3316</v>
      </c>
      <c r="AB10" s="71">
        <v>10</v>
      </c>
      <c r="AC10" s="71"/>
      <c r="AD10" s="72"/>
      <c r="AE10" s="78" t="s">
        <v>1185</v>
      </c>
      <c r="AF10" s="78">
        <v>827</v>
      </c>
      <c r="AG10" s="78">
        <v>196</v>
      </c>
      <c r="AH10" s="78">
        <v>1943</v>
      </c>
      <c r="AI10" s="78">
        <v>1654</v>
      </c>
      <c r="AJ10" s="78"/>
      <c r="AK10" s="78" t="s">
        <v>1355</v>
      </c>
      <c r="AL10" s="78" t="s">
        <v>1132</v>
      </c>
      <c r="AM10" s="83" t="s">
        <v>1615</v>
      </c>
      <c r="AN10" s="78"/>
      <c r="AO10" s="80">
        <v>42365.7058912037</v>
      </c>
      <c r="AP10" s="78"/>
      <c r="AQ10" s="78" t="b">
        <v>1</v>
      </c>
      <c r="AR10" s="78" t="b">
        <v>0</v>
      </c>
      <c r="AS10" s="78" t="b">
        <v>1</v>
      </c>
      <c r="AT10" s="78" t="s">
        <v>1084</v>
      </c>
      <c r="AU10" s="78">
        <v>20</v>
      </c>
      <c r="AV10" s="78"/>
      <c r="AW10" s="78" t="b">
        <v>0</v>
      </c>
      <c r="AX10" s="78" t="s">
        <v>1997</v>
      </c>
      <c r="AY10" s="83" t="s">
        <v>2005</v>
      </c>
      <c r="AZ10" s="78" t="s">
        <v>66</v>
      </c>
      <c r="BA10" s="78" t="str">
        <f>REPLACE(INDEX(GroupVertices[Group],MATCH(Vertices[[#This Row],[Vertex]],GroupVertices[Vertex],0)),1,1,"")</f>
        <v>2</v>
      </c>
      <c r="BB10" s="48"/>
      <c r="BC10" s="48"/>
      <c r="BD10" s="48"/>
      <c r="BE10" s="48"/>
      <c r="BF10" s="48" t="s">
        <v>583</v>
      </c>
      <c r="BG10" s="48" t="s">
        <v>583</v>
      </c>
      <c r="BH10" s="121" t="s">
        <v>2872</v>
      </c>
      <c r="BI10" s="121" t="s">
        <v>2872</v>
      </c>
      <c r="BJ10" s="121" t="s">
        <v>2976</v>
      </c>
      <c r="BK10" s="121" t="s">
        <v>2976</v>
      </c>
      <c r="BL10" s="121">
        <v>1</v>
      </c>
      <c r="BM10" s="124">
        <v>3.8461538461538463</v>
      </c>
      <c r="BN10" s="121">
        <v>0</v>
      </c>
      <c r="BO10" s="124">
        <v>0</v>
      </c>
      <c r="BP10" s="121">
        <v>0</v>
      </c>
      <c r="BQ10" s="124">
        <v>0</v>
      </c>
      <c r="BR10" s="121">
        <v>25</v>
      </c>
      <c r="BS10" s="124">
        <v>96.15384615384616</v>
      </c>
      <c r="BT10" s="121">
        <v>26</v>
      </c>
      <c r="BU10" s="2"/>
      <c r="BV10" s="3"/>
      <c r="BW10" s="3"/>
      <c r="BX10" s="3"/>
      <c r="BY10" s="3"/>
    </row>
    <row r="11" spans="1:77" ht="41.45" customHeight="1">
      <c r="A11" s="64" t="s">
        <v>216</v>
      </c>
      <c r="C11" s="65"/>
      <c r="D11" s="65" t="s">
        <v>64</v>
      </c>
      <c r="E11" s="66">
        <v>168.07067821371533</v>
      </c>
      <c r="F11" s="68">
        <v>99.9873985413428</v>
      </c>
      <c r="G11" s="100" t="s">
        <v>636</v>
      </c>
      <c r="H11" s="65"/>
      <c r="I11" s="69" t="s">
        <v>216</v>
      </c>
      <c r="J11" s="70"/>
      <c r="K11" s="70"/>
      <c r="L11" s="69" t="s">
        <v>2181</v>
      </c>
      <c r="M11" s="73">
        <v>5.199646121823253</v>
      </c>
      <c r="N11" s="74">
        <v>4923.68896484375</v>
      </c>
      <c r="O11" s="74">
        <v>7481.6044921875</v>
      </c>
      <c r="P11" s="75"/>
      <c r="Q11" s="76"/>
      <c r="R11" s="76"/>
      <c r="S11" s="86"/>
      <c r="T11" s="48">
        <v>0</v>
      </c>
      <c r="U11" s="48">
        <v>4</v>
      </c>
      <c r="V11" s="49">
        <v>59.333333</v>
      </c>
      <c r="W11" s="49">
        <v>0.007937</v>
      </c>
      <c r="X11" s="49">
        <v>0.030022</v>
      </c>
      <c r="Y11" s="49">
        <v>1.151632</v>
      </c>
      <c r="Z11" s="49">
        <v>0.25</v>
      </c>
      <c r="AA11" s="49">
        <v>0</v>
      </c>
      <c r="AB11" s="71">
        <v>11</v>
      </c>
      <c r="AC11" s="71"/>
      <c r="AD11" s="72"/>
      <c r="AE11" s="78" t="s">
        <v>1186</v>
      </c>
      <c r="AF11" s="78">
        <v>3470</v>
      </c>
      <c r="AG11" s="78">
        <v>4681</v>
      </c>
      <c r="AH11" s="78">
        <v>8965</v>
      </c>
      <c r="AI11" s="78">
        <v>934</v>
      </c>
      <c r="AJ11" s="78"/>
      <c r="AK11" s="78" t="s">
        <v>1356</v>
      </c>
      <c r="AL11" s="78" t="s">
        <v>1515</v>
      </c>
      <c r="AM11" s="83" t="s">
        <v>1616</v>
      </c>
      <c r="AN11" s="78"/>
      <c r="AO11" s="80">
        <v>41556.4994212963</v>
      </c>
      <c r="AP11" s="83" t="s">
        <v>1756</v>
      </c>
      <c r="AQ11" s="78" t="b">
        <v>1</v>
      </c>
      <c r="AR11" s="78" t="b">
        <v>0</v>
      </c>
      <c r="AS11" s="78" t="b">
        <v>0</v>
      </c>
      <c r="AT11" s="78" t="s">
        <v>1084</v>
      </c>
      <c r="AU11" s="78">
        <v>222</v>
      </c>
      <c r="AV11" s="83" t="s">
        <v>1905</v>
      </c>
      <c r="AW11" s="78" t="b">
        <v>0</v>
      </c>
      <c r="AX11" s="78" t="s">
        <v>1997</v>
      </c>
      <c r="AY11" s="83" t="s">
        <v>2006</v>
      </c>
      <c r="AZ11" s="78" t="s">
        <v>66</v>
      </c>
      <c r="BA11" s="78" t="str">
        <f>REPLACE(INDEX(GroupVertices[Group],MATCH(Vertices[[#This Row],[Vertex]],GroupVertices[Vertex],0)),1,1,"")</f>
        <v>7</v>
      </c>
      <c r="BB11" s="48" t="s">
        <v>510</v>
      </c>
      <c r="BC11" s="48" t="s">
        <v>510</v>
      </c>
      <c r="BD11" s="48" t="s">
        <v>563</v>
      </c>
      <c r="BE11" s="48" t="s">
        <v>563</v>
      </c>
      <c r="BF11" s="48"/>
      <c r="BG11" s="48"/>
      <c r="BH11" s="121" t="s">
        <v>2873</v>
      </c>
      <c r="BI11" s="121" t="s">
        <v>2873</v>
      </c>
      <c r="BJ11" s="121" t="s">
        <v>2977</v>
      </c>
      <c r="BK11" s="121" t="s">
        <v>2977</v>
      </c>
      <c r="BL11" s="121">
        <v>1</v>
      </c>
      <c r="BM11" s="124">
        <v>5.555555555555555</v>
      </c>
      <c r="BN11" s="121">
        <v>0</v>
      </c>
      <c r="BO11" s="124">
        <v>0</v>
      </c>
      <c r="BP11" s="121">
        <v>0</v>
      </c>
      <c r="BQ11" s="124">
        <v>0</v>
      </c>
      <c r="BR11" s="121">
        <v>17</v>
      </c>
      <c r="BS11" s="124">
        <v>94.44444444444444</v>
      </c>
      <c r="BT11" s="121">
        <v>18</v>
      </c>
      <c r="BU11" s="2"/>
      <c r="BV11" s="3"/>
      <c r="BW11" s="3"/>
      <c r="BX11" s="3"/>
      <c r="BY11" s="3"/>
    </row>
    <row r="12" spans="1:77" ht="41.45" customHeight="1">
      <c r="A12" s="64" t="s">
        <v>337</v>
      </c>
      <c r="C12" s="65"/>
      <c r="D12" s="65" t="s">
        <v>64</v>
      </c>
      <c r="E12" s="66">
        <v>544.4423524532319</v>
      </c>
      <c r="F12" s="68">
        <v>99.20612964094951</v>
      </c>
      <c r="G12" s="100" t="s">
        <v>1932</v>
      </c>
      <c r="H12" s="65"/>
      <c r="I12" s="69" t="s">
        <v>337</v>
      </c>
      <c r="J12" s="70"/>
      <c r="K12" s="70"/>
      <c r="L12" s="69" t="s">
        <v>2182</v>
      </c>
      <c r="M12" s="73">
        <v>265.57052832622696</v>
      </c>
      <c r="N12" s="74">
        <v>4171.123046875</v>
      </c>
      <c r="O12" s="74">
        <v>8163.84375</v>
      </c>
      <c r="P12" s="75"/>
      <c r="Q12" s="76"/>
      <c r="R12" s="76"/>
      <c r="S12" s="86"/>
      <c r="T12" s="48">
        <v>3</v>
      </c>
      <c r="U12" s="48">
        <v>0</v>
      </c>
      <c r="V12" s="49">
        <v>0.5</v>
      </c>
      <c r="W12" s="49">
        <v>0.005882</v>
      </c>
      <c r="X12" s="49">
        <v>0.01687</v>
      </c>
      <c r="Y12" s="49">
        <v>0.884778</v>
      </c>
      <c r="Z12" s="49">
        <v>0.3333333333333333</v>
      </c>
      <c r="AA12" s="49">
        <v>0</v>
      </c>
      <c r="AB12" s="71">
        <v>12</v>
      </c>
      <c r="AC12" s="71"/>
      <c r="AD12" s="72"/>
      <c r="AE12" s="78" t="s">
        <v>1187</v>
      </c>
      <c r="AF12" s="78">
        <v>20410</v>
      </c>
      <c r="AG12" s="78">
        <v>294895</v>
      </c>
      <c r="AH12" s="78">
        <v>142106</v>
      </c>
      <c r="AI12" s="78">
        <v>614</v>
      </c>
      <c r="AJ12" s="78"/>
      <c r="AK12" s="78" t="s">
        <v>1357</v>
      </c>
      <c r="AL12" s="78" t="s">
        <v>1516</v>
      </c>
      <c r="AM12" s="83" t="s">
        <v>1617</v>
      </c>
      <c r="AN12" s="78"/>
      <c r="AO12" s="80">
        <v>39203.817141203705</v>
      </c>
      <c r="AP12" s="83" t="s">
        <v>1757</v>
      </c>
      <c r="AQ12" s="78" t="b">
        <v>0</v>
      </c>
      <c r="AR12" s="78" t="b">
        <v>0</v>
      </c>
      <c r="AS12" s="78" t="b">
        <v>0</v>
      </c>
      <c r="AT12" s="78" t="s">
        <v>1084</v>
      </c>
      <c r="AU12" s="78">
        <v>5161</v>
      </c>
      <c r="AV12" s="83" t="s">
        <v>1905</v>
      </c>
      <c r="AW12" s="78" t="b">
        <v>1</v>
      </c>
      <c r="AX12" s="78" t="s">
        <v>1997</v>
      </c>
      <c r="AY12" s="83" t="s">
        <v>2007</v>
      </c>
      <c r="AZ12" s="78" t="s">
        <v>65</v>
      </c>
      <c r="BA12" s="78" t="str">
        <f>REPLACE(INDEX(GroupVertices[Group],MATCH(Vertices[[#This Row],[Vertex]],GroupVertices[Vertex],0)),1,1,"")</f>
        <v>7</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338</v>
      </c>
      <c r="C13" s="65"/>
      <c r="D13" s="65" t="s">
        <v>64</v>
      </c>
      <c r="E13" s="66">
        <v>172.60196419507002</v>
      </c>
      <c r="F13" s="68">
        <v>99.97799253908939</v>
      </c>
      <c r="G13" s="100" t="s">
        <v>1933</v>
      </c>
      <c r="H13" s="65"/>
      <c r="I13" s="69" t="s">
        <v>338</v>
      </c>
      <c r="J13" s="70"/>
      <c r="K13" s="70"/>
      <c r="L13" s="69" t="s">
        <v>2183</v>
      </c>
      <c r="M13" s="73">
        <v>8.334353139479832</v>
      </c>
      <c r="N13" s="74">
        <v>5269.12841796875</v>
      </c>
      <c r="O13" s="74">
        <v>7910.35888671875</v>
      </c>
      <c r="P13" s="75"/>
      <c r="Q13" s="76"/>
      <c r="R13" s="76"/>
      <c r="S13" s="86"/>
      <c r="T13" s="48">
        <v>3</v>
      </c>
      <c r="U13" s="48">
        <v>0</v>
      </c>
      <c r="V13" s="49">
        <v>0.5</v>
      </c>
      <c r="W13" s="49">
        <v>0.005882</v>
      </c>
      <c r="X13" s="49">
        <v>0.01687</v>
      </c>
      <c r="Y13" s="49">
        <v>0.884778</v>
      </c>
      <c r="Z13" s="49">
        <v>0.3333333333333333</v>
      </c>
      <c r="AA13" s="49">
        <v>0</v>
      </c>
      <c r="AB13" s="71">
        <v>13</v>
      </c>
      <c r="AC13" s="71"/>
      <c r="AD13" s="72"/>
      <c r="AE13" s="78" t="s">
        <v>1188</v>
      </c>
      <c r="AF13" s="78">
        <v>790</v>
      </c>
      <c r="AG13" s="78">
        <v>8175</v>
      </c>
      <c r="AH13" s="78">
        <v>24692</v>
      </c>
      <c r="AI13" s="78">
        <v>5640</v>
      </c>
      <c r="AJ13" s="78"/>
      <c r="AK13" s="78" t="s">
        <v>1358</v>
      </c>
      <c r="AL13" s="78" t="s">
        <v>1136</v>
      </c>
      <c r="AM13" s="83" t="s">
        <v>1618</v>
      </c>
      <c r="AN13" s="78"/>
      <c r="AO13" s="80">
        <v>39708.81414351852</v>
      </c>
      <c r="AP13" s="83" t="s">
        <v>1758</v>
      </c>
      <c r="AQ13" s="78" t="b">
        <v>0</v>
      </c>
      <c r="AR13" s="78" t="b">
        <v>0</v>
      </c>
      <c r="AS13" s="78" t="b">
        <v>1</v>
      </c>
      <c r="AT13" s="78" t="s">
        <v>1084</v>
      </c>
      <c r="AU13" s="78">
        <v>338</v>
      </c>
      <c r="AV13" s="83" t="s">
        <v>1905</v>
      </c>
      <c r="AW13" s="78" t="b">
        <v>1</v>
      </c>
      <c r="AX13" s="78" t="s">
        <v>1997</v>
      </c>
      <c r="AY13" s="83" t="s">
        <v>2008</v>
      </c>
      <c r="AZ13" s="78" t="s">
        <v>65</v>
      </c>
      <c r="BA13" s="78" t="str">
        <f>REPLACE(INDEX(GroupVertices[Group],MATCH(Vertices[[#This Row],[Vertex]],GroupVertices[Vertex],0)),1,1,"")</f>
        <v>7</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260</v>
      </c>
      <c r="C14" s="65"/>
      <c r="D14" s="65" t="s">
        <v>64</v>
      </c>
      <c r="E14" s="66">
        <v>190.30951393445667</v>
      </c>
      <c r="F14" s="68">
        <v>99.94123536829139</v>
      </c>
      <c r="G14" s="100" t="s">
        <v>674</v>
      </c>
      <c r="H14" s="65"/>
      <c r="I14" s="69" t="s">
        <v>260</v>
      </c>
      <c r="J14" s="70"/>
      <c r="K14" s="70"/>
      <c r="L14" s="69" t="s">
        <v>2184</v>
      </c>
      <c r="M14" s="73">
        <v>20.58429292742572</v>
      </c>
      <c r="N14" s="74">
        <v>4760.20654296875</v>
      </c>
      <c r="O14" s="74">
        <v>8526.751953125</v>
      </c>
      <c r="P14" s="75"/>
      <c r="Q14" s="76"/>
      <c r="R14" s="76"/>
      <c r="S14" s="86"/>
      <c r="T14" s="48">
        <v>2</v>
      </c>
      <c r="U14" s="48">
        <v>4</v>
      </c>
      <c r="V14" s="49">
        <v>155.833333</v>
      </c>
      <c r="W14" s="49">
        <v>0.008065</v>
      </c>
      <c r="X14" s="49">
        <v>0.03547</v>
      </c>
      <c r="Y14" s="49">
        <v>1.731774</v>
      </c>
      <c r="Z14" s="49">
        <v>0.2</v>
      </c>
      <c r="AA14" s="49">
        <v>0</v>
      </c>
      <c r="AB14" s="71">
        <v>14</v>
      </c>
      <c r="AC14" s="71"/>
      <c r="AD14" s="72"/>
      <c r="AE14" s="78" t="s">
        <v>1189</v>
      </c>
      <c r="AF14" s="78">
        <v>21392</v>
      </c>
      <c r="AG14" s="78">
        <v>21829</v>
      </c>
      <c r="AH14" s="78">
        <v>68479</v>
      </c>
      <c r="AI14" s="78">
        <v>36268</v>
      </c>
      <c r="AJ14" s="78"/>
      <c r="AK14" s="78" t="s">
        <v>1359</v>
      </c>
      <c r="AL14" s="78" t="s">
        <v>1517</v>
      </c>
      <c r="AM14" s="83" t="s">
        <v>1619</v>
      </c>
      <c r="AN14" s="78"/>
      <c r="AO14" s="80">
        <v>39350.95203703704</v>
      </c>
      <c r="AP14" s="83" t="s">
        <v>1759</v>
      </c>
      <c r="AQ14" s="78" t="b">
        <v>0</v>
      </c>
      <c r="AR14" s="78" t="b">
        <v>0</v>
      </c>
      <c r="AS14" s="78" t="b">
        <v>0</v>
      </c>
      <c r="AT14" s="78" t="s">
        <v>1084</v>
      </c>
      <c r="AU14" s="78">
        <v>1693</v>
      </c>
      <c r="AV14" s="83" t="s">
        <v>1905</v>
      </c>
      <c r="AW14" s="78" t="b">
        <v>0</v>
      </c>
      <c r="AX14" s="78" t="s">
        <v>1997</v>
      </c>
      <c r="AY14" s="83" t="s">
        <v>2009</v>
      </c>
      <c r="AZ14" s="78" t="s">
        <v>66</v>
      </c>
      <c r="BA14" s="78" t="str">
        <f>REPLACE(INDEX(GroupVertices[Group],MATCH(Vertices[[#This Row],[Vertex]],GroupVertices[Vertex],0)),1,1,"")</f>
        <v>7</v>
      </c>
      <c r="BB14" s="48" t="s">
        <v>2841</v>
      </c>
      <c r="BC14" s="48" t="s">
        <v>2841</v>
      </c>
      <c r="BD14" s="48" t="s">
        <v>2848</v>
      </c>
      <c r="BE14" s="48" t="s">
        <v>2848</v>
      </c>
      <c r="BF14" s="48" t="s">
        <v>596</v>
      </c>
      <c r="BG14" s="48" t="s">
        <v>2861</v>
      </c>
      <c r="BH14" s="121" t="s">
        <v>2874</v>
      </c>
      <c r="BI14" s="121" t="s">
        <v>2956</v>
      </c>
      <c r="BJ14" s="121" t="s">
        <v>2978</v>
      </c>
      <c r="BK14" s="121" t="s">
        <v>2978</v>
      </c>
      <c r="BL14" s="121">
        <v>1</v>
      </c>
      <c r="BM14" s="124">
        <v>2.272727272727273</v>
      </c>
      <c r="BN14" s="121">
        <v>0</v>
      </c>
      <c r="BO14" s="124">
        <v>0</v>
      </c>
      <c r="BP14" s="121">
        <v>0</v>
      </c>
      <c r="BQ14" s="124">
        <v>0</v>
      </c>
      <c r="BR14" s="121">
        <v>43</v>
      </c>
      <c r="BS14" s="124">
        <v>97.72727272727273</v>
      </c>
      <c r="BT14" s="121">
        <v>44</v>
      </c>
      <c r="BU14" s="2"/>
      <c r="BV14" s="3"/>
      <c r="BW14" s="3"/>
      <c r="BX14" s="3"/>
      <c r="BY14" s="3"/>
    </row>
    <row r="15" spans="1:77" ht="41.45" customHeight="1">
      <c r="A15" s="64" t="s">
        <v>217</v>
      </c>
      <c r="C15" s="65"/>
      <c r="D15" s="65" t="s">
        <v>64</v>
      </c>
      <c r="E15" s="66">
        <v>164.6209871117109</v>
      </c>
      <c r="F15" s="68">
        <v>99.99455937877671</v>
      </c>
      <c r="G15" s="100" t="s">
        <v>637</v>
      </c>
      <c r="H15" s="65"/>
      <c r="I15" s="69" t="s">
        <v>217</v>
      </c>
      <c r="J15" s="70"/>
      <c r="K15" s="70"/>
      <c r="L15" s="69" t="s">
        <v>2185</v>
      </c>
      <c r="M15" s="73">
        <v>2.8131776996805797</v>
      </c>
      <c r="N15" s="74">
        <v>1437.47802734375</v>
      </c>
      <c r="O15" s="74">
        <v>1655.128662109375</v>
      </c>
      <c r="P15" s="75"/>
      <c r="Q15" s="76"/>
      <c r="R15" s="76"/>
      <c r="S15" s="86"/>
      <c r="T15" s="48">
        <v>1</v>
      </c>
      <c r="U15" s="48">
        <v>1</v>
      </c>
      <c r="V15" s="49">
        <v>0</v>
      </c>
      <c r="W15" s="49">
        <v>0</v>
      </c>
      <c r="X15" s="49">
        <v>0</v>
      </c>
      <c r="Y15" s="49">
        <v>0.999997</v>
      </c>
      <c r="Z15" s="49">
        <v>0</v>
      </c>
      <c r="AA15" s="49" t="s">
        <v>3316</v>
      </c>
      <c r="AB15" s="71">
        <v>15</v>
      </c>
      <c r="AC15" s="71"/>
      <c r="AD15" s="72"/>
      <c r="AE15" s="78" t="s">
        <v>1190</v>
      </c>
      <c r="AF15" s="78">
        <v>1134</v>
      </c>
      <c r="AG15" s="78">
        <v>2021</v>
      </c>
      <c r="AH15" s="78">
        <v>9207</v>
      </c>
      <c r="AI15" s="78">
        <v>15676</v>
      </c>
      <c r="AJ15" s="78"/>
      <c r="AK15" s="78" t="s">
        <v>1360</v>
      </c>
      <c r="AL15" s="78" t="s">
        <v>1518</v>
      </c>
      <c r="AM15" s="83" t="s">
        <v>1620</v>
      </c>
      <c r="AN15" s="78"/>
      <c r="AO15" s="80">
        <v>39874.97226851852</v>
      </c>
      <c r="AP15" s="83" t="s">
        <v>1760</v>
      </c>
      <c r="AQ15" s="78" t="b">
        <v>0</v>
      </c>
      <c r="AR15" s="78" t="b">
        <v>0</v>
      </c>
      <c r="AS15" s="78" t="b">
        <v>1</v>
      </c>
      <c r="AT15" s="78" t="s">
        <v>1084</v>
      </c>
      <c r="AU15" s="78">
        <v>172</v>
      </c>
      <c r="AV15" s="83" t="s">
        <v>1908</v>
      </c>
      <c r="AW15" s="78" t="b">
        <v>0</v>
      </c>
      <c r="AX15" s="78" t="s">
        <v>1997</v>
      </c>
      <c r="AY15" s="83" t="s">
        <v>2010</v>
      </c>
      <c r="AZ15" s="78" t="s">
        <v>66</v>
      </c>
      <c r="BA15" s="78" t="str">
        <f>REPLACE(INDEX(GroupVertices[Group],MATCH(Vertices[[#This Row],[Vertex]],GroupVertices[Vertex],0)),1,1,"")</f>
        <v>2</v>
      </c>
      <c r="BB15" s="48"/>
      <c r="BC15" s="48"/>
      <c r="BD15" s="48"/>
      <c r="BE15" s="48"/>
      <c r="BF15" s="48" t="s">
        <v>584</v>
      </c>
      <c r="BG15" s="48" t="s">
        <v>584</v>
      </c>
      <c r="BH15" s="121" t="s">
        <v>2875</v>
      </c>
      <c r="BI15" s="121" t="s">
        <v>2875</v>
      </c>
      <c r="BJ15" s="121" t="s">
        <v>2979</v>
      </c>
      <c r="BK15" s="121" t="s">
        <v>2979</v>
      </c>
      <c r="BL15" s="121">
        <v>0</v>
      </c>
      <c r="BM15" s="124">
        <v>0</v>
      </c>
      <c r="BN15" s="121">
        <v>0</v>
      </c>
      <c r="BO15" s="124">
        <v>0</v>
      </c>
      <c r="BP15" s="121">
        <v>0</v>
      </c>
      <c r="BQ15" s="124">
        <v>0</v>
      </c>
      <c r="BR15" s="121">
        <v>17</v>
      </c>
      <c r="BS15" s="124">
        <v>100</v>
      </c>
      <c r="BT15" s="121">
        <v>17</v>
      </c>
      <c r="BU15" s="2"/>
      <c r="BV15" s="3"/>
      <c r="BW15" s="3"/>
      <c r="BX15" s="3"/>
      <c r="BY15" s="3"/>
    </row>
    <row r="16" spans="1:77" ht="41.45" customHeight="1">
      <c r="A16" s="64" t="s">
        <v>218</v>
      </c>
      <c r="C16" s="65"/>
      <c r="D16" s="65" t="s">
        <v>64</v>
      </c>
      <c r="E16" s="66">
        <v>163.30465761226182</v>
      </c>
      <c r="F16" s="68">
        <v>99.99729180358702</v>
      </c>
      <c r="G16" s="100" t="s">
        <v>1934</v>
      </c>
      <c r="H16" s="65"/>
      <c r="I16" s="69" t="s">
        <v>218</v>
      </c>
      <c r="J16" s="70"/>
      <c r="K16" s="70"/>
      <c r="L16" s="69" t="s">
        <v>2186</v>
      </c>
      <c r="M16" s="73">
        <v>1.902551591231402</v>
      </c>
      <c r="N16" s="74">
        <v>7699.03515625</v>
      </c>
      <c r="O16" s="74">
        <v>611.7035522460938</v>
      </c>
      <c r="P16" s="75"/>
      <c r="Q16" s="76"/>
      <c r="R16" s="76"/>
      <c r="S16" s="86"/>
      <c r="T16" s="48">
        <v>2</v>
      </c>
      <c r="U16" s="48">
        <v>1</v>
      </c>
      <c r="V16" s="49">
        <v>0</v>
      </c>
      <c r="W16" s="49">
        <v>1</v>
      </c>
      <c r="X16" s="49">
        <v>0</v>
      </c>
      <c r="Y16" s="49">
        <v>1.298241</v>
      </c>
      <c r="Z16" s="49">
        <v>0</v>
      </c>
      <c r="AA16" s="49">
        <v>0</v>
      </c>
      <c r="AB16" s="71">
        <v>16</v>
      </c>
      <c r="AC16" s="71"/>
      <c r="AD16" s="72"/>
      <c r="AE16" s="78" t="s">
        <v>1191</v>
      </c>
      <c r="AF16" s="78">
        <v>2282</v>
      </c>
      <c r="AG16" s="78">
        <v>1006</v>
      </c>
      <c r="AH16" s="78">
        <v>1645</v>
      </c>
      <c r="AI16" s="78">
        <v>71</v>
      </c>
      <c r="AJ16" s="78"/>
      <c r="AK16" s="78" t="s">
        <v>1361</v>
      </c>
      <c r="AL16" s="78" t="s">
        <v>1519</v>
      </c>
      <c r="AM16" s="83" t="s">
        <v>1621</v>
      </c>
      <c r="AN16" s="78"/>
      <c r="AO16" s="80">
        <v>41234.57445601852</v>
      </c>
      <c r="AP16" s="83" t="s">
        <v>1761</v>
      </c>
      <c r="AQ16" s="78" t="b">
        <v>0</v>
      </c>
      <c r="AR16" s="78" t="b">
        <v>0</v>
      </c>
      <c r="AS16" s="78" t="b">
        <v>1</v>
      </c>
      <c r="AT16" s="78" t="s">
        <v>1084</v>
      </c>
      <c r="AU16" s="78">
        <v>33</v>
      </c>
      <c r="AV16" s="83" t="s">
        <v>1909</v>
      </c>
      <c r="AW16" s="78" t="b">
        <v>0</v>
      </c>
      <c r="AX16" s="78" t="s">
        <v>1997</v>
      </c>
      <c r="AY16" s="83" t="s">
        <v>2011</v>
      </c>
      <c r="AZ16" s="78" t="s">
        <v>66</v>
      </c>
      <c r="BA16" s="78" t="str">
        <f>REPLACE(INDEX(GroupVertices[Group],MATCH(Vertices[[#This Row],[Vertex]],GroupVertices[Vertex],0)),1,1,"")</f>
        <v>35</v>
      </c>
      <c r="BB16" s="48"/>
      <c r="BC16" s="48"/>
      <c r="BD16" s="48"/>
      <c r="BE16" s="48"/>
      <c r="BF16" s="48" t="s">
        <v>585</v>
      </c>
      <c r="BG16" s="48" t="s">
        <v>585</v>
      </c>
      <c r="BH16" s="121" t="s">
        <v>2876</v>
      </c>
      <c r="BI16" s="121" t="s">
        <v>2876</v>
      </c>
      <c r="BJ16" s="121" t="s">
        <v>2752</v>
      </c>
      <c r="BK16" s="121" t="s">
        <v>2752</v>
      </c>
      <c r="BL16" s="121">
        <v>1</v>
      </c>
      <c r="BM16" s="124">
        <v>8.333333333333334</v>
      </c>
      <c r="BN16" s="121">
        <v>0</v>
      </c>
      <c r="BO16" s="124">
        <v>0</v>
      </c>
      <c r="BP16" s="121">
        <v>0</v>
      </c>
      <c r="BQ16" s="124">
        <v>0</v>
      </c>
      <c r="BR16" s="121">
        <v>11</v>
      </c>
      <c r="BS16" s="124">
        <v>91.66666666666667</v>
      </c>
      <c r="BT16" s="121">
        <v>12</v>
      </c>
      <c r="BU16" s="2"/>
      <c r="BV16" s="3"/>
      <c r="BW16" s="3"/>
      <c r="BX16" s="3"/>
      <c r="BY16" s="3"/>
    </row>
    <row r="17" spans="1:77" ht="41.45" customHeight="1">
      <c r="A17" s="64" t="s">
        <v>219</v>
      </c>
      <c r="C17" s="65"/>
      <c r="D17" s="65" t="s">
        <v>64</v>
      </c>
      <c r="E17" s="66">
        <v>162.18545331864158</v>
      </c>
      <c r="F17" s="68">
        <v>99.99961503768682</v>
      </c>
      <c r="G17" s="100" t="s">
        <v>1935</v>
      </c>
      <c r="H17" s="65"/>
      <c r="I17" s="69" t="s">
        <v>219</v>
      </c>
      <c r="J17" s="70"/>
      <c r="K17" s="70"/>
      <c r="L17" s="69" t="s">
        <v>2187</v>
      </c>
      <c r="M17" s="73">
        <v>1.1282951069046625</v>
      </c>
      <c r="N17" s="74">
        <v>7699.03515625</v>
      </c>
      <c r="O17" s="74">
        <v>1129.298828125</v>
      </c>
      <c r="P17" s="75"/>
      <c r="Q17" s="76"/>
      <c r="R17" s="76"/>
      <c r="S17" s="86"/>
      <c r="T17" s="48">
        <v>0</v>
      </c>
      <c r="U17" s="48">
        <v>1</v>
      </c>
      <c r="V17" s="49">
        <v>0</v>
      </c>
      <c r="W17" s="49">
        <v>1</v>
      </c>
      <c r="X17" s="49">
        <v>0</v>
      </c>
      <c r="Y17" s="49">
        <v>0.701752</v>
      </c>
      <c r="Z17" s="49">
        <v>0</v>
      </c>
      <c r="AA17" s="49">
        <v>0</v>
      </c>
      <c r="AB17" s="71">
        <v>17</v>
      </c>
      <c r="AC17" s="71"/>
      <c r="AD17" s="72"/>
      <c r="AE17" s="78" t="s">
        <v>1192</v>
      </c>
      <c r="AF17" s="78">
        <v>737</v>
      </c>
      <c r="AG17" s="78">
        <v>143</v>
      </c>
      <c r="AH17" s="78">
        <v>26212</v>
      </c>
      <c r="AI17" s="78">
        <v>3390</v>
      </c>
      <c r="AJ17" s="78"/>
      <c r="AK17" s="78" t="s">
        <v>1362</v>
      </c>
      <c r="AL17" s="78" t="s">
        <v>1127</v>
      </c>
      <c r="AM17" s="83" t="s">
        <v>1622</v>
      </c>
      <c r="AN17" s="78"/>
      <c r="AO17" s="80">
        <v>41984.951828703706</v>
      </c>
      <c r="AP17" s="83" t="s">
        <v>1762</v>
      </c>
      <c r="AQ17" s="78" t="b">
        <v>1</v>
      </c>
      <c r="AR17" s="78" t="b">
        <v>0</v>
      </c>
      <c r="AS17" s="78" t="b">
        <v>1</v>
      </c>
      <c r="AT17" s="78" t="s">
        <v>1084</v>
      </c>
      <c r="AU17" s="78">
        <v>12</v>
      </c>
      <c r="AV17" s="83" t="s">
        <v>1905</v>
      </c>
      <c r="AW17" s="78" t="b">
        <v>0</v>
      </c>
      <c r="AX17" s="78" t="s">
        <v>1997</v>
      </c>
      <c r="AY17" s="83" t="s">
        <v>2012</v>
      </c>
      <c r="AZ17" s="78" t="s">
        <v>66</v>
      </c>
      <c r="BA17" s="78" t="str">
        <f>REPLACE(INDEX(GroupVertices[Group],MATCH(Vertices[[#This Row],[Vertex]],GroupVertices[Vertex],0)),1,1,"")</f>
        <v>35</v>
      </c>
      <c r="BB17" s="48"/>
      <c r="BC17" s="48"/>
      <c r="BD17" s="48"/>
      <c r="BE17" s="48"/>
      <c r="BF17" s="48" t="s">
        <v>585</v>
      </c>
      <c r="BG17" s="48" t="s">
        <v>585</v>
      </c>
      <c r="BH17" s="121" t="s">
        <v>2877</v>
      </c>
      <c r="BI17" s="121" t="s">
        <v>2877</v>
      </c>
      <c r="BJ17" s="121" t="s">
        <v>2980</v>
      </c>
      <c r="BK17" s="121" t="s">
        <v>2980</v>
      </c>
      <c r="BL17" s="121">
        <v>1</v>
      </c>
      <c r="BM17" s="124">
        <v>7.142857142857143</v>
      </c>
      <c r="BN17" s="121">
        <v>0</v>
      </c>
      <c r="BO17" s="124">
        <v>0</v>
      </c>
      <c r="BP17" s="121">
        <v>0</v>
      </c>
      <c r="BQ17" s="124">
        <v>0</v>
      </c>
      <c r="BR17" s="121">
        <v>13</v>
      </c>
      <c r="BS17" s="124">
        <v>92.85714285714286</v>
      </c>
      <c r="BT17" s="121">
        <v>14</v>
      </c>
      <c r="BU17" s="2"/>
      <c r="BV17" s="3"/>
      <c r="BW17" s="3"/>
      <c r="BX17" s="3"/>
      <c r="BY17" s="3"/>
    </row>
    <row r="18" spans="1:77" ht="41.45" customHeight="1">
      <c r="A18" s="64" t="s">
        <v>220</v>
      </c>
      <c r="C18" s="65"/>
      <c r="D18" s="65" t="s">
        <v>64</v>
      </c>
      <c r="E18" s="66">
        <v>162.1465470280175</v>
      </c>
      <c r="F18" s="68">
        <v>99.99969579901126</v>
      </c>
      <c r="G18" s="100" t="s">
        <v>638</v>
      </c>
      <c r="H18" s="65"/>
      <c r="I18" s="69" t="s">
        <v>220</v>
      </c>
      <c r="J18" s="70"/>
      <c r="K18" s="70"/>
      <c r="L18" s="69" t="s">
        <v>2188</v>
      </c>
      <c r="M18" s="73">
        <v>1.101380049512076</v>
      </c>
      <c r="N18" s="74">
        <v>9601.0537109375</v>
      </c>
      <c r="O18" s="74">
        <v>9199.080078125</v>
      </c>
      <c r="P18" s="75"/>
      <c r="Q18" s="76"/>
      <c r="R18" s="76"/>
      <c r="S18" s="86"/>
      <c r="T18" s="48">
        <v>0</v>
      </c>
      <c r="U18" s="48">
        <v>1</v>
      </c>
      <c r="V18" s="49">
        <v>0</v>
      </c>
      <c r="W18" s="49">
        <v>0.2</v>
      </c>
      <c r="X18" s="49">
        <v>0</v>
      </c>
      <c r="Y18" s="49">
        <v>0.610685</v>
      </c>
      <c r="Z18" s="49">
        <v>0</v>
      </c>
      <c r="AA18" s="49">
        <v>0</v>
      </c>
      <c r="AB18" s="71">
        <v>18</v>
      </c>
      <c r="AC18" s="71"/>
      <c r="AD18" s="72"/>
      <c r="AE18" s="78" t="s">
        <v>1193</v>
      </c>
      <c r="AF18" s="78">
        <v>261</v>
      </c>
      <c r="AG18" s="78">
        <v>113</v>
      </c>
      <c r="AH18" s="78">
        <v>7199</v>
      </c>
      <c r="AI18" s="78">
        <v>4152</v>
      </c>
      <c r="AJ18" s="78"/>
      <c r="AK18" s="78" t="s">
        <v>1363</v>
      </c>
      <c r="AL18" s="78" t="s">
        <v>1520</v>
      </c>
      <c r="AM18" s="78"/>
      <c r="AN18" s="78"/>
      <c r="AO18" s="80">
        <v>42035.80980324074</v>
      </c>
      <c r="AP18" s="83" t="s">
        <v>1763</v>
      </c>
      <c r="AQ18" s="78" t="b">
        <v>0</v>
      </c>
      <c r="AR18" s="78" t="b">
        <v>0</v>
      </c>
      <c r="AS18" s="78" t="b">
        <v>0</v>
      </c>
      <c r="AT18" s="78" t="s">
        <v>1084</v>
      </c>
      <c r="AU18" s="78">
        <v>0</v>
      </c>
      <c r="AV18" s="83" t="s">
        <v>1905</v>
      </c>
      <c r="AW18" s="78" t="b">
        <v>0</v>
      </c>
      <c r="AX18" s="78" t="s">
        <v>1997</v>
      </c>
      <c r="AY18" s="83" t="s">
        <v>2013</v>
      </c>
      <c r="AZ18" s="78" t="s">
        <v>66</v>
      </c>
      <c r="BA18" s="78" t="str">
        <f>REPLACE(INDEX(GroupVertices[Group],MATCH(Vertices[[#This Row],[Vertex]],GroupVertices[Vertex],0)),1,1,"")</f>
        <v>15</v>
      </c>
      <c r="BB18" s="48" t="s">
        <v>511</v>
      </c>
      <c r="BC18" s="48" t="s">
        <v>511</v>
      </c>
      <c r="BD18" s="48" t="s">
        <v>564</v>
      </c>
      <c r="BE18" s="48" t="s">
        <v>564</v>
      </c>
      <c r="BF18" s="48" t="s">
        <v>586</v>
      </c>
      <c r="BG18" s="48" t="s">
        <v>586</v>
      </c>
      <c r="BH18" s="121" t="s">
        <v>2878</v>
      </c>
      <c r="BI18" s="121" t="s">
        <v>2878</v>
      </c>
      <c r="BJ18" s="121" t="s">
        <v>2981</v>
      </c>
      <c r="BK18" s="121" t="s">
        <v>2981</v>
      </c>
      <c r="BL18" s="121">
        <v>0</v>
      </c>
      <c r="BM18" s="124">
        <v>0</v>
      </c>
      <c r="BN18" s="121">
        <v>0</v>
      </c>
      <c r="BO18" s="124">
        <v>0</v>
      </c>
      <c r="BP18" s="121">
        <v>0</v>
      </c>
      <c r="BQ18" s="124">
        <v>0</v>
      </c>
      <c r="BR18" s="121">
        <v>16</v>
      </c>
      <c r="BS18" s="124">
        <v>100</v>
      </c>
      <c r="BT18" s="121">
        <v>16</v>
      </c>
      <c r="BU18" s="2"/>
      <c r="BV18" s="3"/>
      <c r="BW18" s="3"/>
      <c r="BX18" s="3"/>
      <c r="BY18" s="3"/>
    </row>
    <row r="19" spans="1:77" ht="41.45" customHeight="1">
      <c r="A19" s="64" t="s">
        <v>223</v>
      </c>
      <c r="C19" s="65"/>
      <c r="D19" s="65" t="s">
        <v>64</v>
      </c>
      <c r="E19" s="66">
        <v>193.51539228188335</v>
      </c>
      <c r="F19" s="68">
        <v>99.9345806351573</v>
      </c>
      <c r="G19" s="100" t="s">
        <v>641</v>
      </c>
      <c r="H19" s="65"/>
      <c r="I19" s="69" t="s">
        <v>223</v>
      </c>
      <c r="J19" s="70"/>
      <c r="K19" s="70"/>
      <c r="L19" s="69" t="s">
        <v>2189</v>
      </c>
      <c r="M19" s="73">
        <v>22.80209365657485</v>
      </c>
      <c r="N19" s="74">
        <v>9601.0537109375</v>
      </c>
      <c r="O19" s="74">
        <v>8305.0517578125</v>
      </c>
      <c r="P19" s="75"/>
      <c r="Q19" s="76"/>
      <c r="R19" s="76"/>
      <c r="S19" s="86"/>
      <c r="T19" s="48">
        <v>4</v>
      </c>
      <c r="U19" s="48">
        <v>1</v>
      </c>
      <c r="V19" s="49">
        <v>6</v>
      </c>
      <c r="W19" s="49">
        <v>0.333333</v>
      </c>
      <c r="X19" s="49">
        <v>0</v>
      </c>
      <c r="Y19" s="49">
        <v>2.167932</v>
      </c>
      <c r="Z19" s="49">
        <v>0</v>
      </c>
      <c r="AA19" s="49">
        <v>0</v>
      </c>
      <c r="AB19" s="71">
        <v>19</v>
      </c>
      <c r="AC19" s="71"/>
      <c r="AD19" s="72"/>
      <c r="AE19" s="78" t="s">
        <v>1194</v>
      </c>
      <c r="AF19" s="78">
        <v>23447</v>
      </c>
      <c r="AG19" s="78">
        <v>24301</v>
      </c>
      <c r="AH19" s="78">
        <v>21045</v>
      </c>
      <c r="AI19" s="78">
        <v>20410</v>
      </c>
      <c r="AJ19" s="78"/>
      <c r="AK19" s="78" t="s">
        <v>1364</v>
      </c>
      <c r="AL19" s="78" t="s">
        <v>1521</v>
      </c>
      <c r="AM19" s="83" t="s">
        <v>1623</v>
      </c>
      <c r="AN19" s="78"/>
      <c r="AO19" s="80">
        <v>40345.109293981484</v>
      </c>
      <c r="AP19" s="83" t="s">
        <v>1764</v>
      </c>
      <c r="AQ19" s="78" t="b">
        <v>0</v>
      </c>
      <c r="AR19" s="78" t="b">
        <v>0</v>
      </c>
      <c r="AS19" s="78" t="b">
        <v>0</v>
      </c>
      <c r="AT19" s="78" t="s">
        <v>1084</v>
      </c>
      <c r="AU19" s="78">
        <v>609</v>
      </c>
      <c r="AV19" s="83" t="s">
        <v>1910</v>
      </c>
      <c r="AW19" s="78" t="b">
        <v>0</v>
      </c>
      <c r="AX19" s="78" t="s">
        <v>1997</v>
      </c>
      <c r="AY19" s="83" t="s">
        <v>2014</v>
      </c>
      <c r="AZ19" s="78" t="s">
        <v>66</v>
      </c>
      <c r="BA19" s="78" t="str">
        <f>REPLACE(INDEX(GroupVertices[Group],MATCH(Vertices[[#This Row],[Vertex]],GroupVertices[Vertex],0)),1,1,"")</f>
        <v>15</v>
      </c>
      <c r="BB19" s="48" t="s">
        <v>511</v>
      </c>
      <c r="BC19" s="48" t="s">
        <v>511</v>
      </c>
      <c r="BD19" s="48" t="s">
        <v>564</v>
      </c>
      <c r="BE19" s="48" t="s">
        <v>564</v>
      </c>
      <c r="BF19" s="48" t="s">
        <v>586</v>
      </c>
      <c r="BG19" s="48" t="s">
        <v>586</v>
      </c>
      <c r="BH19" s="121" t="s">
        <v>2879</v>
      </c>
      <c r="BI19" s="121" t="s">
        <v>2879</v>
      </c>
      <c r="BJ19" s="121" t="s">
        <v>2982</v>
      </c>
      <c r="BK19" s="121" t="s">
        <v>2982</v>
      </c>
      <c r="BL19" s="121">
        <v>0</v>
      </c>
      <c r="BM19" s="124">
        <v>0</v>
      </c>
      <c r="BN19" s="121">
        <v>0</v>
      </c>
      <c r="BO19" s="124">
        <v>0</v>
      </c>
      <c r="BP19" s="121">
        <v>0</v>
      </c>
      <c r="BQ19" s="124">
        <v>0</v>
      </c>
      <c r="BR19" s="121">
        <v>14</v>
      </c>
      <c r="BS19" s="124">
        <v>100</v>
      </c>
      <c r="BT19" s="121">
        <v>14</v>
      </c>
      <c r="BU19" s="2"/>
      <c r="BV19" s="3"/>
      <c r="BW19" s="3"/>
      <c r="BX19" s="3"/>
      <c r="BY19" s="3"/>
    </row>
    <row r="20" spans="1:77" ht="41.45" customHeight="1">
      <c r="A20" s="64" t="s">
        <v>221</v>
      </c>
      <c r="C20" s="65"/>
      <c r="D20" s="65" t="s">
        <v>64</v>
      </c>
      <c r="E20" s="66">
        <v>162.0765157048941</v>
      </c>
      <c r="F20" s="68">
        <v>99.99984116939527</v>
      </c>
      <c r="G20" s="100" t="s">
        <v>639</v>
      </c>
      <c r="H20" s="65"/>
      <c r="I20" s="69" t="s">
        <v>221</v>
      </c>
      <c r="J20" s="70"/>
      <c r="K20" s="70"/>
      <c r="L20" s="69" t="s">
        <v>2190</v>
      </c>
      <c r="M20" s="73">
        <v>1.0529329462054202</v>
      </c>
      <c r="N20" s="74">
        <v>9194.9873046875</v>
      </c>
      <c r="O20" s="74">
        <v>9199.080078125</v>
      </c>
      <c r="P20" s="75"/>
      <c r="Q20" s="76"/>
      <c r="R20" s="76"/>
      <c r="S20" s="86"/>
      <c r="T20" s="48">
        <v>0</v>
      </c>
      <c r="U20" s="48">
        <v>1</v>
      </c>
      <c r="V20" s="49">
        <v>0</v>
      </c>
      <c r="W20" s="49">
        <v>0.2</v>
      </c>
      <c r="X20" s="49">
        <v>0</v>
      </c>
      <c r="Y20" s="49">
        <v>0.610685</v>
      </c>
      <c r="Z20" s="49">
        <v>0</v>
      </c>
      <c r="AA20" s="49">
        <v>0</v>
      </c>
      <c r="AB20" s="71">
        <v>20</v>
      </c>
      <c r="AC20" s="71"/>
      <c r="AD20" s="72"/>
      <c r="AE20" s="78" t="s">
        <v>1195</v>
      </c>
      <c r="AF20" s="78">
        <v>336</v>
      </c>
      <c r="AG20" s="78">
        <v>59</v>
      </c>
      <c r="AH20" s="78">
        <v>3417</v>
      </c>
      <c r="AI20" s="78">
        <v>19811</v>
      </c>
      <c r="AJ20" s="78"/>
      <c r="AK20" s="78" t="s">
        <v>1365</v>
      </c>
      <c r="AL20" s="78" t="s">
        <v>1522</v>
      </c>
      <c r="AM20" s="78"/>
      <c r="AN20" s="78"/>
      <c r="AO20" s="80">
        <v>43024.57298611111</v>
      </c>
      <c r="AP20" s="78"/>
      <c r="AQ20" s="78" t="b">
        <v>1</v>
      </c>
      <c r="AR20" s="78" t="b">
        <v>0</v>
      </c>
      <c r="AS20" s="78" t="b">
        <v>0</v>
      </c>
      <c r="AT20" s="78" t="s">
        <v>1084</v>
      </c>
      <c r="AU20" s="78">
        <v>0</v>
      </c>
      <c r="AV20" s="78"/>
      <c r="AW20" s="78" t="b">
        <v>0</v>
      </c>
      <c r="AX20" s="78" t="s">
        <v>1997</v>
      </c>
      <c r="AY20" s="83" t="s">
        <v>2015</v>
      </c>
      <c r="AZ20" s="78" t="s">
        <v>66</v>
      </c>
      <c r="BA20" s="78" t="str">
        <f>REPLACE(INDEX(GroupVertices[Group],MATCH(Vertices[[#This Row],[Vertex]],GroupVertices[Vertex],0)),1,1,"")</f>
        <v>15</v>
      </c>
      <c r="BB20" s="48" t="s">
        <v>511</v>
      </c>
      <c r="BC20" s="48" t="s">
        <v>511</v>
      </c>
      <c r="BD20" s="48" t="s">
        <v>564</v>
      </c>
      <c r="BE20" s="48" t="s">
        <v>564</v>
      </c>
      <c r="BF20" s="48" t="s">
        <v>586</v>
      </c>
      <c r="BG20" s="48" t="s">
        <v>586</v>
      </c>
      <c r="BH20" s="121" t="s">
        <v>2878</v>
      </c>
      <c r="BI20" s="121" t="s">
        <v>2878</v>
      </c>
      <c r="BJ20" s="121" t="s">
        <v>2981</v>
      </c>
      <c r="BK20" s="121" t="s">
        <v>2981</v>
      </c>
      <c r="BL20" s="121">
        <v>0</v>
      </c>
      <c r="BM20" s="124">
        <v>0</v>
      </c>
      <c r="BN20" s="121">
        <v>0</v>
      </c>
      <c r="BO20" s="124">
        <v>0</v>
      </c>
      <c r="BP20" s="121">
        <v>0</v>
      </c>
      <c r="BQ20" s="124">
        <v>0</v>
      </c>
      <c r="BR20" s="121">
        <v>16</v>
      </c>
      <c r="BS20" s="124">
        <v>100</v>
      </c>
      <c r="BT20" s="121">
        <v>16</v>
      </c>
      <c r="BU20" s="2"/>
      <c r="BV20" s="3"/>
      <c r="BW20" s="3"/>
      <c r="BX20" s="3"/>
      <c r="BY20" s="3"/>
    </row>
    <row r="21" spans="1:77" ht="41.45" customHeight="1">
      <c r="A21" s="64" t="s">
        <v>222</v>
      </c>
      <c r="C21" s="65"/>
      <c r="D21" s="65" t="s">
        <v>64</v>
      </c>
      <c r="E21" s="66">
        <v>163.3357826447611</v>
      </c>
      <c r="F21" s="68">
        <v>99.99722719452747</v>
      </c>
      <c r="G21" s="100" t="s">
        <v>640</v>
      </c>
      <c r="H21" s="65"/>
      <c r="I21" s="69" t="s">
        <v>222</v>
      </c>
      <c r="J21" s="70"/>
      <c r="K21" s="70"/>
      <c r="L21" s="69" t="s">
        <v>2191</v>
      </c>
      <c r="M21" s="73">
        <v>1.9240836371454713</v>
      </c>
      <c r="N21" s="74">
        <v>4435.08154296875</v>
      </c>
      <c r="O21" s="74">
        <v>7594.91943359375</v>
      </c>
      <c r="P21" s="75"/>
      <c r="Q21" s="76"/>
      <c r="R21" s="76"/>
      <c r="S21" s="86"/>
      <c r="T21" s="48">
        <v>0</v>
      </c>
      <c r="U21" s="48">
        <v>4</v>
      </c>
      <c r="V21" s="49">
        <v>59.333333</v>
      </c>
      <c r="W21" s="49">
        <v>0.007937</v>
      </c>
      <c r="X21" s="49">
        <v>0.030022</v>
      </c>
      <c r="Y21" s="49">
        <v>1.151632</v>
      </c>
      <c r="Z21" s="49">
        <v>0.25</v>
      </c>
      <c r="AA21" s="49">
        <v>0</v>
      </c>
      <c r="AB21" s="71">
        <v>21</v>
      </c>
      <c r="AC21" s="71"/>
      <c r="AD21" s="72"/>
      <c r="AE21" s="78" t="s">
        <v>1196</v>
      </c>
      <c r="AF21" s="78">
        <v>1315</v>
      </c>
      <c r="AG21" s="78">
        <v>1030</v>
      </c>
      <c r="AH21" s="78">
        <v>2692</v>
      </c>
      <c r="AI21" s="78">
        <v>818</v>
      </c>
      <c r="AJ21" s="78"/>
      <c r="AK21" s="78" t="s">
        <v>1366</v>
      </c>
      <c r="AL21" s="78"/>
      <c r="AM21" s="83" t="s">
        <v>1624</v>
      </c>
      <c r="AN21" s="78"/>
      <c r="AO21" s="80">
        <v>41183.760833333334</v>
      </c>
      <c r="AP21" s="78"/>
      <c r="AQ21" s="78" t="b">
        <v>0</v>
      </c>
      <c r="AR21" s="78" t="b">
        <v>0</v>
      </c>
      <c r="AS21" s="78" t="b">
        <v>0</v>
      </c>
      <c r="AT21" s="78" t="s">
        <v>1084</v>
      </c>
      <c r="AU21" s="78">
        <v>84</v>
      </c>
      <c r="AV21" s="83" t="s">
        <v>1911</v>
      </c>
      <c r="AW21" s="78" t="b">
        <v>0</v>
      </c>
      <c r="AX21" s="78" t="s">
        <v>1997</v>
      </c>
      <c r="AY21" s="83" t="s">
        <v>2016</v>
      </c>
      <c r="AZ21" s="78" t="s">
        <v>66</v>
      </c>
      <c r="BA21" s="78" t="str">
        <f>REPLACE(INDEX(GroupVertices[Group],MATCH(Vertices[[#This Row],[Vertex]],GroupVertices[Vertex],0)),1,1,"")</f>
        <v>7</v>
      </c>
      <c r="BB21" s="48" t="s">
        <v>510</v>
      </c>
      <c r="BC21" s="48" t="s">
        <v>510</v>
      </c>
      <c r="BD21" s="48" t="s">
        <v>563</v>
      </c>
      <c r="BE21" s="48" t="s">
        <v>563</v>
      </c>
      <c r="BF21" s="48"/>
      <c r="BG21" s="48"/>
      <c r="BH21" s="121" t="s">
        <v>2873</v>
      </c>
      <c r="BI21" s="121" t="s">
        <v>2873</v>
      </c>
      <c r="BJ21" s="121" t="s">
        <v>2977</v>
      </c>
      <c r="BK21" s="121" t="s">
        <v>2977</v>
      </c>
      <c r="BL21" s="121">
        <v>1</v>
      </c>
      <c r="BM21" s="124">
        <v>5.555555555555555</v>
      </c>
      <c r="BN21" s="121">
        <v>0</v>
      </c>
      <c r="BO21" s="124">
        <v>0</v>
      </c>
      <c r="BP21" s="121">
        <v>0</v>
      </c>
      <c r="BQ21" s="124">
        <v>0</v>
      </c>
      <c r="BR21" s="121">
        <v>17</v>
      </c>
      <c r="BS21" s="124">
        <v>94.44444444444444</v>
      </c>
      <c r="BT21" s="121">
        <v>18</v>
      </c>
      <c r="BU21" s="2"/>
      <c r="BV21" s="3"/>
      <c r="BW21" s="3"/>
      <c r="BX21" s="3"/>
      <c r="BY21" s="3"/>
    </row>
    <row r="22" spans="1:77" ht="41.45" customHeight="1">
      <c r="A22" s="64" t="s">
        <v>224</v>
      </c>
      <c r="C22" s="65"/>
      <c r="D22" s="65" t="s">
        <v>64</v>
      </c>
      <c r="E22" s="66">
        <v>163.13995431528642</v>
      </c>
      <c r="F22" s="68">
        <v>99.99763369319383</v>
      </c>
      <c r="G22" s="100" t="s">
        <v>642</v>
      </c>
      <c r="H22" s="65"/>
      <c r="I22" s="69" t="s">
        <v>224</v>
      </c>
      <c r="J22" s="70"/>
      <c r="K22" s="70"/>
      <c r="L22" s="69" t="s">
        <v>2192</v>
      </c>
      <c r="M22" s="73">
        <v>1.7886111816027856</v>
      </c>
      <c r="N22" s="74">
        <v>9194.9873046875</v>
      </c>
      <c r="O22" s="74">
        <v>8305.0517578125</v>
      </c>
      <c r="P22" s="75"/>
      <c r="Q22" s="76"/>
      <c r="R22" s="76"/>
      <c r="S22" s="86"/>
      <c r="T22" s="48">
        <v>0</v>
      </c>
      <c r="U22" s="48">
        <v>1</v>
      </c>
      <c r="V22" s="49">
        <v>0</v>
      </c>
      <c r="W22" s="49">
        <v>0.2</v>
      </c>
      <c r="X22" s="49">
        <v>0</v>
      </c>
      <c r="Y22" s="49">
        <v>0.610685</v>
      </c>
      <c r="Z22" s="49">
        <v>0</v>
      </c>
      <c r="AA22" s="49">
        <v>0</v>
      </c>
      <c r="AB22" s="71">
        <v>22</v>
      </c>
      <c r="AC22" s="71"/>
      <c r="AD22" s="72"/>
      <c r="AE22" s="78" t="s">
        <v>1197</v>
      </c>
      <c r="AF22" s="78">
        <v>896</v>
      </c>
      <c r="AG22" s="78">
        <v>879</v>
      </c>
      <c r="AH22" s="78">
        <v>4872</v>
      </c>
      <c r="AI22" s="78">
        <v>5331</v>
      </c>
      <c r="AJ22" s="78"/>
      <c r="AK22" s="78" t="s">
        <v>1367</v>
      </c>
      <c r="AL22" s="78" t="s">
        <v>1523</v>
      </c>
      <c r="AM22" s="83" t="s">
        <v>1625</v>
      </c>
      <c r="AN22" s="78"/>
      <c r="AO22" s="80">
        <v>42173.568773148145</v>
      </c>
      <c r="AP22" s="83" t="s">
        <v>1765</v>
      </c>
      <c r="AQ22" s="78" t="b">
        <v>0</v>
      </c>
      <c r="AR22" s="78" t="b">
        <v>0</v>
      </c>
      <c r="AS22" s="78" t="b">
        <v>0</v>
      </c>
      <c r="AT22" s="78" t="s">
        <v>1084</v>
      </c>
      <c r="AU22" s="78">
        <v>141</v>
      </c>
      <c r="AV22" s="83" t="s">
        <v>1911</v>
      </c>
      <c r="AW22" s="78" t="b">
        <v>0</v>
      </c>
      <c r="AX22" s="78" t="s">
        <v>1997</v>
      </c>
      <c r="AY22" s="83" t="s">
        <v>2017</v>
      </c>
      <c r="AZ22" s="78" t="s">
        <v>66</v>
      </c>
      <c r="BA22" s="78" t="str">
        <f>REPLACE(INDEX(GroupVertices[Group],MATCH(Vertices[[#This Row],[Vertex]],GroupVertices[Vertex],0)),1,1,"")</f>
        <v>15</v>
      </c>
      <c r="BB22" s="48" t="s">
        <v>511</v>
      </c>
      <c r="BC22" s="48" t="s">
        <v>511</v>
      </c>
      <c r="BD22" s="48" t="s">
        <v>564</v>
      </c>
      <c r="BE22" s="48" t="s">
        <v>564</v>
      </c>
      <c r="BF22" s="48" t="s">
        <v>586</v>
      </c>
      <c r="BG22" s="48" t="s">
        <v>586</v>
      </c>
      <c r="BH22" s="121" t="s">
        <v>2878</v>
      </c>
      <c r="BI22" s="121" t="s">
        <v>2878</v>
      </c>
      <c r="BJ22" s="121" t="s">
        <v>2981</v>
      </c>
      <c r="BK22" s="121" t="s">
        <v>2981</v>
      </c>
      <c r="BL22" s="121">
        <v>0</v>
      </c>
      <c r="BM22" s="124">
        <v>0</v>
      </c>
      <c r="BN22" s="121">
        <v>0</v>
      </c>
      <c r="BO22" s="124">
        <v>0</v>
      </c>
      <c r="BP22" s="121">
        <v>0</v>
      </c>
      <c r="BQ22" s="124">
        <v>0</v>
      </c>
      <c r="BR22" s="121">
        <v>16</v>
      </c>
      <c r="BS22" s="124">
        <v>100</v>
      </c>
      <c r="BT22" s="121">
        <v>16</v>
      </c>
      <c r="BU22" s="2"/>
      <c r="BV22" s="3"/>
      <c r="BW22" s="3"/>
      <c r="BX22" s="3"/>
      <c r="BY22" s="3"/>
    </row>
    <row r="23" spans="1:77" ht="41.45" customHeight="1">
      <c r="A23" s="64" t="s">
        <v>225</v>
      </c>
      <c r="C23" s="65"/>
      <c r="D23" s="65" t="s">
        <v>64</v>
      </c>
      <c r="E23" s="66">
        <v>162.7677508016491</v>
      </c>
      <c r="F23" s="68">
        <v>99.99840630986434</v>
      </c>
      <c r="G23" s="100" t="s">
        <v>1936</v>
      </c>
      <c r="H23" s="65"/>
      <c r="I23" s="69" t="s">
        <v>225</v>
      </c>
      <c r="J23" s="70"/>
      <c r="K23" s="70"/>
      <c r="L23" s="69" t="s">
        <v>2193</v>
      </c>
      <c r="M23" s="73">
        <v>1.5311237992137077</v>
      </c>
      <c r="N23" s="74">
        <v>8939.9765625</v>
      </c>
      <c r="O23" s="74">
        <v>5975.873046875</v>
      </c>
      <c r="P23" s="75"/>
      <c r="Q23" s="76"/>
      <c r="R23" s="76"/>
      <c r="S23" s="86"/>
      <c r="T23" s="48">
        <v>1</v>
      </c>
      <c r="U23" s="48">
        <v>1</v>
      </c>
      <c r="V23" s="49">
        <v>0</v>
      </c>
      <c r="W23" s="49">
        <v>0.5</v>
      </c>
      <c r="X23" s="49">
        <v>0</v>
      </c>
      <c r="Y23" s="49">
        <v>0.999997</v>
      </c>
      <c r="Z23" s="49">
        <v>0.5</v>
      </c>
      <c r="AA23" s="49">
        <v>0</v>
      </c>
      <c r="AB23" s="71">
        <v>23</v>
      </c>
      <c r="AC23" s="71"/>
      <c r="AD23" s="72"/>
      <c r="AE23" s="78" t="s">
        <v>1198</v>
      </c>
      <c r="AF23" s="78">
        <v>777</v>
      </c>
      <c r="AG23" s="78">
        <v>592</v>
      </c>
      <c r="AH23" s="78">
        <v>3698</v>
      </c>
      <c r="AI23" s="78">
        <v>5737</v>
      </c>
      <c r="AJ23" s="78"/>
      <c r="AK23" s="78" t="s">
        <v>1368</v>
      </c>
      <c r="AL23" s="78" t="s">
        <v>1524</v>
      </c>
      <c r="AM23" s="83" t="s">
        <v>1626</v>
      </c>
      <c r="AN23" s="78"/>
      <c r="AO23" s="80">
        <v>39878.79991898148</v>
      </c>
      <c r="AP23" s="83" t="s">
        <v>1766</v>
      </c>
      <c r="AQ23" s="78" t="b">
        <v>0</v>
      </c>
      <c r="AR23" s="78" t="b">
        <v>0</v>
      </c>
      <c r="AS23" s="78" t="b">
        <v>1</v>
      </c>
      <c r="AT23" s="78" t="s">
        <v>1084</v>
      </c>
      <c r="AU23" s="78">
        <v>32</v>
      </c>
      <c r="AV23" s="83" t="s">
        <v>1912</v>
      </c>
      <c r="AW23" s="78" t="b">
        <v>0</v>
      </c>
      <c r="AX23" s="78" t="s">
        <v>1997</v>
      </c>
      <c r="AY23" s="83" t="s">
        <v>2018</v>
      </c>
      <c r="AZ23" s="78" t="s">
        <v>66</v>
      </c>
      <c r="BA23" s="78" t="str">
        <f>REPLACE(INDEX(GroupVertices[Group],MATCH(Vertices[[#This Row],[Vertex]],GroupVertices[Vertex],0)),1,1,"")</f>
        <v>23</v>
      </c>
      <c r="BB23" s="48"/>
      <c r="BC23" s="48"/>
      <c r="BD23" s="48"/>
      <c r="BE23" s="48"/>
      <c r="BF23" s="48" t="s">
        <v>587</v>
      </c>
      <c r="BG23" s="48" t="s">
        <v>587</v>
      </c>
      <c r="BH23" s="121" t="s">
        <v>2880</v>
      </c>
      <c r="BI23" s="121" t="s">
        <v>2880</v>
      </c>
      <c r="BJ23" s="121" t="s">
        <v>2983</v>
      </c>
      <c r="BK23" s="121" t="s">
        <v>2983</v>
      </c>
      <c r="BL23" s="121">
        <v>2</v>
      </c>
      <c r="BM23" s="124">
        <v>18.181818181818183</v>
      </c>
      <c r="BN23" s="121">
        <v>0</v>
      </c>
      <c r="BO23" s="124">
        <v>0</v>
      </c>
      <c r="BP23" s="121">
        <v>0</v>
      </c>
      <c r="BQ23" s="124">
        <v>0</v>
      </c>
      <c r="BR23" s="121">
        <v>9</v>
      </c>
      <c r="BS23" s="124">
        <v>81.81818181818181</v>
      </c>
      <c r="BT23" s="121">
        <v>11</v>
      </c>
      <c r="BU23" s="2"/>
      <c r="BV23" s="3"/>
      <c r="BW23" s="3"/>
      <c r="BX23" s="3"/>
      <c r="BY23" s="3"/>
    </row>
    <row r="24" spans="1:77" ht="41.45" customHeight="1">
      <c r="A24" s="64" t="s">
        <v>339</v>
      </c>
      <c r="C24" s="65"/>
      <c r="D24" s="65" t="s">
        <v>64</v>
      </c>
      <c r="E24" s="66">
        <v>162.284015921556</v>
      </c>
      <c r="F24" s="68">
        <v>99.99941044233157</v>
      </c>
      <c r="G24" s="100" t="s">
        <v>1937</v>
      </c>
      <c r="H24" s="65"/>
      <c r="I24" s="69" t="s">
        <v>339</v>
      </c>
      <c r="J24" s="70"/>
      <c r="K24" s="70"/>
      <c r="L24" s="69" t="s">
        <v>2194</v>
      </c>
      <c r="M24" s="73">
        <v>1.1964799189658817</v>
      </c>
      <c r="N24" s="74">
        <v>8270.77734375</v>
      </c>
      <c r="O24" s="74">
        <v>7505.1318359375</v>
      </c>
      <c r="P24" s="75"/>
      <c r="Q24" s="76"/>
      <c r="R24" s="76"/>
      <c r="S24" s="86"/>
      <c r="T24" s="48">
        <v>2</v>
      </c>
      <c r="U24" s="48">
        <v>0</v>
      </c>
      <c r="V24" s="49">
        <v>0</v>
      </c>
      <c r="W24" s="49">
        <v>0.5</v>
      </c>
      <c r="X24" s="49">
        <v>0</v>
      </c>
      <c r="Y24" s="49">
        <v>0.999997</v>
      </c>
      <c r="Z24" s="49">
        <v>0.5</v>
      </c>
      <c r="AA24" s="49">
        <v>0</v>
      </c>
      <c r="AB24" s="71">
        <v>24</v>
      </c>
      <c r="AC24" s="71"/>
      <c r="AD24" s="72"/>
      <c r="AE24" s="78" t="s">
        <v>1199</v>
      </c>
      <c r="AF24" s="78">
        <v>426</v>
      </c>
      <c r="AG24" s="78">
        <v>219</v>
      </c>
      <c r="AH24" s="78">
        <v>1042</v>
      </c>
      <c r="AI24" s="78">
        <v>221</v>
      </c>
      <c r="AJ24" s="78">
        <v>-25200</v>
      </c>
      <c r="AK24" s="78" t="s">
        <v>1369</v>
      </c>
      <c r="AL24" s="78"/>
      <c r="AM24" s="78"/>
      <c r="AN24" s="78" t="s">
        <v>1746</v>
      </c>
      <c r="AO24" s="80">
        <v>39546.15773148148</v>
      </c>
      <c r="AP24" s="83" t="s">
        <v>1767</v>
      </c>
      <c r="AQ24" s="78" t="b">
        <v>0</v>
      </c>
      <c r="AR24" s="78" t="b">
        <v>0</v>
      </c>
      <c r="AS24" s="78" t="b">
        <v>1</v>
      </c>
      <c r="AT24" s="78" t="s">
        <v>1084</v>
      </c>
      <c r="AU24" s="78">
        <v>6</v>
      </c>
      <c r="AV24" s="83" t="s">
        <v>1913</v>
      </c>
      <c r="AW24" s="78" t="b">
        <v>0</v>
      </c>
      <c r="AX24" s="78" t="s">
        <v>1997</v>
      </c>
      <c r="AY24" s="83" t="s">
        <v>2019</v>
      </c>
      <c r="AZ24" s="78" t="s">
        <v>65</v>
      </c>
      <c r="BA24" s="78" t="str">
        <f>REPLACE(INDEX(GroupVertices[Group],MATCH(Vertices[[#This Row],[Vertex]],GroupVertices[Vertex],0)),1,1,"")</f>
        <v>23</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226</v>
      </c>
      <c r="C25" s="65"/>
      <c r="D25" s="65" t="s">
        <v>64</v>
      </c>
      <c r="E25" s="66">
        <v>166.9592551782199</v>
      </c>
      <c r="F25" s="68">
        <v>99.98970562317771</v>
      </c>
      <c r="G25" s="100" t="s">
        <v>643</v>
      </c>
      <c r="H25" s="65"/>
      <c r="I25" s="69" t="s">
        <v>226</v>
      </c>
      <c r="J25" s="70"/>
      <c r="K25" s="70"/>
      <c r="L25" s="69" t="s">
        <v>2195</v>
      </c>
      <c r="M25" s="73">
        <v>4.430772648975031</v>
      </c>
      <c r="N25" s="74">
        <v>8605.3779296875</v>
      </c>
      <c r="O25" s="74">
        <v>6740.50244140625</v>
      </c>
      <c r="P25" s="75"/>
      <c r="Q25" s="76"/>
      <c r="R25" s="76"/>
      <c r="S25" s="86"/>
      <c r="T25" s="48">
        <v>0</v>
      </c>
      <c r="U25" s="48">
        <v>2</v>
      </c>
      <c r="V25" s="49">
        <v>0</v>
      </c>
      <c r="W25" s="49">
        <v>0.5</v>
      </c>
      <c r="X25" s="49">
        <v>0</v>
      </c>
      <c r="Y25" s="49">
        <v>0.999997</v>
      </c>
      <c r="Z25" s="49">
        <v>0.5</v>
      </c>
      <c r="AA25" s="49">
        <v>0</v>
      </c>
      <c r="AB25" s="71">
        <v>25</v>
      </c>
      <c r="AC25" s="71"/>
      <c r="AD25" s="72"/>
      <c r="AE25" s="78" t="s">
        <v>1200</v>
      </c>
      <c r="AF25" s="78">
        <v>4421</v>
      </c>
      <c r="AG25" s="78">
        <v>3824</v>
      </c>
      <c r="AH25" s="78">
        <v>128028</v>
      </c>
      <c r="AI25" s="78">
        <v>9228</v>
      </c>
      <c r="AJ25" s="78"/>
      <c r="AK25" s="78" t="s">
        <v>1370</v>
      </c>
      <c r="AL25" s="78" t="s">
        <v>1127</v>
      </c>
      <c r="AM25" s="83" t="s">
        <v>1627</v>
      </c>
      <c r="AN25" s="78"/>
      <c r="AO25" s="80">
        <v>40755.2878587963</v>
      </c>
      <c r="AP25" s="83" t="s">
        <v>1768</v>
      </c>
      <c r="AQ25" s="78" t="b">
        <v>0</v>
      </c>
      <c r="AR25" s="78" t="b">
        <v>0</v>
      </c>
      <c r="AS25" s="78" t="b">
        <v>0</v>
      </c>
      <c r="AT25" s="78" t="s">
        <v>1084</v>
      </c>
      <c r="AU25" s="78">
        <v>1214</v>
      </c>
      <c r="AV25" s="83" t="s">
        <v>1905</v>
      </c>
      <c r="AW25" s="78" t="b">
        <v>0</v>
      </c>
      <c r="AX25" s="78" t="s">
        <v>1997</v>
      </c>
      <c r="AY25" s="83" t="s">
        <v>2020</v>
      </c>
      <c r="AZ25" s="78" t="s">
        <v>66</v>
      </c>
      <c r="BA25" s="78" t="str">
        <f>REPLACE(INDEX(GroupVertices[Group],MATCH(Vertices[[#This Row],[Vertex]],GroupVertices[Vertex],0)),1,1,"")</f>
        <v>23</v>
      </c>
      <c r="BB25" s="48"/>
      <c r="BC25" s="48"/>
      <c r="BD25" s="48"/>
      <c r="BE25" s="48"/>
      <c r="BF25" s="48"/>
      <c r="BG25" s="48"/>
      <c r="BH25" s="121" t="s">
        <v>2881</v>
      </c>
      <c r="BI25" s="121" t="s">
        <v>2881</v>
      </c>
      <c r="BJ25" s="121" t="s">
        <v>2984</v>
      </c>
      <c r="BK25" s="121" t="s">
        <v>2984</v>
      </c>
      <c r="BL25" s="121">
        <v>4</v>
      </c>
      <c r="BM25" s="124">
        <v>15.384615384615385</v>
      </c>
      <c r="BN25" s="121">
        <v>0</v>
      </c>
      <c r="BO25" s="124">
        <v>0</v>
      </c>
      <c r="BP25" s="121">
        <v>0</v>
      </c>
      <c r="BQ25" s="124">
        <v>0</v>
      </c>
      <c r="BR25" s="121">
        <v>22</v>
      </c>
      <c r="BS25" s="124">
        <v>84.61538461538461</v>
      </c>
      <c r="BT25" s="121">
        <v>26</v>
      </c>
      <c r="BU25" s="2"/>
      <c r="BV25" s="3"/>
      <c r="BW25" s="3"/>
      <c r="BX25" s="3"/>
      <c r="BY25" s="3"/>
    </row>
    <row r="26" spans="1:77" ht="41.45" customHeight="1">
      <c r="A26" s="64" t="s">
        <v>227</v>
      </c>
      <c r="C26" s="65"/>
      <c r="D26" s="65" t="s">
        <v>64</v>
      </c>
      <c r="E26" s="66">
        <v>162.4033285461366</v>
      </c>
      <c r="F26" s="68">
        <v>99.99916277426995</v>
      </c>
      <c r="G26" s="100" t="s">
        <v>644</v>
      </c>
      <c r="H26" s="65"/>
      <c r="I26" s="69" t="s">
        <v>227</v>
      </c>
      <c r="J26" s="70"/>
      <c r="K26" s="70"/>
      <c r="L26" s="69" t="s">
        <v>2196</v>
      </c>
      <c r="M26" s="73">
        <v>1.279019428303147</v>
      </c>
      <c r="N26" s="74">
        <v>1934.50439453125</v>
      </c>
      <c r="O26" s="74">
        <v>3391.42529296875</v>
      </c>
      <c r="P26" s="75"/>
      <c r="Q26" s="76"/>
      <c r="R26" s="76"/>
      <c r="S26" s="86"/>
      <c r="T26" s="48">
        <v>1</v>
      </c>
      <c r="U26" s="48">
        <v>1</v>
      </c>
      <c r="V26" s="49">
        <v>0</v>
      </c>
      <c r="W26" s="49">
        <v>0</v>
      </c>
      <c r="X26" s="49">
        <v>0</v>
      </c>
      <c r="Y26" s="49">
        <v>0.999997</v>
      </c>
      <c r="Z26" s="49">
        <v>0</v>
      </c>
      <c r="AA26" s="49" t="s">
        <v>3316</v>
      </c>
      <c r="AB26" s="71">
        <v>26</v>
      </c>
      <c r="AC26" s="71"/>
      <c r="AD26" s="72"/>
      <c r="AE26" s="78" t="s">
        <v>1201</v>
      </c>
      <c r="AF26" s="78">
        <v>380</v>
      </c>
      <c r="AG26" s="78">
        <v>311</v>
      </c>
      <c r="AH26" s="78">
        <v>907</v>
      </c>
      <c r="AI26" s="78">
        <v>947</v>
      </c>
      <c r="AJ26" s="78"/>
      <c r="AK26" s="78" t="s">
        <v>1371</v>
      </c>
      <c r="AL26" s="78" t="s">
        <v>1136</v>
      </c>
      <c r="AM26" s="83" t="s">
        <v>1628</v>
      </c>
      <c r="AN26" s="78"/>
      <c r="AO26" s="80">
        <v>40176.80876157407</v>
      </c>
      <c r="AP26" s="83" t="s">
        <v>1769</v>
      </c>
      <c r="AQ26" s="78" t="b">
        <v>0</v>
      </c>
      <c r="AR26" s="78" t="b">
        <v>0</v>
      </c>
      <c r="AS26" s="78" t="b">
        <v>1</v>
      </c>
      <c r="AT26" s="78" t="s">
        <v>1084</v>
      </c>
      <c r="AU26" s="78">
        <v>5</v>
      </c>
      <c r="AV26" s="83" t="s">
        <v>1906</v>
      </c>
      <c r="AW26" s="78" t="b">
        <v>0</v>
      </c>
      <c r="AX26" s="78" t="s">
        <v>1997</v>
      </c>
      <c r="AY26" s="83" t="s">
        <v>2021</v>
      </c>
      <c r="AZ26" s="78" t="s">
        <v>66</v>
      </c>
      <c r="BA26" s="78" t="str">
        <f>REPLACE(INDEX(GroupVertices[Group],MATCH(Vertices[[#This Row],[Vertex]],GroupVertices[Vertex],0)),1,1,"")</f>
        <v>2</v>
      </c>
      <c r="BB26" s="48" t="s">
        <v>512</v>
      </c>
      <c r="BC26" s="48" t="s">
        <v>512</v>
      </c>
      <c r="BD26" s="48" t="s">
        <v>562</v>
      </c>
      <c r="BE26" s="48" t="s">
        <v>562</v>
      </c>
      <c r="BF26" s="48" t="s">
        <v>584</v>
      </c>
      <c r="BG26" s="48" t="s">
        <v>584</v>
      </c>
      <c r="BH26" s="121" t="s">
        <v>2882</v>
      </c>
      <c r="BI26" s="121" t="s">
        <v>2882</v>
      </c>
      <c r="BJ26" s="121" t="s">
        <v>2985</v>
      </c>
      <c r="BK26" s="121" t="s">
        <v>2985</v>
      </c>
      <c r="BL26" s="121">
        <v>2</v>
      </c>
      <c r="BM26" s="124">
        <v>9.090909090909092</v>
      </c>
      <c r="BN26" s="121">
        <v>1</v>
      </c>
      <c r="BO26" s="124">
        <v>4.545454545454546</v>
      </c>
      <c r="BP26" s="121">
        <v>0</v>
      </c>
      <c r="BQ26" s="124">
        <v>0</v>
      </c>
      <c r="BR26" s="121">
        <v>19</v>
      </c>
      <c r="BS26" s="124">
        <v>86.36363636363636</v>
      </c>
      <c r="BT26" s="121">
        <v>22</v>
      </c>
      <c r="BU26" s="2"/>
      <c r="BV26" s="3"/>
      <c r="BW26" s="3"/>
      <c r="BX26" s="3"/>
      <c r="BY26" s="3"/>
    </row>
    <row r="27" spans="1:77" ht="41.45" customHeight="1">
      <c r="A27" s="64" t="s">
        <v>228</v>
      </c>
      <c r="C27" s="65"/>
      <c r="D27" s="65" t="s">
        <v>64</v>
      </c>
      <c r="E27" s="66">
        <v>162.6938288494633</v>
      </c>
      <c r="F27" s="68">
        <v>99.99855975638077</v>
      </c>
      <c r="G27" s="100" t="s">
        <v>645</v>
      </c>
      <c r="H27" s="65"/>
      <c r="I27" s="69" t="s">
        <v>228</v>
      </c>
      <c r="J27" s="70"/>
      <c r="K27" s="70"/>
      <c r="L27" s="69" t="s">
        <v>2197</v>
      </c>
      <c r="M27" s="73">
        <v>1.4799851901677934</v>
      </c>
      <c r="N27" s="74">
        <v>8594.0068359375</v>
      </c>
      <c r="O27" s="74">
        <v>9199.080078125</v>
      </c>
      <c r="P27" s="75"/>
      <c r="Q27" s="76"/>
      <c r="R27" s="76"/>
      <c r="S27" s="86"/>
      <c r="T27" s="48">
        <v>0</v>
      </c>
      <c r="U27" s="48">
        <v>1</v>
      </c>
      <c r="V27" s="49">
        <v>0</v>
      </c>
      <c r="W27" s="49">
        <v>0.2</v>
      </c>
      <c r="X27" s="49">
        <v>0</v>
      </c>
      <c r="Y27" s="49">
        <v>0.610685</v>
      </c>
      <c r="Z27" s="49">
        <v>0</v>
      </c>
      <c r="AA27" s="49">
        <v>0</v>
      </c>
      <c r="AB27" s="71">
        <v>27</v>
      </c>
      <c r="AC27" s="71"/>
      <c r="AD27" s="72"/>
      <c r="AE27" s="78" t="s">
        <v>1202</v>
      </c>
      <c r="AF27" s="78">
        <v>328</v>
      </c>
      <c r="AG27" s="78">
        <v>535</v>
      </c>
      <c r="AH27" s="78">
        <v>29238</v>
      </c>
      <c r="AI27" s="78">
        <v>83</v>
      </c>
      <c r="AJ27" s="78"/>
      <c r="AK27" s="78" t="s">
        <v>1372</v>
      </c>
      <c r="AL27" s="78" t="s">
        <v>1525</v>
      </c>
      <c r="AM27" s="83" t="s">
        <v>1629</v>
      </c>
      <c r="AN27" s="78"/>
      <c r="AO27" s="80">
        <v>39945.653020833335</v>
      </c>
      <c r="AP27" s="83" t="s">
        <v>1770</v>
      </c>
      <c r="AQ27" s="78" t="b">
        <v>0</v>
      </c>
      <c r="AR27" s="78" t="b">
        <v>0</v>
      </c>
      <c r="AS27" s="78" t="b">
        <v>0</v>
      </c>
      <c r="AT27" s="78" t="s">
        <v>1084</v>
      </c>
      <c r="AU27" s="78">
        <v>4</v>
      </c>
      <c r="AV27" s="83" t="s">
        <v>1905</v>
      </c>
      <c r="AW27" s="78" t="b">
        <v>0</v>
      </c>
      <c r="AX27" s="78" t="s">
        <v>1997</v>
      </c>
      <c r="AY27" s="83" t="s">
        <v>2022</v>
      </c>
      <c r="AZ27" s="78" t="s">
        <v>66</v>
      </c>
      <c r="BA27" s="78" t="str">
        <f>REPLACE(INDEX(GroupVertices[Group],MATCH(Vertices[[#This Row],[Vertex]],GroupVertices[Vertex],0)),1,1,"")</f>
        <v>14</v>
      </c>
      <c r="BB27" s="48"/>
      <c r="BC27" s="48"/>
      <c r="BD27" s="48"/>
      <c r="BE27" s="48"/>
      <c r="BF27" s="48"/>
      <c r="BG27" s="48"/>
      <c r="BH27" s="121" t="s">
        <v>2883</v>
      </c>
      <c r="BI27" s="121" t="s">
        <v>2883</v>
      </c>
      <c r="BJ27" s="121" t="s">
        <v>2986</v>
      </c>
      <c r="BK27" s="121" t="s">
        <v>2986</v>
      </c>
      <c r="BL27" s="121">
        <v>1</v>
      </c>
      <c r="BM27" s="124">
        <v>3.225806451612903</v>
      </c>
      <c r="BN27" s="121">
        <v>0</v>
      </c>
      <c r="BO27" s="124">
        <v>0</v>
      </c>
      <c r="BP27" s="121">
        <v>0</v>
      </c>
      <c r="BQ27" s="124">
        <v>0</v>
      </c>
      <c r="BR27" s="121">
        <v>30</v>
      </c>
      <c r="BS27" s="124">
        <v>96.7741935483871</v>
      </c>
      <c r="BT27" s="121">
        <v>31</v>
      </c>
      <c r="BU27" s="2"/>
      <c r="BV27" s="3"/>
      <c r="BW27" s="3"/>
      <c r="BX27" s="3"/>
      <c r="BY27" s="3"/>
    </row>
    <row r="28" spans="1:77" ht="41.45" customHeight="1">
      <c r="A28" s="64" t="s">
        <v>230</v>
      </c>
      <c r="C28" s="65"/>
      <c r="D28" s="65" t="s">
        <v>64</v>
      </c>
      <c r="E28" s="66">
        <v>165.5041599088782</v>
      </c>
      <c r="F28" s="68">
        <v>99.99272609671186</v>
      </c>
      <c r="G28" s="100" t="s">
        <v>647</v>
      </c>
      <c r="H28" s="65"/>
      <c r="I28" s="69" t="s">
        <v>230</v>
      </c>
      <c r="J28" s="70"/>
      <c r="K28" s="70"/>
      <c r="L28" s="69" t="s">
        <v>2198</v>
      </c>
      <c r="M28" s="73">
        <v>3.4241495024922943</v>
      </c>
      <c r="N28" s="74">
        <v>8594.0068359375</v>
      </c>
      <c r="O28" s="74">
        <v>8305.0517578125</v>
      </c>
      <c r="P28" s="75"/>
      <c r="Q28" s="76"/>
      <c r="R28" s="76"/>
      <c r="S28" s="86"/>
      <c r="T28" s="48">
        <v>4</v>
      </c>
      <c r="U28" s="48">
        <v>1</v>
      </c>
      <c r="V28" s="49">
        <v>6</v>
      </c>
      <c r="W28" s="49">
        <v>0.333333</v>
      </c>
      <c r="X28" s="49">
        <v>0</v>
      </c>
      <c r="Y28" s="49">
        <v>2.167932</v>
      </c>
      <c r="Z28" s="49">
        <v>0</v>
      </c>
      <c r="AA28" s="49">
        <v>0</v>
      </c>
      <c r="AB28" s="71">
        <v>28</v>
      </c>
      <c r="AC28" s="71"/>
      <c r="AD28" s="72"/>
      <c r="AE28" s="78" t="s">
        <v>1203</v>
      </c>
      <c r="AF28" s="78">
        <v>839</v>
      </c>
      <c r="AG28" s="78">
        <v>2702</v>
      </c>
      <c r="AH28" s="78">
        <v>105108</v>
      </c>
      <c r="AI28" s="78">
        <v>6059</v>
      </c>
      <c r="AJ28" s="78"/>
      <c r="AK28" s="78" t="s">
        <v>1373</v>
      </c>
      <c r="AL28" s="78" t="s">
        <v>1526</v>
      </c>
      <c r="AM28" s="83" t="s">
        <v>1630</v>
      </c>
      <c r="AN28" s="78"/>
      <c r="AO28" s="80">
        <v>39852.10466435185</v>
      </c>
      <c r="AP28" s="83" t="s">
        <v>1771</v>
      </c>
      <c r="AQ28" s="78" t="b">
        <v>0</v>
      </c>
      <c r="AR28" s="78" t="b">
        <v>0</v>
      </c>
      <c r="AS28" s="78" t="b">
        <v>1</v>
      </c>
      <c r="AT28" s="78" t="s">
        <v>1084</v>
      </c>
      <c r="AU28" s="78">
        <v>80</v>
      </c>
      <c r="AV28" s="83" t="s">
        <v>1911</v>
      </c>
      <c r="AW28" s="78" t="b">
        <v>0</v>
      </c>
      <c r="AX28" s="78" t="s">
        <v>1997</v>
      </c>
      <c r="AY28" s="83" t="s">
        <v>2023</v>
      </c>
      <c r="AZ28" s="78" t="s">
        <v>66</v>
      </c>
      <c r="BA28" s="78" t="str">
        <f>REPLACE(INDEX(GroupVertices[Group],MATCH(Vertices[[#This Row],[Vertex]],GroupVertices[Vertex],0)),1,1,"")</f>
        <v>14</v>
      </c>
      <c r="BB28" s="48" t="s">
        <v>513</v>
      </c>
      <c r="BC28" s="48" t="s">
        <v>513</v>
      </c>
      <c r="BD28" s="48" t="s">
        <v>562</v>
      </c>
      <c r="BE28" s="48" t="s">
        <v>562</v>
      </c>
      <c r="BF28" s="48"/>
      <c r="BG28" s="48"/>
      <c r="BH28" s="121" t="s">
        <v>2622</v>
      </c>
      <c r="BI28" s="121" t="s">
        <v>2622</v>
      </c>
      <c r="BJ28" s="121" t="s">
        <v>2741</v>
      </c>
      <c r="BK28" s="121" t="s">
        <v>2741</v>
      </c>
      <c r="BL28" s="121">
        <v>1</v>
      </c>
      <c r="BM28" s="124">
        <v>3.7037037037037037</v>
      </c>
      <c r="BN28" s="121">
        <v>0</v>
      </c>
      <c r="BO28" s="124">
        <v>0</v>
      </c>
      <c r="BP28" s="121">
        <v>0</v>
      </c>
      <c r="BQ28" s="124">
        <v>0</v>
      </c>
      <c r="BR28" s="121">
        <v>26</v>
      </c>
      <c r="BS28" s="124">
        <v>96.29629629629629</v>
      </c>
      <c r="BT28" s="121">
        <v>27</v>
      </c>
      <c r="BU28" s="2"/>
      <c r="BV28" s="3"/>
      <c r="BW28" s="3"/>
      <c r="BX28" s="3"/>
      <c r="BY28" s="3"/>
    </row>
    <row r="29" spans="1:77" ht="41.45" customHeight="1">
      <c r="A29" s="64" t="s">
        <v>229</v>
      </c>
      <c r="C29" s="65"/>
      <c r="D29" s="65" t="s">
        <v>64</v>
      </c>
      <c r="E29" s="66">
        <v>163.3811733171559</v>
      </c>
      <c r="F29" s="68">
        <v>99.99713297298229</v>
      </c>
      <c r="G29" s="100" t="s">
        <v>646</v>
      </c>
      <c r="H29" s="65"/>
      <c r="I29" s="69" t="s">
        <v>229</v>
      </c>
      <c r="J29" s="70"/>
      <c r="K29" s="70"/>
      <c r="L29" s="69" t="s">
        <v>2199</v>
      </c>
      <c r="M29" s="73">
        <v>1.9554845374368222</v>
      </c>
      <c r="N29" s="74">
        <v>8187.9404296875</v>
      </c>
      <c r="O29" s="74">
        <v>8305.0517578125</v>
      </c>
      <c r="P29" s="75"/>
      <c r="Q29" s="76"/>
      <c r="R29" s="76"/>
      <c r="S29" s="86"/>
      <c r="T29" s="48">
        <v>0</v>
      </c>
      <c r="U29" s="48">
        <v>1</v>
      </c>
      <c r="V29" s="49">
        <v>0</v>
      </c>
      <c r="W29" s="49">
        <v>0.2</v>
      </c>
      <c r="X29" s="49">
        <v>0</v>
      </c>
      <c r="Y29" s="49">
        <v>0.610685</v>
      </c>
      <c r="Z29" s="49">
        <v>0</v>
      </c>
      <c r="AA29" s="49">
        <v>0</v>
      </c>
      <c r="AB29" s="71">
        <v>29</v>
      </c>
      <c r="AC29" s="71"/>
      <c r="AD29" s="72"/>
      <c r="AE29" s="78" t="s">
        <v>1204</v>
      </c>
      <c r="AF29" s="78">
        <v>2383</v>
      </c>
      <c r="AG29" s="78">
        <v>1065</v>
      </c>
      <c r="AH29" s="78">
        <v>38636</v>
      </c>
      <c r="AI29" s="78">
        <v>6177</v>
      </c>
      <c r="AJ29" s="78"/>
      <c r="AK29" s="78" t="s">
        <v>1374</v>
      </c>
      <c r="AL29" s="78" t="s">
        <v>1527</v>
      </c>
      <c r="AM29" s="83" t="s">
        <v>1631</v>
      </c>
      <c r="AN29" s="78"/>
      <c r="AO29" s="80">
        <v>39855.30631944445</v>
      </c>
      <c r="AP29" s="83" t="s">
        <v>1772</v>
      </c>
      <c r="AQ29" s="78" t="b">
        <v>0</v>
      </c>
      <c r="AR29" s="78" t="b">
        <v>0</v>
      </c>
      <c r="AS29" s="78" t="b">
        <v>0</v>
      </c>
      <c r="AT29" s="78" t="s">
        <v>1084</v>
      </c>
      <c r="AU29" s="78">
        <v>30</v>
      </c>
      <c r="AV29" s="83" t="s">
        <v>1905</v>
      </c>
      <c r="AW29" s="78" t="b">
        <v>0</v>
      </c>
      <c r="AX29" s="78" t="s">
        <v>1997</v>
      </c>
      <c r="AY29" s="83" t="s">
        <v>2024</v>
      </c>
      <c r="AZ29" s="78" t="s">
        <v>66</v>
      </c>
      <c r="BA29" s="78" t="str">
        <f>REPLACE(INDEX(GroupVertices[Group],MATCH(Vertices[[#This Row],[Vertex]],GroupVertices[Vertex],0)),1,1,"")</f>
        <v>14</v>
      </c>
      <c r="BB29" s="48"/>
      <c r="BC29" s="48"/>
      <c r="BD29" s="48"/>
      <c r="BE29" s="48"/>
      <c r="BF29" s="48"/>
      <c r="BG29" s="48"/>
      <c r="BH29" s="121" t="s">
        <v>2883</v>
      </c>
      <c r="BI29" s="121" t="s">
        <v>2883</v>
      </c>
      <c r="BJ29" s="121" t="s">
        <v>2986</v>
      </c>
      <c r="BK29" s="121" t="s">
        <v>2986</v>
      </c>
      <c r="BL29" s="121">
        <v>1</v>
      </c>
      <c r="BM29" s="124">
        <v>3.225806451612903</v>
      </c>
      <c r="BN29" s="121">
        <v>0</v>
      </c>
      <c r="BO29" s="124">
        <v>0</v>
      </c>
      <c r="BP29" s="121">
        <v>0</v>
      </c>
      <c r="BQ29" s="124">
        <v>0</v>
      </c>
      <c r="BR29" s="121">
        <v>30</v>
      </c>
      <c r="BS29" s="124">
        <v>96.7741935483871</v>
      </c>
      <c r="BT29" s="121">
        <v>31</v>
      </c>
      <c r="BU29" s="2"/>
      <c r="BV29" s="3"/>
      <c r="BW29" s="3"/>
      <c r="BX29" s="3"/>
      <c r="BY29" s="3"/>
    </row>
    <row r="30" spans="1:77" ht="41.45" customHeight="1">
      <c r="A30" s="64" t="s">
        <v>231</v>
      </c>
      <c r="C30" s="65"/>
      <c r="D30" s="65" t="s">
        <v>64</v>
      </c>
      <c r="E30" s="66">
        <v>162.11671887187234</v>
      </c>
      <c r="F30" s="68">
        <v>99.99975771602668</v>
      </c>
      <c r="G30" s="100" t="s">
        <v>648</v>
      </c>
      <c r="H30" s="65"/>
      <c r="I30" s="69" t="s">
        <v>231</v>
      </c>
      <c r="J30" s="70"/>
      <c r="K30" s="70"/>
      <c r="L30" s="69" t="s">
        <v>2200</v>
      </c>
      <c r="M30" s="73">
        <v>1.0807451721777597</v>
      </c>
      <c r="N30" s="74">
        <v>8187.9404296875</v>
      </c>
      <c r="O30" s="74">
        <v>9199.080078125</v>
      </c>
      <c r="P30" s="75"/>
      <c r="Q30" s="76"/>
      <c r="R30" s="76"/>
      <c r="S30" s="86"/>
      <c r="T30" s="48">
        <v>0</v>
      </c>
      <c r="U30" s="48">
        <v>1</v>
      </c>
      <c r="V30" s="49">
        <v>0</v>
      </c>
      <c r="W30" s="49">
        <v>0.2</v>
      </c>
      <c r="X30" s="49">
        <v>0</v>
      </c>
      <c r="Y30" s="49">
        <v>0.610685</v>
      </c>
      <c r="Z30" s="49">
        <v>0</v>
      </c>
      <c r="AA30" s="49">
        <v>0</v>
      </c>
      <c r="AB30" s="71">
        <v>30</v>
      </c>
      <c r="AC30" s="71"/>
      <c r="AD30" s="72"/>
      <c r="AE30" s="78" t="s">
        <v>1205</v>
      </c>
      <c r="AF30" s="78">
        <v>120</v>
      </c>
      <c r="AG30" s="78">
        <v>90</v>
      </c>
      <c r="AH30" s="78">
        <v>1258</v>
      </c>
      <c r="AI30" s="78">
        <v>9</v>
      </c>
      <c r="AJ30" s="78"/>
      <c r="AK30" s="78" t="s">
        <v>1375</v>
      </c>
      <c r="AL30" s="78" t="s">
        <v>1528</v>
      </c>
      <c r="AM30" s="83" t="s">
        <v>1632</v>
      </c>
      <c r="AN30" s="78"/>
      <c r="AO30" s="80">
        <v>41947.64612268518</v>
      </c>
      <c r="AP30" s="83" t="s">
        <v>1773</v>
      </c>
      <c r="AQ30" s="78" t="b">
        <v>0</v>
      </c>
      <c r="AR30" s="78" t="b">
        <v>0</v>
      </c>
      <c r="AS30" s="78" t="b">
        <v>0</v>
      </c>
      <c r="AT30" s="78" t="s">
        <v>1084</v>
      </c>
      <c r="AU30" s="78">
        <v>1</v>
      </c>
      <c r="AV30" s="83" t="s">
        <v>1905</v>
      </c>
      <c r="AW30" s="78" t="b">
        <v>0</v>
      </c>
      <c r="AX30" s="78" t="s">
        <v>1997</v>
      </c>
      <c r="AY30" s="83" t="s">
        <v>2025</v>
      </c>
      <c r="AZ30" s="78" t="s">
        <v>66</v>
      </c>
      <c r="BA30" s="78" t="str">
        <f>REPLACE(INDEX(GroupVertices[Group],MATCH(Vertices[[#This Row],[Vertex]],GroupVertices[Vertex],0)),1,1,"")</f>
        <v>14</v>
      </c>
      <c r="BB30" s="48"/>
      <c r="BC30" s="48"/>
      <c r="BD30" s="48"/>
      <c r="BE30" s="48"/>
      <c r="BF30" s="48"/>
      <c r="BG30" s="48"/>
      <c r="BH30" s="121" t="s">
        <v>2883</v>
      </c>
      <c r="BI30" s="121" t="s">
        <v>2883</v>
      </c>
      <c r="BJ30" s="121" t="s">
        <v>2986</v>
      </c>
      <c r="BK30" s="121" t="s">
        <v>2986</v>
      </c>
      <c r="BL30" s="121">
        <v>1</v>
      </c>
      <c r="BM30" s="124">
        <v>3.225806451612903</v>
      </c>
      <c r="BN30" s="121">
        <v>0</v>
      </c>
      <c r="BO30" s="124">
        <v>0</v>
      </c>
      <c r="BP30" s="121">
        <v>0</v>
      </c>
      <c r="BQ30" s="124">
        <v>0</v>
      </c>
      <c r="BR30" s="121">
        <v>30</v>
      </c>
      <c r="BS30" s="124">
        <v>96.7741935483871</v>
      </c>
      <c r="BT30" s="121">
        <v>31</v>
      </c>
      <c r="BU30" s="2"/>
      <c r="BV30" s="3"/>
      <c r="BW30" s="3"/>
      <c r="BX30" s="3"/>
      <c r="BY30" s="3"/>
    </row>
    <row r="31" spans="1:77" ht="41.45" customHeight="1">
      <c r="A31" s="64" t="s">
        <v>232</v>
      </c>
      <c r="C31" s="65"/>
      <c r="D31" s="65" t="s">
        <v>64</v>
      </c>
      <c r="E31" s="66">
        <v>262.29522972353936</v>
      </c>
      <c r="F31" s="68">
        <v>99.79180807376345</v>
      </c>
      <c r="G31" s="100" t="s">
        <v>649</v>
      </c>
      <c r="H31" s="65"/>
      <c r="I31" s="69" t="s">
        <v>232</v>
      </c>
      <c r="J31" s="70"/>
      <c r="K31" s="70"/>
      <c r="L31" s="69" t="s">
        <v>2201</v>
      </c>
      <c r="M31" s="73">
        <v>70.38342928376909</v>
      </c>
      <c r="N31" s="74">
        <v>1437.47802734375</v>
      </c>
      <c r="O31" s="74">
        <v>786.98046875</v>
      </c>
      <c r="P31" s="75"/>
      <c r="Q31" s="76"/>
      <c r="R31" s="76"/>
      <c r="S31" s="86"/>
      <c r="T31" s="48">
        <v>1</v>
      </c>
      <c r="U31" s="48">
        <v>1</v>
      </c>
      <c r="V31" s="49">
        <v>0</v>
      </c>
      <c r="W31" s="49">
        <v>0</v>
      </c>
      <c r="X31" s="49">
        <v>0</v>
      </c>
      <c r="Y31" s="49">
        <v>0.999997</v>
      </c>
      <c r="Z31" s="49">
        <v>0</v>
      </c>
      <c r="AA31" s="49" t="s">
        <v>3316</v>
      </c>
      <c r="AB31" s="71">
        <v>31</v>
      </c>
      <c r="AC31" s="71"/>
      <c r="AD31" s="72"/>
      <c r="AE31" s="78" t="s">
        <v>1206</v>
      </c>
      <c r="AF31" s="78">
        <v>24512</v>
      </c>
      <c r="AG31" s="78">
        <v>77336</v>
      </c>
      <c r="AH31" s="78">
        <v>12363</v>
      </c>
      <c r="AI31" s="78">
        <v>208245</v>
      </c>
      <c r="AJ31" s="78"/>
      <c r="AK31" s="78" t="s">
        <v>1376</v>
      </c>
      <c r="AL31" s="78" t="s">
        <v>1529</v>
      </c>
      <c r="AM31" s="83" t="s">
        <v>1633</v>
      </c>
      <c r="AN31" s="78"/>
      <c r="AO31" s="80">
        <v>39621.08368055556</v>
      </c>
      <c r="AP31" s="83" t="s">
        <v>1774</v>
      </c>
      <c r="AQ31" s="78" t="b">
        <v>0</v>
      </c>
      <c r="AR31" s="78" t="b">
        <v>0</v>
      </c>
      <c r="AS31" s="78" t="b">
        <v>0</v>
      </c>
      <c r="AT31" s="78" t="s">
        <v>1084</v>
      </c>
      <c r="AU31" s="78">
        <v>1879</v>
      </c>
      <c r="AV31" s="83" t="s">
        <v>1905</v>
      </c>
      <c r="AW31" s="78" t="b">
        <v>1</v>
      </c>
      <c r="AX31" s="78" t="s">
        <v>1997</v>
      </c>
      <c r="AY31" s="83" t="s">
        <v>2026</v>
      </c>
      <c r="AZ31" s="78" t="s">
        <v>66</v>
      </c>
      <c r="BA31" s="78" t="str">
        <f>REPLACE(INDEX(GroupVertices[Group],MATCH(Vertices[[#This Row],[Vertex]],GroupVertices[Vertex],0)),1,1,"")</f>
        <v>2</v>
      </c>
      <c r="BB31" s="48" t="s">
        <v>514</v>
      </c>
      <c r="BC31" s="48" t="s">
        <v>514</v>
      </c>
      <c r="BD31" s="48" t="s">
        <v>562</v>
      </c>
      <c r="BE31" s="48" t="s">
        <v>562</v>
      </c>
      <c r="BF31" s="48"/>
      <c r="BG31" s="48"/>
      <c r="BH31" s="121" t="s">
        <v>2884</v>
      </c>
      <c r="BI31" s="121" t="s">
        <v>2884</v>
      </c>
      <c r="BJ31" s="121" t="s">
        <v>2987</v>
      </c>
      <c r="BK31" s="121" t="s">
        <v>2987</v>
      </c>
      <c r="BL31" s="121">
        <v>0</v>
      </c>
      <c r="BM31" s="124">
        <v>0</v>
      </c>
      <c r="BN31" s="121">
        <v>2</v>
      </c>
      <c r="BO31" s="124">
        <v>7.6923076923076925</v>
      </c>
      <c r="BP31" s="121">
        <v>0</v>
      </c>
      <c r="BQ31" s="124">
        <v>0</v>
      </c>
      <c r="BR31" s="121">
        <v>24</v>
      </c>
      <c r="BS31" s="124">
        <v>92.3076923076923</v>
      </c>
      <c r="BT31" s="121">
        <v>26</v>
      </c>
      <c r="BU31" s="2"/>
      <c r="BV31" s="3"/>
      <c r="BW31" s="3"/>
      <c r="BX31" s="3"/>
      <c r="BY31" s="3"/>
    </row>
    <row r="32" spans="1:77" ht="41.45" customHeight="1">
      <c r="A32" s="64" t="s">
        <v>233</v>
      </c>
      <c r="C32" s="65"/>
      <c r="D32" s="65" t="s">
        <v>64</v>
      </c>
      <c r="E32" s="66">
        <v>162.20490646395365</v>
      </c>
      <c r="F32" s="68">
        <v>99.9995746570246</v>
      </c>
      <c r="G32" s="100" t="s">
        <v>650</v>
      </c>
      <c r="H32" s="65"/>
      <c r="I32" s="69" t="s">
        <v>233</v>
      </c>
      <c r="J32" s="70"/>
      <c r="K32" s="70"/>
      <c r="L32" s="69" t="s">
        <v>2202</v>
      </c>
      <c r="M32" s="73">
        <v>1.1417526356009557</v>
      </c>
      <c r="N32" s="74">
        <v>5684.94140625</v>
      </c>
      <c r="O32" s="74">
        <v>1217.5252685546875</v>
      </c>
      <c r="P32" s="75"/>
      <c r="Q32" s="76"/>
      <c r="R32" s="76"/>
      <c r="S32" s="86"/>
      <c r="T32" s="48">
        <v>0</v>
      </c>
      <c r="U32" s="48">
        <v>1</v>
      </c>
      <c r="V32" s="49">
        <v>0</v>
      </c>
      <c r="W32" s="49">
        <v>0.333333</v>
      </c>
      <c r="X32" s="49">
        <v>0</v>
      </c>
      <c r="Y32" s="49">
        <v>0.638296</v>
      </c>
      <c r="Z32" s="49">
        <v>0</v>
      </c>
      <c r="AA32" s="49">
        <v>0</v>
      </c>
      <c r="AB32" s="71">
        <v>32</v>
      </c>
      <c r="AC32" s="71"/>
      <c r="AD32" s="72"/>
      <c r="AE32" s="78" t="s">
        <v>1207</v>
      </c>
      <c r="AF32" s="78">
        <v>1079</v>
      </c>
      <c r="AG32" s="78">
        <v>158</v>
      </c>
      <c r="AH32" s="78">
        <v>12149</v>
      </c>
      <c r="AI32" s="78">
        <v>19738</v>
      </c>
      <c r="AJ32" s="78"/>
      <c r="AK32" s="78" t="s">
        <v>1377</v>
      </c>
      <c r="AL32" s="78" t="s">
        <v>1530</v>
      </c>
      <c r="AM32" s="78"/>
      <c r="AN32" s="78"/>
      <c r="AO32" s="80">
        <v>43220.099386574075</v>
      </c>
      <c r="AP32" s="83" t="s">
        <v>1775</v>
      </c>
      <c r="AQ32" s="78" t="b">
        <v>1</v>
      </c>
      <c r="AR32" s="78" t="b">
        <v>0</v>
      </c>
      <c r="AS32" s="78" t="b">
        <v>1</v>
      </c>
      <c r="AT32" s="78" t="s">
        <v>1084</v>
      </c>
      <c r="AU32" s="78">
        <v>0</v>
      </c>
      <c r="AV32" s="78"/>
      <c r="AW32" s="78" t="b">
        <v>0</v>
      </c>
      <c r="AX32" s="78" t="s">
        <v>1997</v>
      </c>
      <c r="AY32" s="83" t="s">
        <v>2027</v>
      </c>
      <c r="AZ32" s="78" t="s">
        <v>66</v>
      </c>
      <c r="BA32" s="78" t="str">
        <f>REPLACE(INDEX(GroupVertices[Group],MATCH(Vertices[[#This Row],[Vertex]],GroupVertices[Vertex],0)),1,1,"")</f>
        <v>22</v>
      </c>
      <c r="BB32" s="48"/>
      <c r="BC32" s="48"/>
      <c r="BD32" s="48"/>
      <c r="BE32" s="48"/>
      <c r="BF32" s="48" t="s">
        <v>336</v>
      </c>
      <c r="BG32" s="48" t="s">
        <v>336</v>
      </c>
      <c r="BH32" s="121" t="s">
        <v>2885</v>
      </c>
      <c r="BI32" s="121" t="s">
        <v>2885</v>
      </c>
      <c r="BJ32" s="121" t="s">
        <v>2988</v>
      </c>
      <c r="BK32" s="121" t="s">
        <v>2988</v>
      </c>
      <c r="BL32" s="121">
        <v>2</v>
      </c>
      <c r="BM32" s="124">
        <v>7.407407407407407</v>
      </c>
      <c r="BN32" s="121">
        <v>0</v>
      </c>
      <c r="BO32" s="124">
        <v>0</v>
      </c>
      <c r="BP32" s="121">
        <v>0</v>
      </c>
      <c r="BQ32" s="124">
        <v>0</v>
      </c>
      <c r="BR32" s="121">
        <v>25</v>
      </c>
      <c r="BS32" s="124">
        <v>92.5925925925926</v>
      </c>
      <c r="BT32" s="121">
        <v>27</v>
      </c>
      <c r="BU32" s="2"/>
      <c r="BV32" s="3"/>
      <c r="BW32" s="3"/>
      <c r="BX32" s="3"/>
      <c r="BY32" s="3"/>
    </row>
    <row r="33" spans="1:77" ht="41.45" customHeight="1">
      <c r="A33" s="64" t="s">
        <v>235</v>
      </c>
      <c r="C33" s="65"/>
      <c r="D33" s="65" t="s">
        <v>64</v>
      </c>
      <c r="E33" s="66">
        <v>174.35145039680083</v>
      </c>
      <c r="F33" s="68">
        <v>99.97436097153361</v>
      </c>
      <c r="G33" s="100" t="s">
        <v>652</v>
      </c>
      <c r="H33" s="65"/>
      <c r="I33" s="69" t="s">
        <v>235</v>
      </c>
      <c r="J33" s="70"/>
      <c r="K33" s="70"/>
      <c r="L33" s="69" t="s">
        <v>2203</v>
      </c>
      <c r="M33" s="73">
        <v>9.544633553566474</v>
      </c>
      <c r="N33" s="74">
        <v>5684.94140625</v>
      </c>
      <c r="O33" s="74">
        <v>641.1123657226562</v>
      </c>
      <c r="P33" s="75"/>
      <c r="Q33" s="76"/>
      <c r="R33" s="76"/>
      <c r="S33" s="86"/>
      <c r="T33" s="48">
        <v>3</v>
      </c>
      <c r="U33" s="48">
        <v>1</v>
      </c>
      <c r="V33" s="49">
        <v>2</v>
      </c>
      <c r="W33" s="49">
        <v>0.5</v>
      </c>
      <c r="X33" s="49">
        <v>0</v>
      </c>
      <c r="Y33" s="49">
        <v>1.723399</v>
      </c>
      <c r="Z33" s="49">
        <v>0</v>
      </c>
      <c r="AA33" s="49">
        <v>0</v>
      </c>
      <c r="AB33" s="71">
        <v>33</v>
      </c>
      <c r="AC33" s="71"/>
      <c r="AD33" s="72"/>
      <c r="AE33" s="78" t="s">
        <v>1208</v>
      </c>
      <c r="AF33" s="78">
        <v>6699</v>
      </c>
      <c r="AG33" s="78">
        <v>9524</v>
      </c>
      <c r="AH33" s="78">
        <v>51267</v>
      </c>
      <c r="AI33" s="78">
        <v>4937</v>
      </c>
      <c r="AJ33" s="78"/>
      <c r="AK33" s="78" t="s">
        <v>1378</v>
      </c>
      <c r="AL33" s="78" t="s">
        <v>1526</v>
      </c>
      <c r="AM33" s="83" t="s">
        <v>1634</v>
      </c>
      <c r="AN33" s="78"/>
      <c r="AO33" s="80">
        <v>40005.8537037037</v>
      </c>
      <c r="AP33" s="83" t="s">
        <v>1776</v>
      </c>
      <c r="AQ33" s="78" t="b">
        <v>0</v>
      </c>
      <c r="AR33" s="78" t="b">
        <v>0</v>
      </c>
      <c r="AS33" s="78" t="b">
        <v>1</v>
      </c>
      <c r="AT33" s="78" t="s">
        <v>1084</v>
      </c>
      <c r="AU33" s="78">
        <v>514</v>
      </c>
      <c r="AV33" s="83" t="s">
        <v>1908</v>
      </c>
      <c r="AW33" s="78" t="b">
        <v>0</v>
      </c>
      <c r="AX33" s="78" t="s">
        <v>1997</v>
      </c>
      <c r="AY33" s="83" t="s">
        <v>2028</v>
      </c>
      <c r="AZ33" s="78" t="s">
        <v>66</v>
      </c>
      <c r="BA33" s="78" t="str">
        <f>REPLACE(INDEX(GroupVertices[Group],MATCH(Vertices[[#This Row],[Vertex]],GroupVertices[Vertex],0)),1,1,"")</f>
        <v>22</v>
      </c>
      <c r="BB33" s="48"/>
      <c r="BC33" s="48"/>
      <c r="BD33" s="48"/>
      <c r="BE33" s="48"/>
      <c r="BF33" s="48" t="s">
        <v>585</v>
      </c>
      <c r="BG33" s="48" t="s">
        <v>585</v>
      </c>
      <c r="BH33" s="121" t="s">
        <v>2626</v>
      </c>
      <c r="BI33" s="121" t="s">
        <v>2626</v>
      </c>
      <c r="BJ33" s="121" t="s">
        <v>2744</v>
      </c>
      <c r="BK33" s="121" t="s">
        <v>2744</v>
      </c>
      <c r="BL33" s="121">
        <v>2</v>
      </c>
      <c r="BM33" s="124">
        <v>6.666666666666667</v>
      </c>
      <c r="BN33" s="121">
        <v>0</v>
      </c>
      <c r="BO33" s="124">
        <v>0</v>
      </c>
      <c r="BP33" s="121">
        <v>0</v>
      </c>
      <c r="BQ33" s="124">
        <v>0</v>
      </c>
      <c r="BR33" s="121">
        <v>28</v>
      </c>
      <c r="BS33" s="124">
        <v>93.33333333333333</v>
      </c>
      <c r="BT33" s="121">
        <v>30</v>
      </c>
      <c r="BU33" s="2"/>
      <c r="BV33" s="3"/>
      <c r="BW33" s="3"/>
      <c r="BX33" s="3"/>
      <c r="BY33" s="3"/>
    </row>
    <row r="34" spans="1:77" ht="41.45" customHeight="1">
      <c r="A34" s="64" t="s">
        <v>234</v>
      </c>
      <c r="C34" s="65"/>
      <c r="D34" s="65" t="s">
        <v>64</v>
      </c>
      <c r="E34" s="66">
        <v>162</v>
      </c>
      <c r="F34" s="68">
        <v>100</v>
      </c>
      <c r="G34" s="100" t="s">
        <v>651</v>
      </c>
      <c r="H34" s="65"/>
      <c r="I34" s="69" t="s">
        <v>234</v>
      </c>
      <c r="J34" s="70"/>
      <c r="K34" s="70"/>
      <c r="L34" s="69" t="s">
        <v>2204</v>
      </c>
      <c r="M34" s="73">
        <v>1</v>
      </c>
      <c r="N34" s="74">
        <v>443.4254455566406</v>
      </c>
      <c r="O34" s="74">
        <v>4259.57421875</v>
      </c>
      <c r="P34" s="75"/>
      <c r="Q34" s="76"/>
      <c r="R34" s="76"/>
      <c r="S34" s="86"/>
      <c r="T34" s="48">
        <v>1</v>
      </c>
      <c r="U34" s="48">
        <v>1</v>
      </c>
      <c r="V34" s="49">
        <v>0</v>
      </c>
      <c r="W34" s="49">
        <v>0</v>
      </c>
      <c r="X34" s="49">
        <v>0</v>
      </c>
      <c r="Y34" s="49">
        <v>0.999997</v>
      </c>
      <c r="Z34" s="49">
        <v>0</v>
      </c>
      <c r="AA34" s="49" t="s">
        <v>3316</v>
      </c>
      <c r="AB34" s="71">
        <v>34</v>
      </c>
      <c r="AC34" s="71"/>
      <c r="AD34" s="72"/>
      <c r="AE34" s="78" t="s">
        <v>1209</v>
      </c>
      <c r="AF34" s="78">
        <v>2</v>
      </c>
      <c r="AG34" s="78">
        <v>0</v>
      </c>
      <c r="AH34" s="78">
        <v>1</v>
      </c>
      <c r="AI34" s="78">
        <v>0</v>
      </c>
      <c r="AJ34" s="78"/>
      <c r="AK34" s="78" t="s">
        <v>1379</v>
      </c>
      <c r="AL34" s="78"/>
      <c r="AM34" s="78"/>
      <c r="AN34" s="78"/>
      <c r="AO34" s="80">
        <v>43482.77459490741</v>
      </c>
      <c r="AP34" s="78"/>
      <c r="AQ34" s="78" t="b">
        <v>1</v>
      </c>
      <c r="AR34" s="78" t="b">
        <v>0</v>
      </c>
      <c r="AS34" s="78" t="b">
        <v>0</v>
      </c>
      <c r="AT34" s="78" t="s">
        <v>1084</v>
      </c>
      <c r="AU34" s="78">
        <v>0</v>
      </c>
      <c r="AV34" s="78"/>
      <c r="AW34" s="78" t="b">
        <v>0</v>
      </c>
      <c r="AX34" s="78" t="s">
        <v>1997</v>
      </c>
      <c r="AY34" s="83" t="s">
        <v>2029</v>
      </c>
      <c r="AZ34" s="78" t="s">
        <v>66</v>
      </c>
      <c r="BA34" s="78" t="str">
        <f>REPLACE(INDEX(GroupVertices[Group],MATCH(Vertices[[#This Row],[Vertex]],GroupVertices[Vertex],0)),1,1,"")</f>
        <v>2</v>
      </c>
      <c r="BB34" s="48"/>
      <c r="BC34" s="48"/>
      <c r="BD34" s="48"/>
      <c r="BE34" s="48"/>
      <c r="BF34" s="48" t="s">
        <v>584</v>
      </c>
      <c r="BG34" s="48" t="s">
        <v>584</v>
      </c>
      <c r="BH34" s="121" t="s">
        <v>1071</v>
      </c>
      <c r="BI34" s="121" t="s">
        <v>1071</v>
      </c>
      <c r="BJ34" s="121" t="s">
        <v>1071</v>
      </c>
      <c r="BK34" s="121" t="s">
        <v>1071</v>
      </c>
      <c r="BL34" s="121">
        <v>0</v>
      </c>
      <c r="BM34" s="124">
        <v>0</v>
      </c>
      <c r="BN34" s="121">
        <v>0</v>
      </c>
      <c r="BO34" s="124">
        <v>0</v>
      </c>
      <c r="BP34" s="121">
        <v>0</v>
      </c>
      <c r="BQ34" s="124">
        <v>0</v>
      </c>
      <c r="BR34" s="121">
        <v>1</v>
      </c>
      <c r="BS34" s="124">
        <v>100</v>
      </c>
      <c r="BT34" s="121">
        <v>1</v>
      </c>
      <c r="BU34" s="2"/>
      <c r="BV34" s="3"/>
      <c r="BW34" s="3"/>
      <c r="BX34" s="3"/>
      <c r="BY34" s="3"/>
    </row>
    <row r="35" spans="1:77" ht="41.45" customHeight="1">
      <c r="A35" s="64" t="s">
        <v>236</v>
      </c>
      <c r="C35" s="65"/>
      <c r="D35" s="65" t="s">
        <v>64</v>
      </c>
      <c r="E35" s="66">
        <v>163.1464386970571</v>
      </c>
      <c r="F35" s="68">
        <v>99.99762023297309</v>
      </c>
      <c r="G35" s="100" t="s">
        <v>653</v>
      </c>
      <c r="H35" s="65"/>
      <c r="I35" s="69" t="s">
        <v>236</v>
      </c>
      <c r="J35" s="70"/>
      <c r="K35" s="70"/>
      <c r="L35" s="69" t="s">
        <v>2205</v>
      </c>
      <c r="M35" s="73">
        <v>1.79309702450155</v>
      </c>
      <c r="N35" s="74">
        <v>6126.74267578125</v>
      </c>
      <c r="O35" s="74">
        <v>1217.5252685546875</v>
      </c>
      <c r="P35" s="75"/>
      <c r="Q35" s="76"/>
      <c r="R35" s="76"/>
      <c r="S35" s="86"/>
      <c r="T35" s="48">
        <v>0</v>
      </c>
      <c r="U35" s="48">
        <v>1</v>
      </c>
      <c r="V35" s="49">
        <v>0</v>
      </c>
      <c r="W35" s="49">
        <v>0.333333</v>
      </c>
      <c r="X35" s="49">
        <v>0</v>
      </c>
      <c r="Y35" s="49">
        <v>0.638296</v>
      </c>
      <c r="Z35" s="49">
        <v>0</v>
      </c>
      <c r="AA35" s="49">
        <v>0</v>
      </c>
      <c r="AB35" s="71">
        <v>35</v>
      </c>
      <c r="AC35" s="71"/>
      <c r="AD35" s="72"/>
      <c r="AE35" s="78" t="s">
        <v>1210</v>
      </c>
      <c r="AF35" s="78">
        <v>1885</v>
      </c>
      <c r="AG35" s="78">
        <v>884</v>
      </c>
      <c r="AH35" s="78">
        <v>12476</v>
      </c>
      <c r="AI35" s="78">
        <v>3653</v>
      </c>
      <c r="AJ35" s="78"/>
      <c r="AK35" s="78" t="s">
        <v>1380</v>
      </c>
      <c r="AL35" s="78" t="s">
        <v>1143</v>
      </c>
      <c r="AM35" s="83" t="s">
        <v>1635</v>
      </c>
      <c r="AN35" s="78"/>
      <c r="AO35" s="80">
        <v>39866.87069444444</v>
      </c>
      <c r="AP35" s="78"/>
      <c r="AQ35" s="78" t="b">
        <v>0</v>
      </c>
      <c r="AR35" s="78" t="b">
        <v>0</v>
      </c>
      <c r="AS35" s="78" t="b">
        <v>1</v>
      </c>
      <c r="AT35" s="78" t="s">
        <v>1084</v>
      </c>
      <c r="AU35" s="78">
        <v>46</v>
      </c>
      <c r="AV35" s="83" t="s">
        <v>1910</v>
      </c>
      <c r="AW35" s="78" t="b">
        <v>0</v>
      </c>
      <c r="AX35" s="78" t="s">
        <v>1997</v>
      </c>
      <c r="AY35" s="83" t="s">
        <v>2030</v>
      </c>
      <c r="AZ35" s="78" t="s">
        <v>66</v>
      </c>
      <c r="BA35" s="78" t="str">
        <f>REPLACE(INDEX(GroupVertices[Group],MATCH(Vertices[[#This Row],[Vertex]],GroupVertices[Vertex],0)),1,1,"")</f>
        <v>22</v>
      </c>
      <c r="BB35" s="48"/>
      <c r="BC35" s="48"/>
      <c r="BD35" s="48"/>
      <c r="BE35" s="48"/>
      <c r="BF35" s="48" t="s">
        <v>336</v>
      </c>
      <c r="BG35" s="48" t="s">
        <v>336</v>
      </c>
      <c r="BH35" s="121" t="s">
        <v>2885</v>
      </c>
      <c r="BI35" s="121" t="s">
        <v>2885</v>
      </c>
      <c r="BJ35" s="121" t="s">
        <v>2988</v>
      </c>
      <c r="BK35" s="121" t="s">
        <v>2988</v>
      </c>
      <c r="BL35" s="121">
        <v>2</v>
      </c>
      <c r="BM35" s="124">
        <v>7.407407407407407</v>
      </c>
      <c r="BN35" s="121">
        <v>0</v>
      </c>
      <c r="BO35" s="124">
        <v>0</v>
      </c>
      <c r="BP35" s="121">
        <v>0</v>
      </c>
      <c r="BQ35" s="124">
        <v>0</v>
      </c>
      <c r="BR35" s="121">
        <v>25</v>
      </c>
      <c r="BS35" s="124">
        <v>92.5925925925926</v>
      </c>
      <c r="BT35" s="121">
        <v>27</v>
      </c>
      <c r="BU35" s="2"/>
      <c r="BV35" s="3"/>
      <c r="BW35" s="3"/>
      <c r="BX35" s="3"/>
      <c r="BY35" s="3"/>
    </row>
    <row r="36" spans="1:77" ht="41.45" customHeight="1">
      <c r="A36" s="64" t="s">
        <v>237</v>
      </c>
      <c r="C36" s="65"/>
      <c r="D36" s="65" t="s">
        <v>64</v>
      </c>
      <c r="E36" s="66">
        <v>197.0286303252405</v>
      </c>
      <c r="F36" s="68">
        <v>99.92728788756014</v>
      </c>
      <c r="G36" s="100" t="s">
        <v>654</v>
      </c>
      <c r="H36" s="65"/>
      <c r="I36" s="69" t="s">
        <v>237</v>
      </c>
      <c r="J36" s="70"/>
      <c r="K36" s="70"/>
      <c r="L36" s="69" t="s">
        <v>2206</v>
      </c>
      <c r="M36" s="73">
        <v>25.232523339125414</v>
      </c>
      <c r="N36" s="74">
        <v>8540.4072265625</v>
      </c>
      <c r="O36" s="74">
        <v>3537.881591796875</v>
      </c>
      <c r="P36" s="75"/>
      <c r="Q36" s="76"/>
      <c r="R36" s="76"/>
      <c r="S36" s="86"/>
      <c r="T36" s="48">
        <v>0</v>
      </c>
      <c r="U36" s="48">
        <v>1</v>
      </c>
      <c r="V36" s="49">
        <v>0</v>
      </c>
      <c r="W36" s="49">
        <v>1</v>
      </c>
      <c r="X36" s="49">
        <v>0</v>
      </c>
      <c r="Y36" s="49">
        <v>0.999997</v>
      </c>
      <c r="Z36" s="49">
        <v>0</v>
      </c>
      <c r="AA36" s="49">
        <v>0</v>
      </c>
      <c r="AB36" s="71">
        <v>36</v>
      </c>
      <c r="AC36" s="71"/>
      <c r="AD36" s="72"/>
      <c r="AE36" s="78" t="s">
        <v>1211</v>
      </c>
      <c r="AF36" s="78">
        <v>3031</v>
      </c>
      <c r="AG36" s="78">
        <v>27010</v>
      </c>
      <c r="AH36" s="78">
        <v>84978</v>
      </c>
      <c r="AI36" s="78">
        <v>37249</v>
      </c>
      <c r="AJ36" s="78"/>
      <c r="AK36" s="78" t="s">
        <v>1381</v>
      </c>
      <c r="AL36" s="78" t="s">
        <v>1531</v>
      </c>
      <c r="AM36" s="83" t="s">
        <v>1636</v>
      </c>
      <c r="AN36" s="78"/>
      <c r="AO36" s="80">
        <v>40273.82548611111</v>
      </c>
      <c r="AP36" s="83" t="s">
        <v>1777</v>
      </c>
      <c r="AQ36" s="78" t="b">
        <v>0</v>
      </c>
      <c r="AR36" s="78" t="b">
        <v>0</v>
      </c>
      <c r="AS36" s="78" t="b">
        <v>0</v>
      </c>
      <c r="AT36" s="78" t="s">
        <v>1084</v>
      </c>
      <c r="AU36" s="78">
        <v>1096</v>
      </c>
      <c r="AV36" s="83" t="s">
        <v>1908</v>
      </c>
      <c r="AW36" s="78" t="b">
        <v>1</v>
      </c>
      <c r="AX36" s="78" t="s">
        <v>1997</v>
      </c>
      <c r="AY36" s="83" t="s">
        <v>2031</v>
      </c>
      <c r="AZ36" s="78" t="s">
        <v>66</v>
      </c>
      <c r="BA36" s="78" t="str">
        <f>REPLACE(INDEX(GroupVertices[Group],MATCH(Vertices[[#This Row],[Vertex]],GroupVertices[Vertex],0)),1,1,"")</f>
        <v>34</v>
      </c>
      <c r="BB36" s="48"/>
      <c r="BC36" s="48"/>
      <c r="BD36" s="48"/>
      <c r="BE36" s="48"/>
      <c r="BF36" s="48"/>
      <c r="BG36" s="48"/>
      <c r="BH36" s="121" t="s">
        <v>2886</v>
      </c>
      <c r="BI36" s="121" t="s">
        <v>2886</v>
      </c>
      <c r="BJ36" s="121" t="s">
        <v>2989</v>
      </c>
      <c r="BK36" s="121" t="s">
        <v>2989</v>
      </c>
      <c r="BL36" s="121">
        <v>0</v>
      </c>
      <c r="BM36" s="124">
        <v>0</v>
      </c>
      <c r="BN36" s="121">
        <v>0</v>
      </c>
      <c r="BO36" s="124">
        <v>0</v>
      </c>
      <c r="BP36" s="121">
        <v>0</v>
      </c>
      <c r="BQ36" s="124">
        <v>0</v>
      </c>
      <c r="BR36" s="121">
        <v>7</v>
      </c>
      <c r="BS36" s="124">
        <v>100</v>
      </c>
      <c r="BT36" s="121">
        <v>7</v>
      </c>
      <c r="BU36" s="2"/>
      <c r="BV36" s="3"/>
      <c r="BW36" s="3"/>
      <c r="BX36" s="3"/>
      <c r="BY36" s="3"/>
    </row>
    <row r="37" spans="1:77" ht="41.45" customHeight="1">
      <c r="A37" s="64" t="s">
        <v>340</v>
      </c>
      <c r="C37" s="65"/>
      <c r="D37" s="65" t="s">
        <v>64</v>
      </c>
      <c r="E37" s="66">
        <v>162.46687548748932</v>
      </c>
      <c r="F37" s="68">
        <v>99.99903086410669</v>
      </c>
      <c r="G37" s="100" t="s">
        <v>1938</v>
      </c>
      <c r="H37" s="65"/>
      <c r="I37" s="69" t="s">
        <v>340</v>
      </c>
      <c r="J37" s="70"/>
      <c r="K37" s="70"/>
      <c r="L37" s="69" t="s">
        <v>2207</v>
      </c>
      <c r="M37" s="73">
        <v>1.3229806887110385</v>
      </c>
      <c r="N37" s="74">
        <v>8540.4072265625</v>
      </c>
      <c r="O37" s="74">
        <v>3955.48681640625</v>
      </c>
      <c r="P37" s="75"/>
      <c r="Q37" s="76"/>
      <c r="R37" s="76"/>
      <c r="S37" s="86"/>
      <c r="T37" s="48">
        <v>1</v>
      </c>
      <c r="U37" s="48">
        <v>0</v>
      </c>
      <c r="V37" s="49">
        <v>0</v>
      </c>
      <c r="W37" s="49">
        <v>1</v>
      </c>
      <c r="X37" s="49">
        <v>0</v>
      </c>
      <c r="Y37" s="49">
        <v>0.999997</v>
      </c>
      <c r="Z37" s="49">
        <v>0</v>
      </c>
      <c r="AA37" s="49">
        <v>0</v>
      </c>
      <c r="AB37" s="71">
        <v>37</v>
      </c>
      <c r="AC37" s="71"/>
      <c r="AD37" s="72"/>
      <c r="AE37" s="78" t="s">
        <v>1212</v>
      </c>
      <c r="AF37" s="78">
        <v>551</v>
      </c>
      <c r="AG37" s="78">
        <v>360</v>
      </c>
      <c r="AH37" s="78">
        <v>2694</v>
      </c>
      <c r="AI37" s="78">
        <v>32615</v>
      </c>
      <c r="AJ37" s="78"/>
      <c r="AK37" s="78" t="s">
        <v>1382</v>
      </c>
      <c r="AL37" s="78" t="s">
        <v>1136</v>
      </c>
      <c r="AM37" s="78"/>
      <c r="AN37" s="78"/>
      <c r="AO37" s="80">
        <v>39880.12107638889</v>
      </c>
      <c r="AP37" s="83" t="s">
        <v>1778</v>
      </c>
      <c r="AQ37" s="78" t="b">
        <v>1</v>
      </c>
      <c r="AR37" s="78" t="b">
        <v>0</v>
      </c>
      <c r="AS37" s="78" t="b">
        <v>0</v>
      </c>
      <c r="AT37" s="78" t="s">
        <v>1084</v>
      </c>
      <c r="AU37" s="78">
        <v>10</v>
      </c>
      <c r="AV37" s="83" t="s">
        <v>1905</v>
      </c>
      <c r="AW37" s="78" t="b">
        <v>0</v>
      </c>
      <c r="AX37" s="78" t="s">
        <v>1997</v>
      </c>
      <c r="AY37" s="83" t="s">
        <v>2032</v>
      </c>
      <c r="AZ37" s="78" t="s">
        <v>65</v>
      </c>
      <c r="BA37" s="78" t="str">
        <f>REPLACE(INDEX(GroupVertices[Group],MATCH(Vertices[[#This Row],[Vertex]],GroupVertices[Vertex],0)),1,1,"")</f>
        <v>34</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238</v>
      </c>
      <c r="C38" s="65"/>
      <c r="D38" s="65" t="s">
        <v>64</v>
      </c>
      <c r="E38" s="66">
        <v>162.37609414269974</v>
      </c>
      <c r="F38" s="68">
        <v>99.99921930719705</v>
      </c>
      <c r="G38" s="100" t="s">
        <v>655</v>
      </c>
      <c r="H38" s="65"/>
      <c r="I38" s="69" t="s">
        <v>238</v>
      </c>
      <c r="J38" s="70"/>
      <c r="K38" s="70"/>
      <c r="L38" s="69" t="s">
        <v>2208</v>
      </c>
      <c r="M38" s="73">
        <v>1.2601788881283364</v>
      </c>
      <c r="N38" s="74">
        <v>1437.47802734375</v>
      </c>
      <c r="O38" s="74">
        <v>3391.42529296875</v>
      </c>
      <c r="P38" s="75"/>
      <c r="Q38" s="76"/>
      <c r="R38" s="76"/>
      <c r="S38" s="86"/>
      <c r="T38" s="48">
        <v>1</v>
      </c>
      <c r="U38" s="48">
        <v>1</v>
      </c>
      <c r="V38" s="49">
        <v>0</v>
      </c>
      <c r="W38" s="49">
        <v>0</v>
      </c>
      <c r="X38" s="49">
        <v>0</v>
      </c>
      <c r="Y38" s="49">
        <v>0.999997</v>
      </c>
      <c r="Z38" s="49">
        <v>0</v>
      </c>
      <c r="AA38" s="49" t="s">
        <v>3316</v>
      </c>
      <c r="AB38" s="71">
        <v>38</v>
      </c>
      <c r="AC38" s="71"/>
      <c r="AD38" s="72"/>
      <c r="AE38" s="78" t="s">
        <v>1213</v>
      </c>
      <c r="AF38" s="78">
        <v>210</v>
      </c>
      <c r="AG38" s="78">
        <v>290</v>
      </c>
      <c r="AH38" s="78">
        <v>7020</v>
      </c>
      <c r="AI38" s="78">
        <v>93</v>
      </c>
      <c r="AJ38" s="78"/>
      <c r="AK38" s="78"/>
      <c r="AL38" s="78" t="s">
        <v>1532</v>
      </c>
      <c r="AM38" s="83" t="s">
        <v>1637</v>
      </c>
      <c r="AN38" s="78"/>
      <c r="AO38" s="80">
        <v>39911.81155092592</v>
      </c>
      <c r="AP38" s="78"/>
      <c r="AQ38" s="78" t="b">
        <v>0</v>
      </c>
      <c r="AR38" s="78" t="b">
        <v>0</v>
      </c>
      <c r="AS38" s="78" t="b">
        <v>1</v>
      </c>
      <c r="AT38" s="78" t="s">
        <v>1084</v>
      </c>
      <c r="AU38" s="78">
        <v>5</v>
      </c>
      <c r="AV38" s="83" t="s">
        <v>1911</v>
      </c>
      <c r="AW38" s="78" t="b">
        <v>0</v>
      </c>
      <c r="AX38" s="78" t="s">
        <v>1997</v>
      </c>
      <c r="AY38" s="83" t="s">
        <v>2033</v>
      </c>
      <c r="AZ38" s="78" t="s">
        <v>66</v>
      </c>
      <c r="BA38" s="78" t="str">
        <f>REPLACE(INDEX(GroupVertices[Group],MATCH(Vertices[[#This Row],[Vertex]],GroupVertices[Vertex],0)),1,1,"")</f>
        <v>2</v>
      </c>
      <c r="BB38" s="48" t="s">
        <v>515</v>
      </c>
      <c r="BC38" s="48" t="s">
        <v>515</v>
      </c>
      <c r="BD38" s="48" t="s">
        <v>565</v>
      </c>
      <c r="BE38" s="48" t="s">
        <v>565</v>
      </c>
      <c r="BF38" s="48" t="s">
        <v>2855</v>
      </c>
      <c r="BG38" s="48" t="s">
        <v>2855</v>
      </c>
      <c r="BH38" s="121" t="s">
        <v>2887</v>
      </c>
      <c r="BI38" s="121" t="s">
        <v>2887</v>
      </c>
      <c r="BJ38" s="121" t="s">
        <v>2990</v>
      </c>
      <c r="BK38" s="121" t="s">
        <v>2990</v>
      </c>
      <c r="BL38" s="121">
        <v>1</v>
      </c>
      <c r="BM38" s="124">
        <v>3.8461538461538463</v>
      </c>
      <c r="BN38" s="121">
        <v>0</v>
      </c>
      <c r="BO38" s="124">
        <v>0</v>
      </c>
      <c r="BP38" s="121">
        <v>0</v>
      </c>
      <c r="BQ38" s="124">
        <v>0</v>
      </c>
      <c r="BR38" s="121">
        <v>25</v>
      </c>
      <c r="BS38" s="124">
        <v>96.15384615384616</v>
      </c>
      <c r="BT38" s="121">
        <v>26</v>
      </c>
      <c r="BU38" s="2"/>
      <c r="BV38" s="3"/>
      <c r="BW38" s="3"/>
      <c r="BX38" s="3"/>
      <c r="BY38" s="3"/>
    </row>
    <row r="39" spans="1:77" ht="41.45" customHeight="1">
      <c r="A39" s="64" t="s">
        <v>239</v>
      </c>
      <c r="C39" s="65"/>
      <c r="D39" s="65" t="s">
        <v>64</v>
      </c>
      <c r="E39" s="66">
        <v>162.69901635487986</v>
      </c>
      <c r="F39" s="68">
        <v>99.99854898820418</v>
      </c>
      <c r="G39" s="100" t="s">
        <v>656</v>
      </c>
      <c r="H39" s="65"/>
      <c r="I39" s="69" t="s">
        <v>239</v>
      </c>
      <c r="J39" s="70"/>
      <c r="K39" s="70"/>
      <c r="L39" s="69" t="s">
        <v>2209</v>
      </c>
      <c r="M39" s="73">
        <v>1.4835738644868048</v>
      </c>
      <c r="N39" s="74">
        <v>443.4254455566406</v>
      </c>
      <c r="O39" s="74">
        <v>2523.277099609375</v>
      </c>
      <c r="P39" s="75"/>
      <c r="Q39" s="76"/>
      <c r="R39" s="76"/>
      <c r="S39" s="86"/>
      <c r="T39" s="48">
        <v>1</v>
      </c>
      <c r="U39" s="48">
        <v>1</v>
      </c>
      <c r="V39" s="49">
        <v>0</v>
      </c>
      <c r="W39" s="49">
        <v>0</v>
      </c>
      <c r="X39" s="49">
        <v>0</v>
      </c>
      <c r="Y39" s="49">
        <v>0.999997</v>
      </c>
      <c r="Z39" s="49">
        <v>0</v>
      </c>
      <c r="AA39" s="49" t="s">
        <v>3316</v>
      </c>
      <c r="AB39" s="71">
        <v>39</v>
      </c>
      <c r="AC39" s="71"/>
      <c r="AD39" s="72"/>
      <c r="AE39" s="78" t="s">
        <v>1214</v>
      </c>
      <c r="AF39" s="78">
        <v>495</v>
      </c>
      <c r="AG39" s="78">
        <v>539</v>
      </c>
      <c r="AH39" s="78">
        <v>1560</v>
      </c>
      <c r="AI39" s="78">
        <v>1</v>
      </c>
      <c r="AJ39" s="78"/>
      <c r="AK39" s="78" t="s">
        <v>1383</v>
      </c>
      <c r="AL39" s="78"/>
      <c r="AM39" s="78"/>
      <c r="AN39" s="78"/>
      <c r="AO39" s="80">
        <v>41365.71355324074</v>
      </c>
      <c r="AP39" s="78"/>
      <c r="AQ39" s="78" t="b">
        <v>1</v>
      </c>
      <c r="AR39" s="78" t="b">
        <v>0</v>
      </c>
      <c r="AS39" s="78" t="b">
        <v>0</v>
      </c>
      <c r="AT39" s="78" t="s">
        <v>1902</v>
      </c>
      <c r="AU39" s="78">
        <v>0</v>
      </c>
      <c r="AV39" s="83" t="s">
        <v>1905</v>
      </c>
      <c r="AW39" s="78" t="b">
        <v>0</v>
      </c>
      <c r="AX39" s="78" t="s">
        <v>1997</v>
      </c>
      <c r="AY39" s="83" t="s">
        <v>2034</v>
      </c>
      <c r="AZ39" s="78" t="s">
        <v>66</v>
      </c>
      <c r="BA39" s="78" t="str">
        <f>REPLACE(INDEX(GroupVertices[Group],MATCH(Vertices[[#This Row],[Vertex]],GroupVertices[Vertex],0)),1,1,"")</f>
        <v>2</v>
      </c>
      <c r="BB39" s="48"/>
      <c r="BC39" s="48"/>
      <c r="BD39" s="48"/>
      <c r="BE39" s="48"/>
      <c r="BF39" s="48"/>
      <c r="BG39" s="48"/>
      <c r="BH39" s="121" t="s">
        <v>2888</v>
      </c>
      <c r="BI39" s="121" t="s">
        <v>2957</v>
      </c>
      <c r="BJ39" s="121" t="s">
        <v>2991</v>
      </c>
      <c r="BK39" s="121" t="s">
        <v>2991</v>
      </c>
      <c r="BL39" s="121">
        <v>1</v>
      </c>
      <c r="BM39" s="124">
        <v>1.2658227848101267</v>
      </c>
      <c r="BN39" s="121">
        <v>0</v>
      </c>
      <c r="BO39" s="124">
        <v>0</v>
      </c>
      <c r="BP39" s="121">
        <v>0</v>
      </c>
      <c r="BQ39" s="124">
        <v>0</v>
      </c>
      <c r="BR39" s="121">
        <v>78</v>
      </c>
      <c r="BS39" s="124">
        <v>98.73417721518987</v>
      </c>
      <c r="BT39" s="121">
        <v>79</v>
      </c>
      <c r="BU39" s="2"/>
      <c r="BV39" s="3"/>
      <c r="BW39" s="3"/>
      <c r="BX39" s="3"/>
      <c r="BY39" s="3"/>
    </row>
    <row r="40" spans="1:77" ht="41.45" customHeight="1">
      <c r="A40" s="64" t="s">
        <v>240</v>
      </c>
      <c r="C40" s="65"/>
      <c r="D40" s="65" t="s">
        <v>64</v>
      </c>
      <c r="E40" s="66">
        <v>162.04020316697824</v>
      </c>
      <c r="F40" s="68">
        <v>99.99991654663141</v>
      </c>
      <c r="G40" s="100" t="s">
        <v>1939</v>
      </c>
      <c r="H40" s="65"/>
      <c r="I40" s="69" t="s">
        <v>240</v>
      </c>
      <c r="J40" s="70"/>
      <c r="K40" s="70"/>
      <c r="L40" s="69" t="s">
        <v>2210</v>
      </c>
      <c r="M40" s="73">
        <v>1.0278122259723395</v>
      </c>
      <c r="N40" s="74">
        <v>8790.5439453125</v>
      </c>
      <c r="O40" s="74">
        <v>5346.52392578125</v>
      </c>
      <c r="P40" s="75"/>
      <c r="Q40" s="76"/>
      <c r="R40" s="76"/>
      <c r="S40" s="86"/>
      <c r="T40" s="48">
        <v>2</v>
      </c>
      <c r="U40" s="48">
        <v>1</v>
      </c>
      <c r="V40" s="49">
        <v>0</v>
      </c>
      <c r="W40" s="49">
        <v>1</v>
      </c>
      <c r="X40" s="49">
        <v>0</v>
      </c>
      <c r="Y40" s="49">
        <v>1.298241</v>
      </c>
      <c r="Z40" s="49">
        <v>0</v>
      </c>
      <c r="AA40" s="49">
        <v>0</v>
      </c>
      <c r="AB40" s="71">
        <v>40</v>
      </c>
      <c r="AC40" s="71"/>
      <c r="AD40" s="72"/>
      <c r="AE40" s="78" t="s">
        <v>1215</v>
      </c>
      <c r="AF40" s="78">
        <v>104</v>
      </c>
      <c r="AG40" s="78">
        <v>31</v>
      </c>
      <c r="AH40" s="78">
        <v>159</v>
      </c>
      <c r="AI40" s="78">
        <v>95</v>
      </c>
      <c r="AJ40" s="78"/>
      <c r="AK40" s="78" t="s">
        <v>1384</v>
      </c>
      <c r="AL40" s="78" t="s">
        <v>1136</v>
      </c>
      <c r="AM40" s="83" t="s">
        <v>1638</v>
      </c>
      <c r="AN40" s="78"/>
      <c r="AO40" s="80">
        <v>42809.93304398148</v>
      </c>
      <c r="AP40" s="83" t="s">
        <v>1779</v>
      </c>
      <c r="AQ40" s="78" t="b">
        <v>0</v>
      </c>
      <c r="AR40" s="78" t="b">
        <v>0</v>
      </c>
      <c r="AS40" s="78" t="b">
        <v>0</v>
      </c>
      <c r="AT40" s="78" t="s">
        <v>1084</v>
      </c>
      <c r="AU40" s="78">
        <v>0</v>
      </c>
      <c r="AV40" s="83" t="s">
        <v>1905</v>
      </c>
      <c r="AW40" s="78" t="b">
        <v>0</v>
      </c>
      <c r="AX40" s="78" t="s">
        <v>1997</v>
      </c>
      <c r="AY40" s="83" t="s">
        <v>2035</v>
      </c>
      <c r="AZ40" s="78" t="s">
        <v>66</v>
      </c>
      <c r="BA40" s="78" t="str">
        <f>REPLACE(INDEX(GroupVertices[Group],MATCH(Vertices[[#This Row],[Vertex]],GroupVertices[Vertex],0)),1,1,"")</f>
        <v>33</v>
      </c>
      <c r="BB40" s="48"/>
      <c r="BC40" s="48"/>
      <c r="BD40" s="48"/>
      <c r="BE40" s="48"/>
      <c r="BF40" s="48" t="s">
        <v>589</v>
      </c>
      <c r="BG40" s="48" t="s">
        <v>589</v>
      </c>
      <c r="BH40" s="121" t="s">
        <v>2889</v>
      </c>
      <c r="BI40" s="121" t="s">
        <v>2889</v>
      </c>
      <c r="BJ40" s="121" t="s">
        <v>2992</v>
      </c>
      <c r="BK40" s="121" t="s">
        <v>2992</v>
      </c>
      <c r="BL40" s="121">
        <v>0</v>
      </c>
      <c r="BM40" s="124">
        <v>0</v>
      </c>
      <c r="BN40" s="121">
        <v>0</v>
      </c>
      <c r="BO40" s="124">
        <v>0</v>
      </c>
      <c r="BP40" s="121">
        <v>0</v>
      </c>
      <c r="BQ40" s="124">
        <v>0</v>
      </c>
      <c r="BR40" s="121">
        <v>19</v>
      </c>
      <c r="BS40" s="124">
        <v>100</v>
      </c>
      <c r="BT40" s="121">
        <v>19</v>
      </c>
      <c r="BU40" s="2"/>
      <c r="BV40" s="3"/>
      <c r="BW40" s="3"/>
      <c r="BX40" s="3"/>
      <c r="BY40" s="3"/>
    </row>
    <row r="41" spans="1:77" ht="41.45" customHeight="1">
      <c r="A41" s="64" t="s">
        <v>241</v>
      </c>
      <c r="C41" s="65"/>
      <c r="D41" s="65" t="s">
        <v>64</v>
      </c>
      <c r="E41" s="66">
        <v>162.36960976092905</v>
      </c>
      <c r="F41" s="68">
        <v>99.9992327674178</v>
      </c>
      <c r="G41" s="100" t="s">
        <v>657</v>
      </c>
      <c r="H41" s="65"/>
      <c r="I41" s="69" t="s">
        <v>241</v>
      </c>
      <c r="J41" s="70"/>
      <c r="K41" s="70"/>
      <c r="L41" s="69" t="s">
        <v>2211</v>
      </c>
      <c r="M41" s="73">
        <v>1.255693045229572</v>
      </c>
      <c r="N41" s="74">
        <v>8790.5439453125</v>
      </c>
      <c r="O41" s="74">
        <v>4793.63818359375</v>
      </c>
      <c r="P41" s="75"/>
      <c r="Q41" s="76"/>
      <c r="R41" s="76"/>
      <c r="S41" s="86"/>
      <c r="T41" s="48">
        <v>0</v>
      </c>
      <c r="U41" s="48">
        <v>1</v>
      </c>
      <c r="V41" s="49">
        <v>0</v>
      </c>
      <c r="W41" s="49">
        <v>1</v>
      </c>
      <c r="X41" s="49">
        <v>0</v>
      </c>
      <c r="Y41" s="49">
        <v>0.701752</v>
      </c>
      <c r="Z41" s="49">
        <v>0</v>
      </c>
      <c r="AA41" s="49">
        <v>0</v>
      </c>
      <c r="AB41" s="71">
        <v>41</v>
      </c>
      <c r="AC41" s="71"/>
      <c r="AD41" s="72"/>
      <c r="AE41" s="78" t="s">
        <v>1216</v>
      </c>
      <c r="AF41" s="78">
        <v>727</v>
      </c>
      <c r="AG41" s="78">
        <v>285</v>
      </c>
      <c r="AH41" s="78">
        <v>2158</v>
      </c>
      <c r="AI41" s="78">
        <v>1609</v>
      </c>
      <c r="AJ41" s="78"/>
      <c r="AK41" s="78" t="s">
        <v>1385</v>
      </c>
      <c r="AL41" s="78" t="s">
        <v>1136</v>
      </c>
      <c r="AM41" s="78"/>
      <c r="AN41" s="78"/>
      <c r="AO41" s="80">
        <v>40599.92369212963</v>
      </c>
      <c r="AP41" s="83" t="s">
        <v>1780</v>
      </c>
      <c r="AQ41" s="78" t="b">
        <v>0</v>
      </c>
      <c r="AR41" s="78" t="b">
        <v>0</v>
      </c>
      <c r="AS41" s="78" t="b">
        <v>0</v>
      </c>
      <c r="AT41" s="78" t="s">
        <v>1084</v>
      </c>
      <c r="AU41" s="78">
        <v>13</v>
      </c>
      <c r="AV41" s="83" t="s">
        <v>1914</v>
      </c>
      <c r="AW41" s="78" t="b">
        <v>0</v>
      </c>
      <c r="AX41" s="78" t="s">
        <v>1997</v>
      </c>
      <c r="AY41" s="83" t="s">
        <v>2036</v>
      </c>
      <c r="AZ41" s="78" t="s">
        <v>66</v>
      </c>
      <c r="BA41" s="78" t="str">
        <f>REPLACE(INDEX(GroupVertices[Group],MATCH(Vertices[[#This Row],[Vertex]],GroupVertices[Vertex],0)),1,1,"")</f>
        <v>33</v>
      </c>
      <c r="BB41" s="48"/>
      <c r="BC41" s="48"/>
      <c r="BD41" s="48"/>
      <c r="BE41" s="48"/>
      <c r="BF41" s="48" t="s">
        <v>590</v>
      </c>
      <c r="BG41" s="48" t="s">
        <v>590</v>
      </c>
      <c r="BH41" s="121" t="s">
        <v>2890</v>
      </c>
      <c r="BI41" s="121" t="s">
        <v>2890</v>
      </c>
      <c r="BJ41" s="121" t="s">
        <v>2993</v>
      </c>
      <c r="BK41" s="121" t="s">
        <v>2993</v>
      </c>
      <c r="BL41" s="121">
        <v>0</v>
      </c>
      <c r="BM41" s="124">
        <v>0</v>
      </c>
      <c r="BN41" s="121">
        <v>0</v>
      </c>
      <c r="BO41" s="124">
        <v>0</v>
      </c>
      <c r="BP41" s="121">
        <v>0</v>
      </c>
      <c r="BQ41" s="124">
        <v>0</v>
      </c>
      <c r="BR41" s="121">
        <v>16</v>
      </c>
      <c r="BS41" s="124">
        <v>100</v>
      </c>
      <c r="BT41" s="121">
        <v>16</v>
      </c>
      <c r="BU41" s="2"/>
      <c r="BV41" s="3"/>
      <c r="BW41" s="3"/>
      <c r="BX41" s="3"/>
      <c r="BY41" s="3"/>
    </row>
    <row r="42" spans="1:77" ht="41.45" customHeight="1">
      <c r="A42" s="64" t="s">
        <v>242</v>
      </c>
      <c r="C42" s="65"/>
      <c r="D42" s="65" t="s">
        <v>64</v>
      </c>
      <c r="E42" s="66">
        <v>165.07878446472125</v>
      </c>
      <c r="F42" s="68">
        <v>99.99360908719244</v>
      </c>
      <c r="G42" s="100" t="s">
        <v>658</v>
      </c>
      <c r="H42" s="65"/>
      <c r="I42" s="69" t="s">
        <v>242</v>
      </c>
      <c r="J42" s="70"/>
      <c r="K42" s="70"/>
      <c r="L42" s="69" t="s">
        <v>2212</v>
      </c>
      <c r="M42" s="73">
        <v>3.1298782083333485</v>
      </c>
      <c r="N42" s="74">
        <v>4950.6591796875</v>
      </c>
      <c r="O42" s="74">
        <v>2446.814208984375</v>
      </c>
      <c r="P42" s="75"/>
      <c r="Q42" s="76"/>
      <c r="R42" s="76"/>
      <c r="S42" s="86"/>
      <c r="T42" s="48">
        <v>0</v>
      </c>
      <c r="U42" s="48">
        <v>1</v>
      </c>
      <c r="V42" s="49">
        <v>0</v>
      </c>
      <c r="W42" s="49">
        <v>0.005525</v>
      </c>
      <c r="X42" s="49">
        <v>0.002305</v>
      </c>
      <c r="Y42" s="49">
        <v>0.52256</v>
      </c>
      <c r="Z42" s="49">
        <v>0</v>
      </c>
      <c r="AA42" s="49">
        <v>0</v>
      </c>
      <c r="AB42" s="71">
        <v>42</v>
      </c>
      <c r="AC42" s="71"/>
      <c r="AD42" s="72"/>
      <c r="AE42" s="78" t="s">
        <v>1217</v>
      </c>
      <c r="AF42" s="78">
        <v>1954</v>
      </c>
      <c r="AG42" s="78">
        <v>2374</v>
      </c>
      <c r="AH42" s="78">
        <v>45917</v>
      </c>
      <c r="AI42" s="78">
        <v>13755</v>
      </c>
      <c r="AJ42" s="78"/>
      <c r="AK42" s="78" t="s">
        <v>1386</v>
      </c>
      <c r="AL42" s="78" t="s">
        <v>1242</v>
      </c>
      <c r="AM42" s="78"/>
      <c r="AN42" s="78"/>
      <c r="AO42" s="80">
        <v>39883.99480324074</v>
      </c>
      <c r="AP42" s="78"/>
      <c r="AQ42" s="78" t="b">
        <v>1</v>
      </c>
      <c r="AR42" s="78" t="b">
        <v>0</v>
      </c>
      <c r="AS42" s="78" t="b">
        <v>1</v>
      </c>
      <c r="AT42" s="78" t="s">
        <v>1084</v>
      </c>
      <c r="AU42" s="78">
        <v>132</v>
      </c>
      <c r="AV42" s="83" t="s">
        <v>1905</v>
      </c>
      <c r="AW42" s="78" t="b">
        <v>0</v>
      </c>
      <c r="AX42" s="78" t="s">
        <v>1997</v>
      </c>
      <c r="AY42" s="83" t="s">
        <v>2037</v>
      </c>
      <c r="AZ42" s="78" t="s">
        <v>66</v>
      </c>
      <c r="BA42" s="78" t="str">
        <f>REPLACE(INDEX(GroupVertices[Group],MATCH(Vertices[[#This Row],[Vertex]],GroupVertices[Vertex],0)),1,1,"")</f>
        <v>5</v>
      </c>
      <c r="BB42" s="48"/>
      <c r="BC42" s="48"/>
      <c r="BD42" s="48"/>
      <c r="BE42" s="48"/>
      <c r="BF42" s="48"/>
      <c r="BG42" s="48"/>
      <c r="BH42" s="121" t="s">
        <v>2891</v>
      </c>
      <c r="BI42" s="121" t="s">
        <v>2891</v>
      </c>
      <c r="BJ42" s="121" t="s">
        <v>2994</v>
      </c>
      <c r="BK42" s="121" t="s">
        <v>2994</v>
      </c>
      <c r="BL42" s="121">
        <v>0</v>
      </c>
      <c r="BM42" s="124">
        <v>0</v>
      </c>
      <c r="BN42" s="121">
        <v>0</v>
      </c>
      <c r="BO42" s="124">
        <v>0</v>
      </c>
      <c r="BP42" s="121">
        <v>0</v>
      </c>
      <c r="BQ42" s="124">
        <v>0</v>
      </c>
      <c r="BR42" s="121">
        <v>27</v>
      </c>
      <c r="BS42" s="124">
        <v>100</v>
      </c>
      <c r="BT42" s="121">
        <v>27</v>
      </c>
      <c r="BU42" s="2"/>
      <c r="BV42" s="3"/>
      <c r="BW42" s="3"/>
      <c r="BX42" s="3"/>
      <c r="BY42" s="3"/>
    </row>
    <row r="43" spans="1:77" ht="41.45" customHeight="1">
      <c r="A43" s="64" t="s">
        <v>329</v>
      </c>
      <c r="C43" s="65"/>
      <c r="D43" s="65" t="s">
        <v>64</v>
      </c>
      <c r="E43" s="66">
        <v>164.23451795817806</v>
      </c>
      <c r="F43" s="68">
        <v>99.99536160793285</v>
      </c>
      <c r="G43" s="100" t="s">
        <v>733</v>
      </c>
      <c r="H43" s="65"/>
      <c r="I43" s="69" t="s">
        <v>329</v>
      </c>
      <c r="J43" s="70"/>
      <c r="K43" s="70"/>
      <c r="L43" s="69" t="s">
        <v>2213</v>
      </c>
      <c r="M43" s="73">
        <v>2.5458214629142204</v>
      </c>
      <c r="N43" s="74">
        <v>4690.0615234375</v>
      </c>
      <c r="O43" s="74">
        <v>3476.922119140625</v>
      </c>
      <c r="P43" s="75"/>
      <c r="Q43" s="76"/>
      <c r="R43" s="76"/>
      <c r="S43" s="86"/>
      <c r="T43" s="48">
        <v>7</v>
      </c>
      <c r="U43" s="48">
        <v>1</v>
      </c>
      <c r="V43" s="49">
        <v>460</v>
      </c>
      <c r="W43" s="49">
        <v>0.007519</v>
      </c>
      <c r="X43" s="49">
        <v>0.013048</v>
      </c>
      <c r="Y43" s="49">
        <v>3.068145</v>
      </c>
      <c r="Z43" s="49">
        <v>0</v>
      </c>
      <c r="AA43" s="49">
        <v>0</v>
      </c>
      <c r="AB43" s="71">
        <v>43</v>
      </c>
      <c r="AC43" s="71"/>
      <c r="AD43" s="72"/>
      <c r="AE43" s="78" t="s">
        <v>1218</v>
      </c>
      <c r="AF43" s="78">
        <v>311</v>
      </c>
      <c r="AG43" s="78">
        <v>1723</v>
      </c>
      <c r="AH43" s="78">
        <v>5255</v>
      </c>
      <c r="AI43" s="78">
        <v>3598</v>
      </c>
      <c r="AJ43" s="78"/>
      <c r="AK43" s="78" t="s">
        <v>1387</v>
      </c>
      <c r="AL43" s="78" t="s">
        <v>1533</v>
      </c>
      <c r="AM43" s="83" t="s">
        <v>1639</v>
      </c>
      <c r="AN43" s="78"/>
      <c r="AO43" s="80">
        <v>42359.90262731481</v>
      </c>
      <c r="AP43" s="83" t="s">
        <v>1781</v>
      </c>
      <c r="AQ43" s="78" t="b">
        <v>0</v>
      </c>
      <c r="AR43" s="78" t="b">
        <v>0</v>
      </c>
      <c r="AS43" s="78" t="b">
        <v>1</v>
      </c>
      <c r="AT43" s="78" t="s">
        <v>1084</v>
      </c>
      <c r="AU43" s="78">
        <v>32</v>
      </c>
      <c r="AV43" s="83" t="s">
        <v>1905</v>
      </c>
      <c r="AW43" s="78" t="b">
        <v>0</v>
      </c>
      <c r="AX43" s="78" t="s">
        <v>1997</v>
      </c>
      <c r="AY43" s="83" t="s">
        <v>2038</v>
      </c>
      <c r="AZ43" s="78" t="s">
        <v>66</v>
      </c>
      <c r="BA43" s="78" t="str">
        <f>REPLACE(INDEX(GroupVertices[Group],MATCH(Vertices[[#This Row],[Vertex]],GroupVertices[Vertex],0)),1,1,"")</f>
        <v>5</v>
      </c>
      <c r="BB43" s="48" t="s">
        <v>551</v>
      </c>
      <c r="BC43" s="48" t="s">
        <v>551</v>
      </c>
      <c r="BD43" s="48" t="s">
        <v>562</v>
      </c>
      <c r="BE43" s="48" t="s">
        <v>562</v>
      </c>
      <c r="BF43" s="48"/>
      <c r="BG43" s="48"/>
      <c r="BH43" s="121" t="s">
        <v>2892</v>
      </c>
      <c r="BI43" s="121" t="s">
        <v>2958</v>
      </c>
      <c r="BJ43" s="121" t="s">
        <v>2736</v>
      </c>
      <c r="BK43" s="121" t="s">
        <v>3055</v>
      </c>
      <c r="BL43" s="121">
        <v>0</v>
      </c>
      <c r="BM43" s="124">
        <v>0</v>
      </c>
      <c r="BN43" s="121">
        <v>0</v>
      </c>
      <c r="BO43" s="124">
        <v>0</v>
      </c>
      <c r="BP43" s="121">
        <v>0</v>
      </c>
      <c r="BQ43" s="124">
        <v>0</v>
      </c>
      <c r="BR43" s="121">
        <v>51</v>
      </c>
      <c r="BS43" s="124">
        <v>100</v>
      </c>
      <c r="BT43" s="121">
        <v>51</v>
      </c>
      <c r="BU43" s="2"/>
      <c r="BV43" s="3"/>
      <c r="BW43" s="3"/>
      <c r="BX43" s="3"/>
      <c r="BY43" s="3"/>
    </row>
    <row r="44" spans="1:77" ht="41.45" customHeight="1">
      <c r="A44" s="64" t="s">
        <v>243</v>
      </c>
      <c r="C44" s="65"/>
      <c r="D44" s="65" t="s">
        <v>64</v>
      </c>
      <c r="E44" s="66">
        <v>191.25234304391427</v>
      </c>
      <c r="F44" s="68">
        <v>99.93927825219572</v>
      </c>
      <c r="G44" s="100" t="s">
        <v>659</v>
      </c>
      <c r="H44" s="65"/>
      <c r="I44" s="69" t="s">
        <v>243</v>
      </c>
      <c r="J44" s="70"/>
      <c r="K44" s="70"/>
      <c r="L44" s="69" t="s">
        <v>2214</v>
      </c>
      <c r="M44" s="73">
        <v>21.236534484906066</v>
      </c>
      <c r="N44" s="74">
        <v>4171.123046875</v>
      </c>
      <c r="O44" s="74">
        <v>4009.292236328125</v>
      </c>
      <c r="P44" s="75"/>
      <c r="Q44" s="76"/>
      <c r="R44" s="76"/>
      <c r="S44" s="86"/>
      <c r="T44" s="48">
        <v>0</v>
      </c>
      <c r="U44" s="48">
        <v>1</v>
      </c>
      <c r="V44" s="49">
        <v>0</v>
      </c>
      <c r="W44" s="49">
        <v>0.005525</v>
      </c>
      <c r="X44" s="49">
        <v>0.002305</v>
      </c>
      <c r="Y44" s="49">
        <v>0.52256</v>
      </c>
      <c r="Z44" s="49">
        <v>0</v>
      </c>
      <c r="AA44" s="49">
        <v>0</v>
      </c>
      <c r="AB44" s="71">
        <v>44</v>
      </c>
      <c r="AC44" s="71"/>
      <c r="AD44" s="72"/>
      <c r="AE44" s="78" t="s">
        <v>243</v>
      </c>
      <c r="AF44" s="78">
        <v>535</v>
      </c>
      <c r="AG44" s="78">
        <v>22556</v>
      </c>
      <c r="AH44" s="78">
        <v>25893</v>
      </c>
      <c r="AI44" s="78">
        <v>28157</v>
      </c>
      <c r="AJ44" s="78"/>
      <c r="AK44" s="78" t="s">
        <v>1388</v>
      </c>
      <c r="AL44" s="78" t="s">
        <v>1136</v>
      </c>
      <c r="AM44" s="83" t="s">
        <v>1640</v>
      </c>
      <c r="AN44" s="78"/>
      <c r="AO44" s="80">
        <v>41281.25549768518</v>
      </c>
      <c r="AP44" s="83" t="s">
        <v>1782</v>
      </c>
      <c r="AQ44" s="78" t="b">
        <v>1</v>
      </c>
      <c r="AR44" s="78" t="b">
        <v>0</v>
      </c>
      <c r="AS44" s="78" t="b">
        <v>1</v>
      </c>
      <c r="AT44" s="78" t="s">
        <v>1084</v>
      </c>
      <c r="AU44" s="78">
        <v>956</v>
      </c>
      <c r="AV44" s="83" t="s">
        <v>1905</v>
      </c>
      <c r="AW44" s="78" t="b">
        <v>0</v>
      </c>
      <c r="AX44" s="78" t="s">
        <v>1997</v>
      </c>
      <c r="AY44" s="83" t="s">
        <v>2039</v>
      </c>
      <c r="AZ44" s="78" t="s">
        <v>66</v>
      </c>
      <c r="BA44" s="78" t="str">
        <f>REPLACE(INDEX(GroupVertices[Group],MATCH(Vertices[[#This Row],[Vertex]],GroupVertices[Vertex],0)),1,1,"")</f>
        <v>5</v>
      </c>
      <c r="BB44" s="48"/>
      <c r="BC44" s="48"/>
      <c r="BD44" s="48"/>
      <c r="BE44" s="48"/>
      <c r="BF44" s="48"/>
      <c r="BG44" s="48"/>
      <c r="BH44" s="121" t="s">
        <v>2891</v>
      </c>
      <c r="BI44" s="121" t="s">
        <v>2891</v>
      </c>
      <c r="BJ44" s="121" t="s">
        <v>2994</v>
      </c>
      <c r="BK44" s="121" t="s">
        <v>2994</v>
      </c>
      <c r="BL44" s="121">
        <v>0</v>
      </c>
      <c r="BM44" s="124">
        <v>0</v>
      </c>
      <c r="BN44" s="121">
        <v>0</v>
      </c>
      <c r="BO44" s="124">
        <v>0</v>
      </c>
      <c r="BP44" s="121">
        <v>0</v>
      </c>
      <c r="BQ44" s="124">
        <v>0</v>
      </c>
      <c r="BR44" s="121">
        <v>27</v>
      </c>
      <c r="BS44" s="124">
        <v>100</v>
      </c>
      <c r="BT44" s="121">
        <v>27</v>
      </c>
      <c r="BU44" s="2"/>
      <c r="BV44" s="3"/>
      <c r="BW44" s="3"/>
      <c r="BX44" s="3"/>
      <c r="BY44" s="3"/>
    </row>
    <row r="45" spans="1:77" ht="41.45" customHeight="1">
      <c r="A45" s="64" t="s">
        <v>244</v>
      </c>
      <c r="C45" s="65"/>
      <c r="D45" s="65" t="s">
        <v>64</v>
      </c>
      <c r="E45" s="66">
        <v>162.10375010833096</v>
      </c>
      <c r="F45" s="68">
        <v>99.99978463646815</v>
      </c>
      <c r="G45" s="100" t="s">
        <v>660</v>
      </c>
      <c r="H45" s="65"/>
      <c r="I45" s="69" t="s">
        <v>244</v>
      </c>
      <c r="J45" s="70"/>
      <c r="K45" s="70"/>
      <c r="L45" s="69" t="s">
        <v>2215</v>
      </c>
      <c r="M45" s="73">
        <v>1.0717734863802308</v>
      </c>
      <c r="N45" s="74">
        <v>5269.12841796875</v>
      </c>
      <c r="O45" s="74">
        <v>3645.639404296875</v>
      </c>
      <c r="P45" s="75"/>
      <c r="Q45" s="76"/>
      <c r="R45" s="76"/>
      <c r="S45" s="86"/>
      <c r="T45" s="48">
        <v>0</v>
      </c>
      <c r="U45" s="48">
        <v>1</v>
      </c>
      <c r="V45" s="49">
        <v>0</v>
      </c>
      <c r="W45" s="49">
        <v>0.005525</v>
      </c>
      <c r="X45" s="49">
        <v>0.002305</v>
      </c>
      <c r="Y45" s="49">
        <v>0.52256</v>
      </c>
      <c r="Z45" s="49">
        <v>0</v>
      </c>
      <c r="AA45" s="49">
        <v>0</v>
      </c>
      <c r="AB45" s="71">
        <v>45</v>
      </c>
      <c r="AC45" s="71"/>
      <c r="AD45" s="72"/>
      <c r="AE45" s="78" t="s">
        <v>1219</v>
      </c>
      <c r="AF45" s="78">
        <v>895</v>
      </c>
      <c r="AG45" s="78">
        <v>80</v>
      </c>
      <c r="AH45" s="78">
        <v>1519</v>
      </c>
      <c r="AI45" s="78">
        <v>3217</v>
      </c>
      <c r="AJ45" s="78"/>
      <c r="AK45" s="78"/>
      <c r="AL45" s="78" t="s">
        <v>1131</v>
      </c>
      <c r="AM45" s="78"/>
      <c r="AN45" s="78"/>
      <c r="AO45" s="80">
        <v>40393.41652777778</v>
      </c>
      <c r="AP45" s="78"/>
      <c r="AQ45" s="78" t="b">
        <v>1</v>
      </c>
      <c r="AR45" s="78" t="b">
        <v>0</v>
      </c>
      <c r="AS45" s="78" t="b">
        <v>1</v>
      </c>
      <c r="AT45" s="78" t="s">
        <v>1084</v>
      </c>
      <c r="AU45" s="78">
        <v>0</v>
      </c>
      <c r="AV45" s="83" t="s">
        <v>1905</v>
      </c>
      <c r="AW45" s="78" t="b">
        <v>0</v>
      </c>
      <c r="AX45" s="78" t="s">
        <v>1997</v>
      </c>
      <c r="AY45" s="83" t="s">
        <v>2040</v>
      </c>
      <c r="AZ45" s="78" t="s">
        <v>66</v>
      </c>
      <c r="BA45" s="78" t="str">
        <f>REPLACE(INDEX(GroupVertices[Group],MATCH(Vertices[[#This Row],[Vertex]],GroupVertices[Vertex],0)),1,1,"")</f>
        <v>5</v>
      </c>
      <c r="BB45" s="48"/>
      <c r="BC45" s="48"/>
      <c r="BD45" s="48"/>
      <c r="BE45" s="48"/>
      <c r="BF45" s="48"/>
      <c r="BG45" s="48"/>
      <c r="BH45" s="121" t="s">
        <v>2891</v>
      </c>
      <c r="BI45" s="121" t="s">
        <v>2891</v>
      </c>
      <c r="BJ45" s="121" t="s">
        <v>2994</v>
      </c>
      <c r="BK45" s="121" t="s">
        <v>2994</v>
      </c>
      <c r="BL45" s="121">
        <v>0</v>
      </c>
      <c r="BM45" s="124">
        <v>0</v>
      </c>
      <c r="BN45" s="121">
        <v>0</v>
      </c>
      <c r="BO45" s="124">
        <v>0</v>
      </c>
      <c r="BP45" s="121">
        <v>0</v>
      </c>
      <c r="BQ45" s="124">
        <v>0</v>
      </c>
      <c r="BR45" s="121">
        <v>27</v>
      </c>
      <c r="BS45" s="124">
        <v>100</v>
      </c>
      <c r="BT45" s="121">
        <v>27</v>
      </c>
      <c r="BU45" s="2"/>
      <c r="BV45" s="3"/>
      <c r="BW45" s="3"/>
      <c r="BX45" s="3"/>
      <c r="BY45" s="3"/>
    </row>
    <row r="46" spans="1:77" ht="41.45" customHeight="1">
      <c r="A46" s="64" t="s">
        <v>245</v>
      </c>
      <c r="C46" s="65"/>
      <c r="D46" s="65" t="s">
        <v>64</v>
      </c>
      <c r="E46" s="66">
        <v>204.2690910103874</v>
      </c>
      <c r="F46" s="68">
        <v>99.91225820508136</v>
      </c>
      <c r="G46" s="100" t="s">
        <v>1940</v>
      </c>
      <c r="H46" s="65"/>
      <c r="I46" s="69" t="s">
        <v>245</v>
      </c>
      <c r="J46" s="70"/>
      <c r="K46" s="70"/>
      <c r="L46" s="69" t="s">
        <v>2216</v>
      </c>
      <c r="M46" s="73">
        <v>30.24141551988577</v>
      </c>
      <c r="N46" s="74">
        <v>7044.455078125</v>
      </c>
      <c r="O46" s="74">
        <v>7122.81689453125</v>
      </c>
      <c r="P46" s="75"/>
      <c r="Q46" s="76"/>
      <c r="R46" s="76"/>
      <c r="S46" s="86"/>
      <c r="T46" s="48">
        <v>0</v>
      </c>
      <c r="U46" s="48">
        <v>2</v>
      </c>
      <c r="V46" s="49">
        <v>2</v>
      </c>
      <c r="W46" s="49">
        <v>0.5</v>
      </c>
      <c r="X46" s="49">
        <v>0</v>
      </c>
      <c r="Y46" s="49">
        <v>1.459455</v>
      </c>
      <c r="Z46" s="49">
        <v>0</v>
      </c>
      <c r="AA46" s="49">
        <v>0</v>
      </c>
      <c r="AB46" s="71">
        <v>46</v>
      </c>
      <c r="AC46" s="71"/>
      <c r="AD46" s="72"/>
      <c r="AE46" s="78" t="s">
        <v>1220</v>
      </c>
      <c r="AF46" s="78">
        <v>33944</v>
      </c>
      <c r="AG46" s="78">
        <v>32593</v>
      </c>
      <c r="AH46" s="78">
        <v>32835</v>
      </c>
      <c r="AI46" s="78">
        <v>14133</v>
      </c>
      <c r="AJ46" s="78"/>
      <c r="AK46" s="78" t="s">
        <v>1389</v>
      </c>
      <c r="AL46" s="78" t="s">
        <v>1133</v>
      </c>
      <c r="AM46" s="83" t="s">
        <v>1641</v>
      </c>
      <c r="AN46" s="78"/>
      <c r="AO46" s="80">
        <v>39588.25210648148</v>
      </c>
      <c r="AP46" s="83" t="s">
        <v>1783</v>
      </c>
      <c r="AQ46" s="78" t="b">
        <v>0</v>
      </c>
      <c r="AR46" s="78" t="b">
        <v>0</v>
      </c>
      <c r="AS46" s="78" t="b">
        <v>1</v>
      </c>
      <c r="AT46" s="78" t="s">
        <v>1084</v>
      </c>
      <c r="AU46" s="78">
        <v>817</v>
      </c>
      <c r="AV46" s="83" t="s">
        <v>1905</v>
      </c>
      <c r="AW46" s="78" t="b">
        <v>0</v>
      </c>
      <c r="AX46" s="78" t="s">
        <v>1997</v>
      </c>
      <c r="AY46" s="83" t="s">
        <v>2041</v>
      </c>
      <c r="AZ46" s="78" t="s">
        <v>66</v>
      </c>
      <c r="BA46" s="78" t="str">
        <f>REPLACE(INDEX(GroupVertices[Group],MATCH(Vertices[[#This Row],[Vertex]],GroupVertices[Vertex],0)),1,1,"")</f>
        <v>21</v>
      </c>
      <c r="BB46" s="48"/>
      <c r="BC46" s="48"/>
      <c r="BD46" s="48"/>
      <c r="BE46" s="48"/>
      <c r="BF46" s="48"/>
      <c r="BG46" s="48"/>
      <c r="BH46" s="121" t="s">
        <v>2893</v>
      </c>
      <c r="BI46" s="121" t="s">
        <v>2893</v>
      </c>
      <c r="BJ46" s="121" t="s">
        <v>2995</v>
      </c>
      <c r="BK46" s="121" t="s">
        <v>2995</v>
      </c>
      <c r="BL46" s="121">
        <v>1</v>
      </c>
      <c r="BM46" s="124">
        <v>4.761904761904762</v>
      </c>
      <c r="BN46" s="121">
        <v>1</v>
      </c>
      <c r="BO46" s="124">
        <v>4.761904761904762</v>
      </c>
      <c r="BP46" s="121">
        <v>0</v>
      </c>
      <c r="BQ46" s="124">
        <v>0</v>
      </c>
      <c r="BR46" s="121">
        <v>19</v>
      </c>
      <c r="BS46" s="124">
        <v>90.47619047619048</v>
      </c>
      <c r="BT46" s="121">
        <v>21</v>
      </c>
      <c r="BU46" s="2"/>
      <c r="BV46" s="3"/>
      <c r="BW46" s="3"/>
      <c r="BX46" s="3"/>
      <c r="BY46" s="3"/>
    </row>
    <row r="47" spans="1:77" ht="41.45" customHeight="1">
      <c r="A47" s="64" t="s">
        <v>341</v>
      </c>
      <c r="C47" s="65"/>
      <c r="D47" s="65" t="s">
        <v>64</v>
      </c>
      <c r="E47" s="66">
        <v>428.84138799816765</v>
      </c>
      <c r="F47" s="68">
        <v>99.4460930722218</v>
      </c>
      <c r="G47" s="100" t="s">
        <v>1941</v>
      </c>
      <c r="H47" s="65"/>
      <c r="I47" s="69" t="s">
        <v>341</v>
      </c>
      <c r="J47" s="70"/>
      <c r="K47" s="70"/>
      <c r="L47" s="69" t="s">
        <v>2217</v>
      </c>
      <c r="M47" s="73">
        <v>185.5987154642143</v>
      </c>
      <c r="N47" s="74">
        <v>6709.85498046875</v>
      </c>
      <c r="O47" s="74">
        <v>6358.1875</v>
      </c>
      <c r="P47" s="75"/>
      <c r="Q47" s="76"/>
      <c r="R47" s="76"/>
      <c r="S47" s="86"/>
      <c r="T47" s="48">
        <v>1</v>
      </c>
      <c r="U47" s="48">
        <v>0</v>
      </c>
      <c r="V47" s="49">
        <v>0</v>
      </c>
      <c r="W47" s="49">
        <v>0.333333</v>
      </c>
      <c r="X47" s="49">
        <v>0</v>
      </c>
      <c r="Y47" s="49">
        <v>0.770268</v>
      </c>
      <c r="Z47" s="49">
        <v>0</v>
      </c>
      <c r="AA47" s="49">
        <v>0</v>
      </c>
      <c r="AB47" s="71">
        <v>47</v>
      </c>
      <c r="AC47" s="71"/>
      <c r="AD47" s="72"/>
      <c r="AE47" s="78" t="s">
        <v>1221</v>
      </c>
      <c r="AF47" s="78">
        <v>321</v>
      </c>
      <c r="AG47" s="78">
        <v>205757</v>
      </c>
      <c r="AH47" s="78">
        <v>57716</v>
      </c>
      <c r="AI47" s="78">
        <v>2695</v>
      </c>
      <c r="AJ47" s="78"/>
      <c r="AK47" s="78" t="s">
        <v>1390</v>
      </c>
      <c r="AL47" s="78" t="s">
        <v>1534</v>
      </c>
      <c r="AM47" s="83" t="s">
        <v>1642</v>
      </c>
      <c r="AN47" s="78"/>
      <c r="AO47" s="80">
        <v>39652.49875</v>
      </c>
      <c r="AP47" s="83" t="s">
        <v>1784</v>
      </c>
      <c r="AQ47" s="78" t="b">
        <v>0</v>
      </c>
      <c r="AR47" s="78" t="b">
        <v>0</v>
      </c>
      <c r="AS47" s="78" t="b">
        <v>1</v>
      </c>
      <c r="AT47" s="78" t="s">
        <v>1084</v>
      </c>
      <c r="AU47" s="78">
        <v>5601</v>
      </c>
      <c r="AV47" s="83" t="s">
        <v>1905</v>
      </c>
      <c r="AW47" s="78" t="b">
        <v>1</v>
      </c>
      <c r="AX47" s="78" t="s">
        <v>1997</v>
      </c>
      <c r="AY47" s="83" t="s">
        <v>2042</v>
      </c>
      <c r="AZ47" s="78" t="s">
        <v>65</v>
      </c>
      <c r="BA47" s="78" t="str">
        <f>REPLACE(INDEX(GroupVertices[Group],MATCH(Vertices[[#This Row],[Vertex]],GroupVertices[Vertex],0)),1,1,"")</f>
        <v>21</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342</v>
      </c>
      <c r="C48" s="65"/>
      <c r="D48" s="65" t="s">
        <v>64</v>
      </c>
      <c r="E48" s="66">
        <v>166.78936437582797</v>
      </c>
      <c r="F48" s="68">
        <v>99.99005828096111</v>
      </c>
      <c r="G48" s="100" t="s">
        <v>1942</v>
      </c>
      <c r="H48" s="65"/>
      <c r="I48" s="69" t="s">
        <v>342</v>
      </c>
      <c r="J48" s="70"/>
      <c r="K48" s="70"/>
      <c r="L48" s="69" t="s">
        <v>2218</v>
      </c>
      <c r="M48" s="73">
        <v>4.313243565027403</v>
      </c>
      <c r="N48" s="74">
        <v>6709.85498046875</v>
      </c>
      <c r="O48" s="74">
        <v>7122.81689453125</v>
      </c>
      <c r="P48" s="75"/>
      <c r="Q48" s="76"/>
      <c r="R48" s="76"/>
      <c r="S48" s="86"/>
      <c r="T48" s="48">
        <v>1</v>
      </c>
      <c r="U48" s="48">
        <v>0</v>
      </c>
      <c r="V48" s="49">
        <v>0</v>
      </c>
      <c r="W48" s="49">
        <v>0.333333</v>
      </c>
      <c r="X48" s="49">
        <v>0</v>
      </c>
      <c r="Y48" s="49">
        <v>0.770268</v>
      </c>
      <c r="Z48" s="49">
        <v>0</v>
      </c>
      <c r="AA48" s="49">
        <v>0</v>
      </c>
      <c r="AB48" s="71">
        <v>48</v>
      </c>
      <c r="AC48" s="71"/>
      <c r="AD48" s="72"/>
      <c r="AE48" s="78" t="s">
        <v>1222</v>
      </c>
      <c r="AF48" s="78">
        <v>1999</v>
      </c>
      <c r="AG48" s="78">
        <v>3693</v>
      </c>
      <c r="AH48" s="78">
        <v>8120</v>
      </c>
      <c r="AI48" s="78">
        <v>373</v>
      </c>
      <c r="AJ48" s="78"/>
      <c r="AK48" s="78" t="s">
        <v>1391</v>
      </c>
      <c r="AL48" s="78" t="s">
        <v>1535</v>
      </c>
      <c r="AM48" s="83" t="s">
        <v>1643</v>
      </c>
      <c r="AN48" s="78"/>
      <c r="AO48" s="80">
        <v>39834.64053240741</v>
      </c>
      <c r="AP48" s="83" t="s">
        <v>1785</v>
      </c>
      <c r="AQ48" s="78" t="b">
        <v>0</v>
      </c>
      <c r="AR48" s="78" t="b">
        <v>0</v>
      </c>
      <c r="AS48" s="78" t="b">
        <v>0</v>
      </c>
      <c r="AT48" s="78" t="s">
        <v>1084</v>
      </c>
      <c r="AU48" s="78">
        <v>274</v>
      </c>
      <c r="AV48" s="83" t="s">
        <v>1915</v>
      </c>
      <c r="AW48" s="78" t="b">
        <v>0</v>
      </c>
      <c r="AX48" s="78" t="s">
        <v>1997</v>
      </c>
      <c r="AY48" s="83" t="s">
        <v>2043</v>
      </c>
      <c r="AZ48" s="78" t="s">
        <v>65</v>
      </c>
      <c r="BA48" s="78" t="str">
        <f>REPLACE(INDEX(GroupVertices[Group],MATCH(Vertices[[#This Row],[Vertex]],GroupVertices[Vertex],0)),1,1,"")</f>
        <v>21</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246</v>
      </c>
      <c r="C49" s="65"/>
      <c r="D49" s="65" t="s">
        <v>64</v>
      </c>
      <c r="E49" s="66">
        <v>169.04852298473463</v>
      </c>
      <c r="F49" s="68">
        <v>99.98536874005514</v>
      </c>
      <c r="G49" s="100" t="s">
        <v>1943</v>
      </c>
      <c r="H49" s="65"/>
      <c r="I49" s="69" t="s">
        <v>246</v>
      </c>
      <c r="J49" s="70"/>
      <c r="K49" s="70"/>
      <c r="L49" s="69" t="s">
        <v>2219</v>
      </c>
      <c r="M49" s="73">
        <v>5.876111230956928</v>
      </c>
      <c r="N49" s="74">
        <v>2840.52294921875</v>
      </c>
      <c r="O49" s="74">
        <v>8224.6474609375</v>
      </c>
      <c r="P49" s="75"/>
      <c r="Q49" s="76"/>
      <c r="R49" s="76"/>
      <c r="S49" s="86"/>
      <c r="T49" s="48">
        <v>1</v>
      </c>
      <c r="U49" s="48">
        <v>3</v>
      </c>
      <c r="V49" s="49">
        <v>93</v>
      </c>
      <c r="W49" s="49">
        <v>0.007874</v>
      </c>
      <c r="X49" s="49">
        <v>0.025477</v>
      </c>
      <c r="Y49" s="49">
        <v>1.249085</v>
      </c>
      <c r="Z49" s="49">
        <v>0.25</v>
      </c>
      <c r="AA49" s="49">
        <v>0</v>
      </c>
      <c r="AB49" s="71">
        <v>49</v>
      </c>
      <c r="AC49" s="71"/>
      <c r="AD49" s="72"/>
      <c r="AE49" s="78" t="s">
        <v>1223</v>
      </c>
      <c r="AF49" s="78">
        <v>743</v>
      </c>
      <c r="AG49" s="78">
        <v>5435</v>
      </c>
      <c r="AH49" s="78">
        <v>64033</v>
      </c>
      <c r="AI49" s="78">
        <v>53827</v>
      </c>
      <c r="AJ49" s="78"/>
      <c r="AK49" s="78" t="s">
        <v>1392</v>
      </c>
      <c r="AL49" s="78" t="s">
        <v>1536</v>
      </c>
      <c r="AM49" s="83" t="s">
        <v>1644</v>
      </c>
      <c r="AN49" s="78"/>
      <c r="AO49" s="80">
        <v>39905.913148148145</v>
      </c>
      <c r="AP49" s="83" t="s">
        <v>1786</v>
      </c>
      <c r="AQ49" s="78" t="b">
        <v>0</v>
      </c>
      <c r="AR49" s="78" t="b">
        <v>0</v>
      </c>
      <c r="AS49" s="78" t="b">
        <v>0</v>
      </c>
      <c r="AT49" s="78" t="s">
        <v>1084</v>
      </c>
      <c r="AU49" s="78">
        <v>977</v>
      </c>
      <c r="AV49" s="83" t="s">
        <v>1905</v>
      </c>
      <c r="AW49" s="78" t="b">
        <v>1</v>
      </c>
      <c r="AX49" s="78" t="s">
        <v>1997</v>
      </c>
      <c r="AY49" s="83" t="s">
        <v>2044</v>
      </c>
      <c r="AZ49" s="78" t="s">
        <v>66</v>
      </c>
      <c r="BA49" s="78" t="str">
        <f>REPLACE(INDEX(GroupVertices[Group],MATCH(Vertices[[#This Row],[Vertex]],GroupVertices[Vertex],0)),1,1,"")</f>
        <v>3</v>
      </c>
      <c r="BB49" s="48"/>
      <c r="BC49" s="48"/>
      <c r="BD49" s="48"/>
      <c r="BE49" s="48"/>
      <c r="BF49" s="48" t="s">
        <v>591</v>
      </c>
      <c r="BG49" s="48" t="s">
        <v>591</v>
      </c>
      <c r="BH49" s="121" t="s">
        <v>2894</v>
      </c>
      <c r="BI49" s="121" t="s">
        <v>2894</v>
      </c>
      <c r="BJ49" s="121" t="s">
        <v>2996</v>
      </c>
      <c r="BK49" s="121" t="s">
        <v>2996</v>
      </c>
      <c r="BL49" s="121">
        <v>2</v>
      </c>
      <c r="BM49" s="124">
        <v>7.407407407407407</v>
      </c>
      <c r="BN49" s="121">
        <v>0</v>
      </c>
      <c r="BO49" s="124">
        <v>0</v>
      </c>
      <c r="BP49" s="121">
        <v>0</v>
      </c>
      <c r="BQ49" s="124">
        <v>0</v>
      </c>
      <c r="BR49" s="121">
        <v>25</v>
      </c>
      <c r="BS49" s="124">
        <v>92.5925925925926</v>
      </c>
      <c r="BT49" s="121">
        <v>27</v>
      </c>
      <c r="BU49" s="2"/>
      <c r="BV49" s="3"/>
      <c r="BW49" s="3"/>
      <c r="BX49" s="3"/>
      <c r="BY49" s="3"/>
    </row>
    <row r="50" spans="1:77" ht="41.45" customHeight="1">
      <c r="A50" s="64" t="s">
        <v>343</v>
      </c>
      <c r="C50" s="65"/>
      <c r="D50" s="65" t="s">
        <v>64</v>
      </c>
      <c r="E50" s="66">
        <v>281.33078084956236</v>
      </c>
      <c r="F50" s="68">
        <v>99.75229424975781</v>
      </c>
      <c r="G50" s="100" t="s">
        <v>1944</v>
      </c>
      <c r="H50" s="65"/>
      <c r="I50" s="69" t="s">
        <v>343</v>
      </c>
      <c r="J50" s="70"/>
      <c r="K50" s="70"/>
      <c r="L50" s="69" t="s">
        <v>2220</v>
      </c>
      <c r="M50" s="73">
        <v>83.55206969738194</v>
      </c>
      <c r="N50" s="74">
        <v>2641.9580078125</v>
      </c>
      <c r="O50" s="74">
        <v>9646.09375</v>
      </c>
      <c r="P50" s="75"/>
      <c r="Q50" s="76"/>
      <c r="R50" s="76"/>
      <c r="S50" s="86"/>
      <c r="T50" s="48">
        <v>2</v>
      </c>
      <c r="U50" s="48">
        <v>0</v>
      </c>
      <c r="V50" s="49">
        <v>0</v>
      </c>
      <c r="W50" s="49">
        <v>0.005747</v>
      </c>
      <c r="X50" s="49">
        <v>0.009</v>
      </c>
      <c r="Y50" s="49">
        <v>0.680861</v>
      </c>
      <c r="Z50" s="49">
        <v>0.5</v>
      </c>
      <c r="AA50" s="49">
        <v>0</v>
      </c>
      <c r="AB50" s="71">
        <v>50</v>
      </c>
      <c r="AC50" s="71"/>
      <c r="AD50" s="72"/>
      <c r="AE50" s="78" t="s">
        <v>1224</v>
      </c>
      <c r="AF50" s="78">
        <v>95461</v>
      </c>
      <c r="AG50" s="78">
        <v>92014</v>
      </c>
      <c r="AH50" s="78">
        <v>211593</v>
      </c>
      <c r="AI50" s="78">
        <v>26912</v>
      </c>
      <c r="AJ50" s="78"/>
      <c r="AK50" s="78" t="s">
        <v>1393</v>
      </c>
      <c r="AL50" s="78" t="s">
        <v>1537</v>
      </c>
      <c r="AM50" s="83" t="s">
        <v>1645</v>
      </c>
      <c r="AN50" s="78"/>
      <c r="AO50" s="80">
        <v>39572.92565972222</v>
      </c>
      <c r="AP50" s="83" t="s">
        <v>1787</v>
      </c>
      <c r="AQ50" s="78" t="b">
        <v>0</v>
      </c>
      <c r="AR50" s="78" t="b">
        <v>0</v>
      </c>
      <c r="AS50" s="78" t="b">
        <v>1</v>
      </c>
      <c r="AT50" s="78" t="s">
        <v>1084</v>
      </c>
      <c r="AU50" s="78">
        <v>6267</v>
      </c>
      <c r="AV50" s="83" t="s">
        <v>1905</v>
      </c>
      <c r="AW50" s="78" t="b">
        <v>0</v>
      </c>
      <c r="AX50" s="78" t="s">
        <v>1997</v>
      </c>
      <c r="AY50" s="83" t="s">
        <v>2045</v>
      </c>
      <c r="AZ50" s="78" t="s">
        <v>65</v>
      </c>
      <c r="BA50" s="78" t="str">
        <f>REPLACE(INDEX(GroupVertices[Group],MATCH(Vertices[[#This Row],[Vertex]],GroupVertices[Vertex],0)),1,1,"")</f>
        <v>3</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247</v>
      </c>
      <c r="C51" s="65"/>
      <c r="D51" s="65" t="s">
        <v>64</v>
      </c>
      <c r="E51" s="66">
        <v>162.66529756967228</v>
      </c>
      <c r="F51" s="68">
        <v>99.99861898135202</v>
      </c>
      <c r="G51" s="100" t="s">
        <v>661</v>
      </c>
      <c r="H51" s="65"/>
      <c r="I51" s="69" t="s">
        <v>247</v>
      </c>
      <c r="J51" s="70"/>
      <c r="K51" s="70"/>
      <c r="L51" s="69" t="s">
        <v>2221</v>
      </c>
      <c r="M51" s="73">
        <v>1.4602474814132298</v>
      </c>
      <c r="N51" s="74">
        <v>2735.528564453125</v>
      </c>
      <c r="O51" s="74">
        <v>7750.21826171875</v>
      </c>
      <c r="P51" s="75"/>
      <c r="Q51" s="76"/>
      <c r="R51" s="76"/>
      <c r="S51" s="86"/>
      <c r="T51" s="48">
        <v>0</v>
      </c>
      <c r="U51" s="48">
        <v>4</v>
      </c>
      <c r="V51" s="49">
        <v>93</v>
      </c>
      <c r="W51" s="49">
        <v>0.007874</v>
      </c>
      <c r="X51" s="49">
        <v>0.025477</v>
      </c>
      <c r="Y51" s="49">
        <v>1.249085</v>
      </c>
      <c r="Z51" s="49">
        <v>0.25</v>
      </c>
      <c r="AA51" s="49">
        <v>0</v>
      </c>
      <c r="AB51" s="71">
        <v>51</v>
      </c>
      <c r="AC51" s="71"/>
      <c r="AD51" s="72"/>
      <c r="AE51" s="78" t="s">
        <v>1225</v>
      </c>
      <c r="AF51" s="78">
        <v>419</v>
      </c>
      <c r="AG51" s="78">
        <v>513</v>
      </c>
      <c r="AH51" s="78">
        <v>18598</v>
      </c>
      <c r="AI51" s="78">
        <v>4846</v>
      </c>
      <c r="AJ51" s="78"/>
      <c r="AK51" s="78"/>
      <c r="AL51" s="78"/>
      <c r="AM51" s="78"/>
      <c r="AN51" s="78"/>
      <c r="AO51" s="80">
        <v>42943.50001157408</v>
      </c>
      <c r="AP51" s="78"/>
      <c r="AQ51" s="78" t="b">
        <v>1</v>
      </c>
      <c r="AR51" s="78" t="b">
        <v>0</v>
      </c>
      <c r="AS51" s="78" t="b">
        <v>0</v>
      </c>
      <c r="AT51" s="78" t="s">
        <v>1084</v>
      </c>
      <c r="AU51" s="78">
        <v>12</v>
      </c>
      <c r="AV51" s="78"/>
      <c r="AW51" s="78" t="b">
        <v>0</v>
      </c>
      <c r="AX51" s="78" t="s">
        <v>1997</v>
      </c>
      <c r="AY51" s="83" t="s">
        <v>2046</v>
      </c>
      <c r="AZ51" s="78" t="s">
        <v>66</v>
      </c>
      <c r="BA51" s="78" t="str">
        <f>REPLACE(INDEX(GroupVertices[Group],MATCH(Vertices[[#This Row],[Vertex]],GroupVertices[Vertex],0)),1,1,"")</f>
        <v>3</v>
      </c>
      <c r="BB51" s="48"/>
      <c r="BC51" s="48"/>
      <c r="BD51" s="48"/>
      <c r="BE51" s="48"/>
      <c r="BF51" s="48"/>
      <c r="BG51" s="48"/>
      <c r="BH51" s="121" t="s">
        <v>2895</v>
      </c>
      <c r="BI51" s="121" t="s">
        <v>2895</v>
      </c>
      <c r="BJ51" s="121" t="s">
        <v>2997</v>
      </c>
      <c r="BK51" s="121" t="s">
        <v>2997</v>
      </c>
      <c r="BL51" s="121">
        <v>2</v>
      </c>
      <c r="BM51" s="124">
        <v>8.695652173913043</v>
      </c>
      <c r="BN51" s="121">
        <v>0</v>
      </c>
      <c r="BO51" s="124">
        <v>0</v>
      </c>
      <c r="BP51" s="121">
        <v>0</v>
      </c>
      <c r="BQ51" s="124">
        <v>0</v>
      </c>
      <c r="BR51" s="121">
        <v>21</v>
      </c>
      <c r="BS51" s="124">
        <v>91.30434782608695</v>
      </c>
      <c r="BT51" s="121">
        <v>23</v>
      </c>
      <c r="BU51" s="2"/>
      <c r="BV51" s="3"/>
      <c r="BW51" s="3"/>
      <c r="BX51" s="3"/>
      <c r="BY51" s="3"/>
    </row>
    <row r="52" spans="1:77" ht="41.45" customHeight="1">
      <c r="A52" s="64" t="s">
        <v>344</v>
      </c>
      <c r="C52" s="65"/>
      <c r="D52" s="65" t="s">
        <v>64</v>
      </c>
      <c r="E52" s="66">
        <v>171.71879139790272</v>
      </c>
      <c r="F52" s="68">
        <v>99.97982582115422</v>
      </c>
      <c r="G52" s="100" t="s">
        <v>1945</v>
      </c>
      <c r="H52" s="65"/>
      <c r="I52" s="69" t="s">
        <v>344</v>
      </c>
      <c r="J52" s="70"/>
      <c r="K52" s="70"/>
      <c r="L52" s="69" t="s">
        <v>2222</v>
      </c>
      <c r="M52" s="73">
        <v>7.723381336668118</v>
      </c>
      <c r="N52" s="74">
        <v>2377.929931640625</v>
      </c>
      <c r="O52" s="74">
        <v>8339.9189453125</v>
      </c>
      <c r="P52" s="75"/>
      <c r="Q52" s="76"/>
      <c r="R52" s="76"/>
      <c r="S52" s="86"/>
      <c r="T52" s="48">
        <v>2</v>
      </c>
      <c r="U52" s="48">
        <v>0</v>
      </c>
      <c r="V52" s="49">
        <v>0</v>
      </c>
      <c r="W52" s="49">
        <v>0.005747</v>
      </c>
      <c r="X52" s="49">
        <v>0.009</v>
      </c>
      <c r="Y52" s="49">
        <v>0.680861</v>
      </c>
      <c r="Z52" s="49">
        <v>0.5</v>
      </c>
      <c r="AA52" s="49">
        <v>0</v>
      </c>
      <c r="AB52" s="71">
        <v>52</v>
      </c>
      <c r="AC52" s="71"/>
      <c r="AD52" s="72"/>
      <c r="AE52" s="78" t="s">
        <v>1226</v>
      </c>
      <c r="AF52" s="78">
        <v>3786</v>
      </c>
      <c r="AG52" s="78">
        <v>7494</v>
      </c>
      <c r="AH52" s="78">
        <v>35885</v>
      </c>
      <c r="AI52" s="78">
        <v>3278</v>
      </c>
      <c r="AJ52" s="78"/>
      <c r="AK52" s="78" t="s">
        <v>1394</v>
      </c>
      <c r="AL52" s="78" t="s">
        <v>1538</v>
      </c>
      <c r="AM52" s="83" t="s">
        <v>1646</v>
      </c>
      <c r="AN52" s="78"/>
      <c r="AO52" s="80">
        <v>39638.85141203704</v>
      </c>
      <c r="AP52" s="83" t="s">
        <v>1788</v>
      </c>
      <c r="AQ52" s="78" t="b">
        <v>0</v>
      </c>
      <c r="AR52" s="78" t="b">
        <v>0</v>
      </c>
      <c r="AS52" s="78" t="b">
        <v>1</v>
      </c>
      <c r="AT52" s="78" t="s">
        <v>1084</v>
      </c>
      <c r="AU52" s="78">
        <v>808</v>
      </c>
      <c r="AV52" s="83" t="s">
        <v>1911</v>
      </c>
      <c r="AW52" s="78" t="b">
        <v>0</v>
      </c>
      <c r="AX52" s="78" t="s">
        <v>1997</v>
      </c>
      <c r="AY52" s="83" t="s">
        <v>2047</v>
      </c>
      <c r="AZ52" s="78" t="s">
        <v>65</v>
      </c>
      <c r="BA52" s="78" t="str">
        <f>REPLACE(INDEX(GroupVertices[Group],MATCH(Vertices[[#This Row],[Vertex]],GroupVertices[Vertex],0)),1,1,"")</f>
        <v>3</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248</v>
      </c>
      <c r="C53" s="65"/>
      <c r="D53" s="65" t="s">
        <v>64</v>
      </c>
      <c r="E53" s="66">
        <v>162.42278169144868</v>
      </c>
      <c r="F53" s="68">
        <v>99.99912239360772</v>
      </c>
      <c r="G53" s="100" t="s">
        <v>662</v>
      </c>
      <c r="H53" s="65"/>
      <c r="I53" s="69" t="s">
        <v>248</v>
      </c>
      <c r="J53" s="70"/>
      <c r="K53" s="70"/>
      <c r="L53" s="69" t="s">
        <v>2223</v>
      </c>
      <c r="M53" s="73">
        <v>1.2924769569994403</v>
      </c>
      <c r="N53" s="74">
        <v>4272.0419921875</v>
      </c>
      <c r="O53" s="74">
        <v>2671.57568359375</v>
      </c>
      <c r="P53" s="75"/>
      <c r="Q53" s="76"/>
      <c r="R53" s="76"/>
      <c r="S53" s="86"/>
      <c r="T53" s="48">
        <v>0</v>
      </c>
      <c r="U53" s="48">
        <v>1</v>
      </c>
      <c r="V53" s="49">
        <v>0</v>
      </c>
      <c r="W53" s="49">
        <v>0.005525</v>
      </c>
      <c r="X53" s="49">
        <v>0.002305</v>
      </c>
      <c r="Y53" s="49">
        <v>0.52256</v>
      </c>
      <c r="Z53" s="49">
        <v>0</v>
      </c>
      <c r="AA53" s="49">
        <v>0</v>
      </c>
      <c r="AB53" s="71">
        <v>53</v>
      </c>
      <c r="AC53" s="71"/>
      <c r="AD53" s="72"/>
      <c r="AE53" s="78" t="s">
        <v>1227</v>
      </c>
      <c r="AF53" s="78">
        <v>392</v>
      </c>
      <c r="AG53" s="78">
        <v>326</v>
      </c>
      <c r="AH53" s="78">
        <v>9131</v>
      </c>
      <c r="AI53" s="78">
        <v>33613</v>
      </c>
      <c r="AJ53" s="78"/>
      <c r="AK53" s="78"/>
      <c r="AL53" s="78"/>
      <c r="AM53" s="83" t="s">
        <v>1647</v>
      </c>
      <c r="AN53" s="78"/>
      <c r="AO53" s="80">
        <v>40864.92149305555</v>
      </c>
      <c r="AP53" s="83" t="s">
        <v>1789</v>
      </c>
      <c r="AQ53" s="78" t="b">
        <v>0</v>
      </c>
      <c r="AR53" s="78" t="b">
        <v>0</v>
      </c>
      <c r="AS53" s="78" t="b">
        <v>1</v>
      </c>
      <c r="AT53" s="78" t="s">
        <v>1084</v>
      </c>
      <c r="AU53" s="78">
        <v>0</v>
      </c>
      <c r="AV53" s="83" t="s">
        <v>1916</v>
      </c>
      <c r="AW53" s="78" t="b">
        <v>0</v>
      </c>
      <c r="AX53" s="78" t="s">
        <v>1997</v>
      </c>
      <c r="AY53" s="83" t="s">
        <v>2048</v>
      </c>
      <c r="AZ53" s="78" t="s">
        <v>66</v>
      </c>
      <c r="BA53" s="78" t="str">
        <f>REPLACE(INDEX(GroupVertices[Group],MATCH(Vertices[[#This Row],[Vertex]],GroupVertices[Vertex],0)),1,1,"")</f>
        <v>5</v>
      </c>
      <c r="BB53" s="48"/>
      <c r="BC53" s="48"/>
      <c r="BD53" s="48"/>
      <c r="BE53" s="48"/>
      <c r="BF53" s="48"/>
      <c r="BG53" s="48"/>
      <c r="BH53" s="121" t="s">
        <v>2891</v>
      </c>
      <c r="BI53" s="121" t="s">
        <v>2891</v>
      </c>
      <c r="BJ53" s="121" t="s">
        <v>2994</v>
      </c>
      <c r="BK53" s="121" t="s">
        <v>2994</v>
      </c>
      <c r="BL53" s="121">
        <v>0</v>
      </c>
      <c r="BM53" s="124">
        <v>0</v>
      </c>
      <c r="BN53" s="121">
        <v>0</v>
      </c>
      <c r="BO53" s="124">
        <v>0</v>
      </c>
      <c r="BP53" s="121">
        <v>0</v>
      </c>
      <c r="BQ53" s="124">
        <v>0</v>
      </c>
      <c r="BR53" s="121">
        <v>27</v>
      </c>
      <c r="BS53" s="124">
        <v>100</v>
      </c>
      <c r="BT53" s="121">
        <v>27</v>
      </c>
      <c r="BU53" s="2"/>
      <c r="BV53" s="3"/>
      <c r="BW53" s="3"/>
      <c r="BX53" s="3"/>
      <c r="BY53" s="3"/>
    </row>
    <row r="54" spans="1:77" ht="41.45" customHeight="1">
      <c r="A54" s="64" t="s">
        <v>249</v>
      </c>
      <c r="C54" s="65"/>
      <c r="D54" s="65" t="s">
        <v>64</v>
      </c>
      <c r="E54" s="66">
        <v>162.23343774374467</v>
      </c>
      <c r="F54" s="68">
        <v>99.99951543205334</v>
      </c>
      <c r="G54" s="100" t="s">
        <v>663</v>
      </c>
      <c r="H54" s="65"/>
      <c r="I54" s="69" t="s">
        <v>249</v>
      </c>
      <c r="J54" s="70"/>
      <c r="K54" s="70"/>
      <c r="L54" s="69" t="s">
        <v>2224</v>
      </c>
      <c r="M54" s="73">
        <v>1.1614903443555193</v>
      </c>
      <c r="N54" s="74">
        <v>4787.35498046875</v>
      </c>
      <c r="O54" s="74">
        <v>4611.3037109375</v>
      </c>
      <c r="P54" s="75"/>
      <c r="Q54" s="76"/>
      <c r="R54" s="76"/>
      <c r="S54" s="86"/>
      <c r="T54" s="48">
        <v>0</v>
      </c>
      <c r="U54" s="48">
        <v>1</v>
      </c>
      <c r="V54" s="49">
        <v>0</v>
      </c>
      <c r="W54" s="49">
        <v>0.005525</v>
      </c>
      <c r="X54" s="49">
        <v>0.002305</v>
      </c>
      <c r="Y54" s="49">
        <v>0.52256</v>
      </c>
      <c r="Z54" s="49">
        <v>0</v>
      </c>
      <c r="AA54" s="49">
        <v>0</v>
      </c>
      <c r="AB54" s="71">
        <v>54</v>
      </c>
      <c r="AC54" s="71"/>
      <c r="AD54" s="72"/>
      <c r="AE54" s="78" t="s">
        <v>1228</v>
      </c>
      <c r="AF54" s="78">
        <v>247</v>
      </c>
      <c r="AG54" s="78">
        <v>180</v>
      </c>
      <c r="AH54" s="78">
        <v>308</v>
      </c>
      <c r="AI54" s="78">
        <v>941</v>
      </c>
      <c r="AJ54" s="78"/>
      <c r="AK54" s="78" t="s">
        <v>1395</v>
      </c>
      <c r="AL54" s="78" t="s">
        <v>1136</v>
      </c>
      <c r="AM54" s="83" t="s">
        <v>1648</v>
      </c>
      <c r="AN54" s="78"/>
      <c r="AO54" s="80">
        <v>42473.6406712963</v>
      </c>
      <c r="AP54" s="78"/>
      <c r="AQ54" s="78" t="b">
        <v>1</v>
      </c>
      <c r="AR54" s="78" t="b">
        <v>0</v>
      </c>
      <c r="AS54" s="78" t="b">
        <v>1</v>
      </c>
      <c r="AT54" s="78" t="s">
        <v>1084</v>
      </c>
      <c r="AU54" s="78">
        <v>0</v>
      </c>
      <c r="AV54" s="78"/>
      <c r="AW54" s="78" t="b">
        <v>0</v>
      </c>
      <c r="AX54" s="78" t="s">
        <v>1997</v>
      </c>
      <c r="AY54" s="83" t="s">
        <v>2049</v>
      </c>
      <c r="AZ54" s="78" t="s">
        <v>66</v>
      </c>
      <c r="BA54" s="78" t="str">
        <f>REPLACE(INDEX(GroupVertices[Group],MATCH(Vertices[[#This Row],[Vertex]],GroupVertices[Vertex],0)),1,1,"")</f>
        <v>5</v>
      </c>
      <c r="BB54" s="48"/>
      <c r="BC54" s="48"/>
      <c r="BD54" s="48"/>
      <c r="BE54" s="48"/>
      <c r="BF54" s="48"/>
      <c r="BG54" s="48"/>
      <c r="BH54" s="121" t="s">
        <v>2891</v>
      </c>
      <c r="BI54" s="121" t="s">
        <v>2891</v>
      </c>
      <c r="BJ54" s="121" t="s">
        <v>2994</v>
      </c>
      <c r="BK54" s="121" t="s">
        <v>2994</v>
      </c>
      <c r="BL54" s="121">
        <v>0</v>
      </c>
      <c r="BM54" s="124">
        <v>0</v>
      </c>
      <c r="BN54" s="121">
        <v>0</v>
      </c>
      <c r="BO54" s="124">
        <v>0</v>
      </c>
      <c r="BP54" s="121">
        <v>0</v>
      </c>
      <c r="BQ54" s="124">
        <v>0</v>
      </c>
      <c r="BR54" s="121">
        <v>27</v>
      </c>
      <c r="BS54" s="124">
        <v>100</v>
      </c>
      <c r="BT54" s="121">
        <v>27</v>
      </c>
      <c r="BU54" s="2"/>
      <c r="BV54" s="3"/>
      <c r="BW54" s="3"/>
      <c r="BX54" s="3"/>
      <c r="BY54" s="3"/>
    </row>
    <row r="55" spans="1:77" ht="41.45" customHeight="1">
      <c r="A55" s="64" t="s">
        <v>250</v>
      </c>
      <c r="C55" s="65"/>
      <c r="D55" s="65" t="s">
        <v>64</v>
      </c>
      <c r="E55" s="66">
        <v>208.79259573361725</v>
      </c>
      <c r="F55" s="68">
        <v>99.90286835509282</v>
      </c>
      <c r="G55" s="100" t="s">
        <v>664</v>
      </c>
      <c r="H55" s="65"/>
      <c r="I55" s="69" t="s">
        <v>250</v>
      </c>
      <c r="J55" s="70"/>
      <c r="K55" s="70"/>
      <c r="L55" s="69" t="s">
        <v>2225</v>
      </c>
      <c r="M55" s="73">
        <v>33.370739526063836</v>
      </c>
      <c r="N55" s="74">
        <v>9531.2109375</v>
      </c>
      <c r="O55" s="74">
        <v>4793.63818359375</v>
      </c>
      <c r="P55" s="75"/>
      <c r="Q55" s="76"/>
      <c r="R55" s="76"/>
      <c r="S55" s="86"/>
      <c r="T55" s="48">
        <v>2</v>
      </c>
      <c r="U55" s="48">
        <v>1</v>
      </c>
      <c r="V55" s="49">
        <v>0</v>
      </c>
      <c r="W55" s="49">
        <v>1</v>
      </c>
      <c r="X55" s="49">
        <v>0</v>
      </c>
      <c r="Y55" s="49">
        <v>1.298241</v>
      </c>
      <c r="Z55" s="49">
        <v>0</v>
      </c>
      <c r="AA55" s="49">
        <v>0</v>
      </c>
      <c r="AB55" s="71">
        <v>55</v>
      </c>
      <c r="AC55" s="71"/>
      <c r="AD55" s="72"/>
      <c r="AE55" s="78" t="s">
        <v>1229</v>
      </c>
      <c r="AF55" s="78">
        <v>2336</v>
      </c>
      <c r="AG55" s="78">
        <v>36081</v>
      </c>
      <c r="AH55" s="78">
        <v>10888</v>
      </c>
      <c r="AI55" s="78">
        <v>6239</v>
      </c>
      <c r="AJ55" s="78"/>
      <c r="AK55" s="78" t="s">
        <v>1396</v>
      </c>
      <c r="AL55" s="78" t="s">
        <v>1539</v>
      </c>
      <c r="AM55" s="83" t="s">
        <v>1649</v>
      </c>
      <c r="AN55" s="78"/>
      <c r="AO55" s="80">
        <v>39386.74581018519</v>
      </c>
      <c r="AP55" s="83" t="s">
        <v>1790</v>
      </c>
      <c r="AQ55" s="78" t="b">
        <v>0</v>
      </c>
      <c r="AR55" s="78" t="b">
        <v>0</v>
      </c>
      <c r="AS55" s="78" t="b">
        <v>1</v>
      </c>
      <c r="AT55" s="78" t="s">
        <v>1084</v>
      </c>
      <c r="AU55" s="78">
        <v>3356</v>
      </c>
      <c r="AV55" s="83" t="s">
        <v>1915</v>
      </c>
      <c r="AW55" s="78" t="b">
        <v>0</v>
      </c>
      <c r="AX55" s="78" t="s">
        <v>1997</v>
      </c>
      <c r="AY55" s="83" t="s">
        <v>2050</v>
      </c>
      <c r="AZ55" s="78" t="s">
        <v>66</v>
      </c>
      <c r="BA55" s="78" t="str">
        <f>REPLACE(INDEX(GroupVertices[Group],MATCH(Vertices[[#This Row],[Vertex]],GroupVertices[Vertex],0)),1,1,"")</f>
        <v>32</v>
      </c>
      <c r="BB55" s="48" t="s">
        <v>516</v>
      </c>
      <c r="BC55" s="48" t="s">
        <v>516</v>
      </c>
      <c r="BD55" s="48" t="s">
        <v>562</v>
      </c>
      <c r="BE55" s="48" t="s">
        <v>562</v>
      </c>
      <c r="BF55" s="48"/>
      <c r="BG55" s="48"/>
      <c r="BH55" s="121" t="s">
        <v>2896</v>
      </c>
      <c r="BI55" s="121" t="s">
        <v>2896</v>
      </c>
      <c r="BJ55" s="121" t="s">
        <v>2750</v>
      </c>
      <c r="BK55" s="121" t="s">
        <v>2750</v>
      </c>
      <c r="BL55" s="121">
        <v>0</v>
      </c>
      <c r="BM55" s="124">
        <v>0</v>
      </c>
      <c r="BN55" s="121">
        <v>0</v>
      </c>
      <c r="BO55" s="124">
        <v>0</v>
      </c>
      <c r="BP55" s="121">
        <v>0</v>
      </c>
      <c r="BQ55" s="124">
        <v>0</v>
      </c>
      <c r="BR55" s="121">
        <v>21</v>
      </c>
      <c r="BS55" s="124">
        <v>100</v>
      </c>
      <c r="BT55" s="121">
        <v>21</v>
      </c>
      <c r="BU55" s="2"/>
      <c r="BV55" s="3"/>
      <c r="BW55" s="3"/>
      <c r="BX55" s="3"/>
      <c r="BY55" s="3"/>
    </row>
    <row r="56" spans="1:77" ht="41.45" customHeight="1">
      <c r="A56" s="64" t="s">
        <v>251</v>
      </c>
      <c r="C56" s="65"/>
      <c r="D56" s="65" t="s">
        <v>64</v>
      </c>
      <c r="E56" s="66">
        <v>162.91040720060417</v>
      </c>
      <c r="F56" s="68">
        <v>99.99811018500804</v>
      </c>
      <c r="G56" s="100" t="s">
        <v>665</v>
      </c>
      <c r="H56" s="65"/>
      <c r="I56" s="69" t="s">
        <v>251</v>
      </c>
      <c r="J56" s="70"/>
      <c r="K56" s="70"/>
      <c r="L56" s="69" t="s">
        <v>2226</v>
      </c>
      <c r="M56" s="73">
        <v>1.6298123429865252</v>
      </c>
      <c r="N56" s="74">
        <v>9531.2109375</v>
      </c>
      <c r="O56" s="74">
        <v>5346.52392578125</v>
      </c>
      <c r="P56" s="75"/>
      <c r="Q56" s="76"/>
      <c r="R56" s="76"/>
      <c r="S56" s="86"/>
      <c r="T56" s="48">
        <v>0</v>
      </c>
      <c r="U56" s="48">
        <v>1</v>
      </c>
      <c r="V56" s="49">
        <v>0</v>
      </c>
      <c r="W56" s="49">
        <v>1</v>
      </c>
      <c r="X56" s="49">
        <v>0</v>
      </c>
      <c r="Y56" s="49">
        <v>0.701752</v>
      </c>
      <c r="Z56" s="49">
        <v>0</v>
      </c>
      <c r="AA56" s="49">
        <v>0</v>
      </c>
      <c r="AB56" s="71">
        <v>56</v>
      </c>
      <c r="AC56" s="71"/>
      <c r="AD56" s="72"/>
      <c r="AE56" s="78" t="s">
        <v>1230</v>
      </c>
      <c r="AF56" s="78">
        <v>229</v>
      </c>
      <c r="AG56" s="78">
        <v>702</v>
      </c>
      <c r="AH56" s="78">
        <v>516</v>
      </c>
      <c r="AI56" s="78">
        <v>388</v>
      </c>
      <c r="AJ56" s="78"/>
      <c r="AK56" s="78" t="s">
        <v>1397</v>
      </c>
      <c r="AL56" s="78" t="s">
        <v>1540</v>
      </c>
      <c r="AM56" s="83" t="s">
        <v>1650</v>
      </c>
      <c r="AN56" s="78"/>
      <c r="AO56" s="80">
        <v>39639.07435185185</v>
      </c>
      <c r="AP56" s="83" t="s">
        <v>1791</v>
      </c>
      <c r="AQ56" s="78" t="b">
        <v>0</v>
      </c>
      <c r="AR56" s="78" t="b">
        <v>0</v>
      </c>
      <c r="AS56" s="78" t="b">
        <v>0</v>
      </c>
      <c r="AT56" s="78" t="s">
        <v>1084</v>
      </c>
      <c r="AU56" s="78">
        <v>25</v>
      </c>
      <c r="AV56" s="83" t="s">
        <v>1917</v>
      </c>
      <c r="AW56" s="78" t="b">
        <v>0</v>
      </c>
      <c r="AX56" s="78" t="s">
        <v>1997</v>
      </c>
      <c r="AY56" s="83" t="s">
        <v>2051</v>
      </c>
      <c r="AZ56" s="78" t="s">
        <v>66</v>
      </c>
      <c r="BA56" s="78" t="str">
        <f>REPLACE(INDEX(GroupVertices[Group],MATCH(Vertices[[#This Row],[Vertex]],GroupVertices[Vertex],0)),1,1,"")</f>
        <v>32</v>
      </c>
      <c r="BB56" s="48"/>
      <c r="BC56" s="48"/>
      <c r="BD56" s="48"/>
      <c r="BE56" s="48"/>
      <c r="BF56" s="48"/>
      <c r="BG56" s="48"/>
      <c r="BH56" s="121" t="s">
        <v>2897</v>
      </c>
      <c r="BI56" s="121" t="s">
        <v>2897</v>
      </c>
      <c r="BJ56" s="121" t="s">
        <v>2998</v>
      </c>
      <c r="BK56" s="121" t="s">
        <v>2998</v>
      </c>
      <c r="BL56" s="121">
        <v>1</v>
      </c>
      <c r="BM56" s="124">
        <v>4</v>
      </c>
      <c r="BN56" s="121">
        <v>0</v>
      </c>
      <c r="BO56" s="124">
        <v>0</v>
      </c>
      <c r="BP56" s="121">
        <v>0</v>
      </c>
      <c r="BQ56" s="124">
        <v>0</v>
      </c>
      <c r="BR56" s="121">
        <v>24</v>
      </c>
      <c r="BS56" s="124">
        <v>96</v>
      </c>
      <c r="BT56" s="121">
        <v>25</v>
      </c>
      <c r="BU56" s="2"/>
      <c r="BV56" s="3"/>
      <c r="BW56" s="3"/>
      <c r="BX56" s="3"/>
      <c r="BY56" s="3"/>
    </row>
    <row r="57" spans="1:77" ht="41.45" customHeight="1">
      <c r="A57" s="64" t="s">
        <v>252</v>
      </c>
      <c r="C57" s="65"/>
      <c r="D57" s="65" t="s">
        <v>64</v>
      </c>
      <c r="E57" s="66">
        <v>162.50189114905103</v>
      </c>
      <c r="F57" s="68">
        <v>99.99895817891469</v>
      </c>
      <c r="G57" s="100" t="s">
        <v>666</v>
      </c>
      <c r="H57" s="65"/>
      <c r="I57" s="69" t="s">
        <v>252</v>
      </c>
      <c r="J57" s="70"/>
      <c r="K57" s="70"/>
      <c r="L57" s="69" t="s">
        <v>2227</v>
      </c>
      <c r="M57" s="73">
        <v>1.3472042403643663</v>
      </c>
      <c r="N57" s="74">
        <v>7699.03515625</v>
      </c>
      <c r="O57" s="74">
        <v>3387.896484375</v>
      </c>
      <c r="P57" s="75"/>
      <c r="Q57" s="76"/>
      <c r="R57" s="76"/>
      <c r="S57" s="86"/>
      <c r="T57" s="48">
        <v>2</v>
      </c>
      <c r="U57" s="48">
        <v>1</v>
      </c>
      <c r="V57" s="49">
        <v>0</v>
      </c>
      <c r="W57" s="49">
        <v>1</v>
      </c>
      <c r="X57" s="49">
        <v>0</v>
      </c>
      <c r="Y57" s="49">
        <v>1.298241</v>
      </c>
      <c r="Z57" s="49">
        <v>0</v>
      </c>
      <c r="AA57" s="49">
        <v>0</v>
      </c>
      <c r="AB57" s="71">
        <v>57</v>
      </c>
      <c r="AC57" s="71"/>
      <c r="AD57" s="72"/>
      <c r="AE57" s="78" t="s">
        <v>1231</v>
      </c>
      <c r="AF57" s="78">
        <v>1196</v>
      </c>
      <c r="AG57" s="78">
        <v>387</v>
      </c>
      <c r="AH57" s="78">
        <v>45</v>
      </c>
      <c r="AI57" s="78">
        <v>0</v>
      </c>
      <c r="AJ57" s="78"/>
      <c r="AK57" s="78" t="s">
        <v>1398</v>
      </c>
      <c r="AL57" s="78" t="s">
        <v>1516</v>
      </c>
      <c r="AM57" s="83" t="s">
        <v>1651</v>
      </c>
      <c r="AN57" s="78"/>
      <c r="AO57" s="80">
        <v>40485.4887962963</v>
      </c>
      <c r="AP57" s="78"/>
      <c r="AQ57" s="78" t="b">
        <v>0</v>
      </c>
      <c r="AR57" s="78" t="b">
        <v>0</v>
      </c>
      <c r="AS57" s="78" t="b">
        <v>0</v>
      </c>
      <c r="AT57" s="78" t="s">
        <v>1084</v>
      </c>
      <c r="AU57" s="78">
        <v>4</v>
      </c>
      <c r="AV57" s="83" t="s">
        <v>1908</v>
      </c>
      <c r="AW57" s="78" t="b">
        <v>0</v>
      </c>
      <c r="AX57" s="78" t="s">
        <v>1997</v>
      </c>
      <c r="AY57" s="83" t="s">
        <v>2052</v>
      </c>
      <c r="AZ57" s="78" t="s">
        <v>66</v>
      </c>
      <c r="BA57" s="78" t="str">
        <f>REPLACE(INDEX(GroupVertices[Group],MATCH(Vertices[[#This Row],[Vertex]],GroupVertices[Vertex],0)),1,1,"")</f>
        <v>31</v>
      </c>
      <c r="BB57" s="48"/>
      <c r="BC57" s="48"/>
      <c r="BD57" s="48"/>
      <c r="BE57" s="48"/>
      <c r="BF57" s="48" t="s">
        <v>2534</v>
      </c>
      <c r="BG57" s="48" t="s">
        <v>2862</v>
      </c>
      <c r="BH57" s="121" t="s">
        <v>2898</v>
      </c>
      <c r="BI57" s="121" t="s">
        <v>2959</v>
      </c>
      <c r="BJ57" s="121" t="s">
        <v>2999</v>
      </c>
      <c r="BK57" s="121" t="s">
        <v>3056</v>
      </c>
      <c r="BL57" s="121">
        <v>4</v>
      </c>
      <c r="BM57" s="124">
        <v>11.428571428571429</v>
      </c>
      <c r="BN57" s="121">
        <v>0</v>
      </c>
      <c r="BO57" s="124">
        <v>0</v>
      </c>
      <c r="BP57" s="121">
        <v>0</v>
      </c>
      <c r="BQ57" s="124">
        <v>0</v>
      </c>
      <c r="BR57" s="121">
        <v>31</v>
      </c>
      <c r="BS57" s="124">
        <v>88.57142857142857</v>
      </c>
      <c r="BT57" s="121">
        <v>35</v>
      </c>
      <c r="BU57" s="2"/>
      <c r="BV57" s="3"/>
      <c r="BW57" s="3"/>
      <c r="BX57" s="3"/>
      <c r="BY57" s="3"/>
    </row>
    <row r="58" spans="1:77" ht="41.45" customHeight="1">
      <c r="A58" s="64" t="s">
        <v>253</v>
      </c>
      <c r="C58" s="65"/>
      <c r="D58" s="65" t="s">
        <v>64</v>
      </c>
      <c r="E58" s="66">
        <v>162</v>
      </c>
      <c r="F58" s="68">
        <v>100</v>
      </c>
      <c r="G58" s="100" t="s">
        <v>667</v>
      </c>
      <c r="H58" s="65"/>
      <c r="I58" s="69" t="s">
        <v>253</v>
      </c>
      <c r="J58" s="70"/>
      <c r="K58" s="70"/>
      <c r="L58" s="69" t="s">
        <v>2228</v>
      </c>
      <c r="M58" s="73">
        <v>1</v>
      </c>
      <c r="N58" s="74">
        <v>7699.03515625</v>
      </c>
      <c r="O58" s="74">
        <v>3905.49169921875</v>
      </c>
      <c r="P58" s="75"/>
      <c r="Q58" s="76"/>
      <c r="R58" s="76"/>
      <c r="S58" s="86"/>
      <c r="T58" s="48">
        <v>0</v>
      </c>
      <c r="U58" s="48">
        <v>1</v>
      </c>
      <c r="V58" s="49">
        <v>0</v>
      </c>
      <c r="W58" s="49">
        <v>1</v>
      </c>
      <c r="X58" s="49">
        <v>0</v>
      </c>
      <c r="Y58" s="49">
        <v>0.701752</v>
      </c>
      <c r="Z58" s="49">
        <v>0</v>
      </c>
      <c r="AA58" s="49">
        <v>0</v>
      </c>
      <c r="AB58" s="71">
        <v>58</v>
      </c>
      <c r="AC58" s="71"/>
      <c r="AD58" s="72"/>
      <c r="AE58" s="78" t="s">
        <v>1232</v>
      </c>
      <c r="AF58" s="78">
        <v>17</v>
      </c>
      <c r="AG58" s="78">
        <v>0</v>
      </c>
      <c r="AH58" s="78">
        <v>441</v>
      </c>
      <c r="AI58" s="78">
        <v>441</v>
      </c>
      <c r="AJ58" s="78"/>
      <c r="AK58" s="78"/>
      <c r="AL58" s="78"/>
      <c r="AM58" s="78"/>
      <c r="AN58" s="78"/>
      <c r="AO58" s="80">
        <v>43498.09762731481</v>
      </c>
      <c r="AP58" s="78"/>
      <c r="AQ58" s="78" t="b">
        <v>1</v>
      </c>
      <c r="AR58" s="78" t="b">
        <v>0</v>
      </c>
      <c r="AS58" s="78" t="b">
        <v>0</v>
      </c>
      <c r="AT58" s="78" t="s">
        <v>1084</v>
      </c>
      <c r="AU58" s="78">
        <v>0</v>
      </c>
      <c r="AV58" s="78"/>
      <c r="AW58" s="78" t="b">
        <v>0</v>
      </c>
      <c r="AX58" s="78" t="s">
        <v>1997</v>
      </c>
      <c r="AY58" s="83" t="s">
        <v>2053</v>
      </c>
      <c r="AZ58" s="78" t="s">
        <v>66</v>
      </c>
      <c r="BA58" s="78" t="str">
        <f>REPLACE(INDEX(GroupVertices[Group],MATCH(Vertices[[#This Row],[Vertex]],GroupVertices[Vertex],0)),1,1,"")</f>
        <v>31</v>
      </c>
      <c r="BB58" s="48"/>
      <c r="BC58" s="48"/>
      <c r="BD58" s="48"/>
      <c r="BE58" s="48"/>
      <c r="BF58" s="48" t="s">
        <v>2534</v>
      </c>
      <c r="BG58" s="48" t="s">
        <v>2862</v>
      </c>
      <c r="BH58" s="121" t="s">
        <v>2899</v>
      </c>
      <c r="BI58" s="121" t="s">
        <v>2959</v>
      </c>
      <c r="BJ58" s="121" t="s">
        <v>3000</v>
      </c>
      <c r="BK58" s="121" t="s">
        <v>3056</v>
      </c>
      <c r="BL58" s="121">
        <v>4</v>
      </c>
      <c r="BM58" s="124">
        <v>10.256410256410257</v>
      </c>
      <c r="BN58" s="121">
        <v>0</v>
      </c>
      <c r="BO58" s="124">
        <v>0</v>
      </c>
      <c r="BP58" s="121">
        <v>0</v>
      </c>
      <c r="BQ58" s="124">
        <v>0</v>
      </c>
      <c r="BR58" s="121">
        <v>35</v>
      </c>
      <c r="BS58" s="124">
        <v>89.74358974358974</v>
      </c>
      <c r="BT58" s="121">
        <v>39</v>
      </c>
      <c r="BU58" s="2"/>
      <c r="BV58" s="3"/>
      <c r="BW58" s="3"/>
      <c r="BX58" s="3"/>
      <c r="BY58" s="3"/>
    </row>
    <row r="59" spans="1:77" ht="41.45" customHeight="1">
      <c r="A59" s="64" t="s">
        <v>254</v>
      </c>
      <c r="C59" s="65"/>
      <c r="D59" s="65" t="s">
        <v>64</v>
      </c>
      <c r="E59" s="66">
        <v>216.11216587636653</v>
      </c>
      <c r="F59" s="68">
        <v>99.88767445792102</v>
      </c>
      <c r="G59" s="100" t="s">
        <v>668</v>
      </c>
      <c r="H59" s="65"/>
      <c r="I59" s="69" t="s">
        <v>254</v>
      </c>
      <c r="J59" s="70"/>
      <c r="K59" s="70"/>
      <c r="L59" s="69" t="s">
        <v>2229</v>
      </c>
      <c r="M59" s="73">
        <v>38.43435899018912</v>
      </c>
      <c r="N59" s="74">
        <v>3478.552978515625</v>
      </c>
      <c r="O59" s="74">
        <v>6088.15478515625</v>
      </c>
      <c r="P59" s="75"/>
      <c r="Q59" s="76"/>
      <c r="R59" s="76"/>
      <c r="S59" s="86"/>
      <c r="T59" s="48">
        <v>1</v>
      </c>
      <c r="U59" s="48">
        <v>1</v>
      </c>
      <c r="V59" s="49">
        <v>0</v>
      </c>
      <c r="W59" s="49">
        <v>0.007634</v>
      </c>
      <c r="X59" s="49">
        <v>0.021616</v>
      </c>
      <c r="Y59" s="49">
        <v>0.704214</v>
      </c>
      <c r="Z59" s="49">
        <v>0.5</v>
      </c>
      <c r="AA59" s="49">
        <v>0</v>
      </c>
      <c r="AB59" s="71">
        <v>59</v>
      </c>
      <c r="AC59" s="71"/>
      <c r="AD59" s="72"/>
      <c r="AE59" s="78" t="s">
        <v>1233</v>
      </c>
      <c r="AF59" s="78">
        <v>4135</v>
      </c>
      <c r="AG59" s="78">
        <v>41725</v>
      </c>
      <c r="AH59" s="78">
        <v>21341</v>
      </c>
      <c r="AI59" s="78">
        <v>4353</v>
      </c>
      <c r="AJ59" s="78"/>
      <c r="AK59" s="78" t="s">
        <v>1399</v>
      </c>
      <c r="AL59" s="78" t="s">
        <v>1541</v>
      </c>
      <c r="AM59" s="83" t="s">
        <v>1652</v>
      </c>
      <c r="AN59" s="78"/>
      <c r="AO59" s="80">
        <v>39623.66241898148</v>
      </c>
      <c r="AP59" s="83" t="s">
        <v>1792</v>
      </c>
      <c r="AQ59" s="78" t="b">
        <v>0</v>
      </c>
      <c r="AR59" s="78" t="b">
        <v>0</v>
      </c>
      <c r="AS59" s="78" t="b">
        <v>0</v>
      </c>
      <c r="AT59" s="78" t="s">
        <v>1084</v>
      </c>
      <c r="AU59" s="78">
        <v>977</v>
      </c>
      <c r="AV59" s="83" t="s">
        <v>1905</v>
      </c>
      <c r="AW59" s="78" t="b">
        <v>0</v>
      </c>
      <c r="AX59" s="78" t="s">
        <v>1997</v>
      </c>
      <c r="AY59" s="83" t="s">
        <v>2054</v>
      </c>
      <c r="AZ59" s="78" t="s">
        <v>66</v>
      </c>
      <c r="BA59" s="78" t="str">
        <f>REPLACE(INDEX(GroupVertices[Group],MATCH(Vertices[[#This Row],[Vertex]],GroupVertices[Vertex],0)),1,1,"")</f>
        <v>3</v>
      </c>
      <c r="BB59" s="48" t="s">
        <v>517</v>
      </c>
      <c r="BC59" s="48" t="s">
        <v>517</v>
      </c>
      <c r="BD59" s="48" t="s">
        <v>562</v>
      </c>
      <c r="BE59" s="48" t="s">
        <v>562</v>
      </c>
      <c r="BF59" s="48"/>
      <c r="BG59" s="48"/>
      <c r="BH59" s="121" t="s">
        <v>2900</v>
      </c>
      <c r="BI59" s="121" t="s">
        <v>2900</v>
      </c>
      <c r="BJ59" s="121" t="s">
        <v>3001</v>
      </c>
      <c r="BK59" s="121" t="s">
        <v>3001</v>
      </c>
      <c r="BL59" s="121">
        <v>1</v>
      </c>
      <c r="BM59" s="124">
        <v>4</v>
      </c>
      <c r="BN59" s="121">
        <v>0</v>
      </c>
      <c r="BO59" s="124">
        <v>0</v>
      </c>
      <c r="BP59" s="121">
        <v>0</v>
      </c>
      <c r="BQ59" s="124">
        <v>0</v>
      </c>
      <c r="BR59" s="121">
        <v>24</v>
      </c>
      <c r="BS59" s="124">
        <v>96</v>
      </c>
      <c r="BT59" s="121">
        <v>25</v>
      </c>
      <c r="BU59" s="2"/>
      <c r="BV59" s="3"/>
      <c r="BW59" s="3"/>
      <c r="BX59" s="3"/>
      <c r="BY59" s="3"/>
    </row>
    <row r="60" spans="1:77" ht="41.45" customHeight="1">
      <c r="A60" s="64" t="s">
        <v>255</v>
      </c>
      <c r="C60" s="65"/>
      <c r="D60" s="65" t="s">
        <v>64</v>
      </c>
      <c r="E60" s="66">
        <v>168.5155068031843</v>
      </c>
      <c r="F60" s="68">
        <v>99.98647517020001</v>
      </c>
      <c r="G60" s="100" t="s">
        <v>669</v>
      </c>
      <c r="H60" s="65"/>
      <c r="I60" s="69" t="s">
        <v>255</v>
      </c>
      <c r="J60" s="70"/>
      <c r="K60" s="70"/>
      <c r="L60" s="69" t="s">
        <v>2230</v>
      </c>
      <c r="M60" s="73">
        <v>5.507374944678493</v>
      </c>
      <c r="N60" s="74">
        <v>3489.8291015625</v>
      </c>
      <c r="O60" s="74">
        <v>5384.13525390625</v>
      </c>
      <c r="P60" s="75"/>
      <c r="Q60" s="76"/>
      <c r="R60" s="76"/>
      <c r="S60" s="86"/>
      <c r="T60" s="48">
        <v>0</v>
      </c>
      <c r="U60" s="48">
        <v>2</v>
      </c>
      <c r="V60" s="49">
        <v>0</v>
      </c>
      <c r="W60" s="49">
        <v>0.007634</v>
      </c>
      <c r="X60" s="49">
        <v>0.021616</v>
      </c>
      <c r="Y60" s="49">
        <v>0.704214</v>
      </c>
      <c r="Z60" s="49">
        <v>0.5</v>
      </c>
      <c r="AA60" s="49">
        <v>0</v>
      </c>
      <c r="AB60" s="71">
        <v>60</v>
      </c>
      <c r="AC60" s="71"/>
      <c r="AD60" s="72"/>
      <c r="AE60" s="78" t="s">
        <v>1234</v>
      </c>
      <c r="AF60" s="78">
        <v>2342</v>
      </c>
      <c r="AG60" s="78">
        <v>5024</v>
      </c>
      <c r="AH60" s="78">
        <v>11852</v>
      </c>
      <c r="AI60" s="78">
        <v>869</v>
      </c>
      <c r="AJ60" s="78"/>
      <c r="AK60" s="78" t="s">
        <v>1400</v>
      </c>
      <c r="AL60" s="78" t="s">
        <v>1542</v>
      </c>
      <c r="AM60" s="83" t="s">
        <v>1653</v>
      </c>
      <c r="AN60" s="78"/>
      <c r="AO60" s="80">
        <v>40569.46871527778</v>
      </c>
      <c r="AP60" s="83" t="s">
        <v>1793</v>
      </c>
      <c r="AQ60" s="78" t="b">
        <v>0</v>
      </c>
      <c r="AR60" s="78" t="b">
        <v>0</v>
      </c>
      <c r="AS60" s="78" t="b">
        <v>0</v>
      </c>
      <c r="AT60" s="78" t="s">
        <v>1084</v>
      </c>
      <c r="AU60" s="78">
        <v>57</v>
      </c>
      <c r="AV60" s="83" t="s">
        <v>1911</v>
      </c>
      <c r="AW60" s="78" t="b">
        <v>0</v>
      </c>
      <c r="AX60" s="78" t="s">
        <v>1997</v>
      </c>
      <c r="AY60" s="83" t="s">
        <v>2055</v>
      </c>
      <c r="AZ60" s="78" t="s">
        <v>66</v>
      </c>
      <c r="BA60" s="78" t="str">
        <f>REPLACE(INDEX(GroupVertices[Group],MATCH(Vertices[[#This Row],[Vertex]],GroupVertices[Vertex],0)),1,1,"")</f>
        <v>3</v>
      </c>
      <c r="BB60" s="48"/>
      <c r="BC60" s="48"/>
      <c r="BD60" s="48"/>
      <c r="BE60" s="48"/>
      <c r="BF60" s="48"/>
      <c r="BG60" s="48"/>
      <c r="BH60" s="121" t="s">
        <v>2901</v>
      </c>
      <c r="BI60" s="121" t="s">
        <v>2901</v>
      </c>
      <c r="BJ60" s="121" t="s">
        <v>3002</v>
      </c>
      <c r="BK60" s="121" t="s">
        <v>3002</v>
      </c>
      <c r="BL60" s="121">
        <v>1</v>
      </c>
      <c r="BM60" s="124">
        <v>3.4482758620689653</v>
      </c>
      <c r="BN60" s="121">
        <v>0</v>
      </c>
      <c r="BO60" s="124">
        <v>0</v>
      </c>
      <c r="BP60" s="121">
        <v>0</v>
      </c>
      <c r="BQ60" s="124">
        <v>0</v>
      </c>
      <c r="BR60" s="121">
        <v>28</v>
      </c>
      <c r="BS60" s="124">
        <v>96.55172413793103</v>
      </c>
      <c r="BT60" s="121">
        <v>29</v>
      </c>
      <c r="BU60" s="2"/>
      <c r="BV60" s="3"/>
      <c r="BW60" s="3"/>
      <c r="BX60" s="3"/>
      <c r="BY60" s="3"/>
    </row>
    <row r="61" spans="1:77" ht="41.45" customHeight="1">
      <c r="A61" s="64" t="s">
        <v>256</v>
      </c>
      <c r="C61" s="65"/>
      <c r="D61" s="65" t="s">
        <v>64</v>
      </c>
      <c r="E61" s="66">
        <v>162.2412190018695</v>
      </c>
      <c r="F61" s="68">
        <v>99.99949927978845</v>
      </c>
      <c r="G61" s="100" t="s">
        <v>670</v>
      </c>
      <c r="H61" s="65"/>
      <c r="I61" s="69" t="s">
        <v>256</v>
      </c>
      <c r="J61" s="70"/>
      <c r="K61" s="70"/>
      <c r="L61" s="69" t="s">
        <v>2231</v>
      </c>
      <c r="M61" s="73">
        <v>1.1668733558340365</v>
      </c>
      <c r="N61" s="74">
        <v>9131.6396484375</v>
      </c>
      <c r="O61" s="74">
        <v>2658.5576171875</v>
      </c>
      <c r="P61" s="75"/>
      <c r="Q61" s="76"/>
      <c r="R61" s="76"/>
      <c r="S61" s="86"/>
      <c r="T61" s="48">
        <v>0</v>
      </c>
      <c r="U61" s="48">
        <v>1</v>
      </c>
      <c r="V61" s="49">
        <v>0</v>
      </c>
      <c r="W61" s="49">
        <v>1</v>
      </c>
      <c r="X61" s="49">
        <v>0</v>
      </c>
      <c r="Y61" s="49">
        <v>0.999997</v>
      </c>
      <c r="Z61" s="49">
        <v>0</v>
      </c>
      <c r="AA61" s="49">
        <v>0</v>
      </c>
      <c r="AB61" s="71">
        <v>61</v>
      </c>
      <c r="AC61" s="71"/>
      <c r="AD61" s="72"/>
      <c r="AE61" s="78" t="s">
        <v>1235</v>
      </c>
      <c r="AF61" s="78">
        <v>505</v>
      </c>
      <c r="AG61" s="78">
        <v>186</v>
      </c>
      <c r="AH61" s="78">
        <v>7510</v>
      </c>
      <c r="AI61" s="78">
        <v>2174</v>
      </c>
      <c r="AJ61" s="78"/>
      <c r="AK61" s="78"/>
      <c r="AL61" s="78"/>
      <c r="AM61" s="78"/>
      <c r="AN61" s="78"/>
      <c r="AO61" s="80">
        <v>39977.79756944445</v>
      </c>
      <c r="AP61" s="83" t="s">
        <v>1794</v>
      </c>
      <c r="AQ61" s="78" t="b">
        <v>0</v>
      </c>
      <c r="AR61" s="78" t="b">
        <v>0</v>
      </c>
      <c r="AS61" s="78" t="b">
        <v>1</v>
      </c>
      <c r="AT61" s="78" t="s">
        <v>1087</v>
      </c>
      <c r="AU61" s="78">
        <v>3</v>
      </c>
      <c r="AV61" s="83" t="s">
        <v>1905</v>
      </c>
      <c r="AW61" s="78" t="b">
        <v>0</v>
      </c>
      <c r="AX61" s="78" t="s">
        <v>1997</v>
      </c>
      <c r="AY61" s="83" t="s">
        <v>2056</v>
      </c>
      <c r="AZ61" s="78" t="s">
        <v>66</v>
      </c>
      <c r="BA61" s="78" t="str">
        <f>REPLACE(INDEX(GroupVertices[Group],MATCH(Vertices[[#This Row],[Vertex]],GroupVertices[Vertex],0)),1,1,"")</f>
        <v>30</v>
      </c>
      <c r="BB61" s="48" t="s">
        <v>518</v>
      </c>
      <c r="BC61" s="48" t="s">
        <v>518</v>
      </c>
      <c r="BD61" s="48" t="s">
        <v>566</v>
      </c>
      <c r="BE61" s="48" t="s">
        <v>566</v>
      </c>
      <c r="BF61" s="48"/>
      <c r="BG61" s="48"/>
      <c r="BH61" s="121" t="s">
        <v>2902</v>
      </c>
      <c r="BI61" s="121" t="s">
        <v>2902</v>
      </c>
      <c r="BJ61" s="121" t="s">
        <v>3003</v>
      </c>
      <c r="BK61" s="121" t="s">
        <v>3003</v>
      </c>
      <c r="BL61" s="121">
        <v>0</v>
      </c>
      <c r="BM61" s="124">
        <v>0</v>
      </c>
      <c r="BN61" s="121">
        <v>0</v>
      </c>
      <c r="BO61" s="124">
        <v>0</v>
      </c>
      <c r="BP61" s="121">
        <v>0</v>
      </c>
      <c r="BQ61" s="124">
        <v>0</v>
      </c>
      <c r="BR61" s="121">
        <v>11</v>
      </c>
      <c r="BS61" s="124">
        <v>100</v>
      </c>
      <c r="BT61" s="121">
        <v>11</v>
      </c>
      <c r="BU61" s="2"/>
      <c r="BV61" s="3"/>
      <c r="BW61" s="3"/>
      <c r="BX61" s="3"/>
      <c r="BY61" s="3"/>
    </row>
    <row r="62" spans="1:77" ht="41.45" customHeight="1">
      <c r="A62" s="64" t="s">
        <v>345</v>
      </c>
      <c r="C62" s="65"/>
      <c r="D62" s="65" t="s">
        <v>64</v>
      </c>
      <c r="E62" s="66">
        <v>1000</v>
      </c>
      <c r="F62" s="68">
        <v>70</v>
      </c>
      <c r="G62" s="100" t="s">
        <v>1946</v>
      </c>
      <c r="H62" s="65"/>
      <c r="I62" s="69" t="s">
        <v>345</v>
      </c>
      <c r="J62" s="70"/>
      <c r="K62" s="70"/>
      <c r="L62" s="69" t="s">
        <v>2232</v>
      </c>
      <c r="M62" s="73">
        <v>9999</v>
      </c>
      <c r="N62" s="74">
        <v>9579.9384765625</v>
      </c>
      <c r="O62" s="74">
        <v>2658.5576171875</v>
      </c>
      <c r="P62" s="75"/>
      <c r="Q62" s="76"/>
      <c r="R62" s="76"/>
      <c r="S62" s="86"/>
      <c r="T62" s="48">
        <v>1</v>
      </c>
      <c r="U62" s="48">
        <v>0</v>
      </c>
      <c r="V62" s="49">
        <v>0</v>
      </c>
      <c r="W62" s="49">
        <v>1</v>
      </c>
      <c r="X62" s="49">
        <v>0</v>
      </c>
      <c r="Y62" s="49">
        <v>0.999997</v>
      </c>
      <c r="Z62" s="49">
        <v>0</v>
      </c>
      <c r="AA62" s="49">
        <v>0</v>
      </c>
      <c r="AB62" s="71">
        <v>62</v>
      </c>
      <c r="AC62" s="71"/>
      <c r="AD62" s="72"/>
      <c r="AE62" s="78" t="s">
        <v>1236</v>
      </c>
      <c r="AF62" s="78">
        <v>627</v>
      </c>
      <c r="AG62" s="78">
        <v>11143948</v>
      </c>
      <c r="AH62" s="78">
        <v>31163</v>
      </c>
      <c r="AI62" s="78">
        <v>5230</v>
      </c>
      <c r="AJ62" s="78"/>
      <c r="AK62" s="78" t="s">
        <v>1401</v>
      </c>
      <c r="AL62" s="78" t="s">
        <v>1538</v>
      </c>
      <c r="AM62" s="83" t="s">
        <v>1654</v>
      </c>
      <c r="AN62" s="78"/>
      <c r="AO62" s="80">
        <v>39648.55752314815</v>
      </c>
      <c r="AP62" s="83" t="s">
        <v>1795</v>
      </c>
      <c r="AQ62" s="78" t="b">
        <v>0</v>
      </c>
      <c r="AR62" s="78" t="b">
        <v>0</v>
      </c>
      <c r="AS62" s="78" t="b">
        <v>0</v>
      </c>
      <c r="AT62" s="78" t="s">
        <v>1084</v>
      </c>
      <c r="AU62" s="78">
        <v>56083</v>
      </c>
      <c r="AV62" s="83" t="s">
        <v>1905</v>
      </c>
      <c r="AW62" s="78" t="b">
        <v>1</v>
      </c>
      <c r="AX62" s="78" t="s">
        <v>1997</v>
      </c>
      <c r="AY62" s="83" t="s">
        <v>2057</v>
      </c>
      <c r="AZ62" s="78" t="s">
        <v>65</v>
      </c>
      <c r="BA62" s="78" t="str">
        <f>REPLACE(INDEX(GroupVertices[Group],MATCH(Vertices[[#This Row],[Vertex]],GroupVertices[Vertex],0)),1,1,"")</f>
        <v>30</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257</v>
      </c>
      <c r="C63" s="65"/>
      <c r="D63" s="65" t="s">
        <v>64</v>
      </c>
      <c r="E63" s="66">
        <v>165.87895717522377</v>
      </c>
      <c r="F63" s="68">
        <v>99.99194809595306</v>
      </c>
      <c r="G63" s="100" t="s">
        <v>671</v>
      </c>
      <c r="H63" s="65"/>
      <c r="I63" s="69" t="s">
        <v>257</v>
      </c>
      <c r="J63" s="70"/>
      <c r="K63" s="70"/>
      <c r="L63" s="69" t="s">
        <v>2233</v>
      </c>
      <c r="M63" s="73">
        <v>3.6834312220408783</v>
      </c>
      <c r="N63" s="74">
        <v>3161.6435546875</v>
      </c>
      <c r="O63" s="74">
        <v>8271.86328125</v>
      </c>
      <c r="P63" s="75"/>
      <c r="Q63" s="76"/>
      <c r="R63" s="76"/>
      <c r="S63" s="86"/>
      <c r="T63" s="48">
        <v>0</v>
      </c>
      <c r="U63" s="48">
        <v>1</v>
      </c>
      <c r="V63" s="49">
        <v>0</v>
      </c>
      <c r="W63" s="49">
        <v>0.007576</v>
      </c>
      <c r="X63" s="49">
        <v>0.017798</v>
      </c>
      <c r="Y63" s="49">
        <v>0.404923</v>
      </c>
      <c r="Z63" s="49">
        <v>0</v>
      </c>
      <c r="AA63" s="49">
        <v>0</v>
      </c>
      <c r="AB63" s="71">
        <v>63</v>
      </c>
      <c r="AC63" s="71"/>
      <c r="AD63" s="72"/>
      <c r="AE63" s="78" t="s">
        <v>1237</v>
      </c>
      <c r="AF63" s="78">
        <v>2966</v>
      </c>
      <c r="AG63" s="78">
        <v>2991</v>
      </c>
      <c r="AH63" s="78">
        <v>34667</v>
      </c>
      <c r="AI63" s="78">
        <v>9122</v>
      </c>
      <c r="AJ63" s="78"/>
      <c r="AK63" s="78" t="s">
        <v>1402</v>
      </c>
      <c r="AL63" s="78" t="s">
        <v>1543</v>
      </c>
      <c r="AM63" s="83" t="s">
        <v>1655</v>
      </c>
      <c r="AN63" s="78"/>
      <c r="AO63" s="80">
        <v>40910.07791666667</v>
      </c>
      <c r="AP63" s="83" t="s">
        <v>1796</v>
      </c>
      <c r="AQ63" s="78" t="b">
        <v>0</v>
      </c>
      <c r="AR63" s="78" t="b">
        <v>0</v>
      </c>
      <c r="AS63" s="78" t="b">
        <v>1</v>
      </c>
      <c r="AT63" s="78" t="s">
        <v>1084</v>
      </c>
      <c r="AU63" s="78">
        <v>185</v>
      </c>
      <c r="AV63" s="83" t="s">
        <v>1905</v>
      </c>
      <c r="AW63" s="78" t="b">
        <v>0</v>
      </c>
      <c r="AX63" s="78" t="s">
        <v>1997</v>
      </c>
      <c r="AY63" s="83" t="s">
        <v>2058</v>
      </c>
      <c r="AZ63" s="78" t="s">
        <v>66</v>
      </c>
      <c r="BA63" s="78" t="str">
        <f>REPLACE(INDEX(GroupVertices[Group],MATCH(Vertices[[#This Row],[Vertex]],GroupVertices[Vertex],0)),1,1,"")</f>
        <v>3</v>
      </c>
      <c r="BB63" s="48"/>
      <c r="BC63" s="48"/>
      <c r="BD63" s="48"/>
      <c r="BE63" s="48"/>
      <c r="BF63" s="48" t="s">
        <v>594</v>
      </c>
      <c r="BG63" s="48" t="s">
        <v>594</v>
      </c>
      <c r="BH63" s="121" t="s">
        <v>2903</v>
      </c>
      <c r="BI63" s="121" t="s">
        <v>2903</v>
      </c>
      <c r="BJ63" s="121" t="s">
        <v>3004</v>
      </c>
      <c r="BK63" s="121" t="s">
        <v>3004</v>
      </c>
      <c r="BL63" s="121">
        <v>1</v>
      </c>
      <c r="BM63" s="124">
        <v>8.333333333333334</v>
      </c>
      <c r="BN63" s="121">
        <v>2</v>
      </c>
      <c r="BO63" s="124">
        <v>16.666666666666668</v>
      </c>
      <c r="BP63" s="121">
        <v>0</v>
      </c>
      <c r="BQ63" s="124">
        <v>0</v>
      </c>
      <c r="BR63" s="121">
        <v>9</v>
      </c>
      <c r="BS63" s="124">
        <v>75</v>
      </c>
      <c r="BT63" s="121">
        <v>12</v>
      </c>
      <c r="BU63" s="2"/>
      <c r="BV63" s="3"/>
      <c r="BW63" s="3"/>
      <c r="BX63" s="3"/>
      <c r="BY63" s="3"/>
    </row>
    <row r="64" spans="1:77" ht="41.45" customHeight="1">
      <c r="A64" s="64" t="s">
        <v>258</v>
      </c>
      <c r="C64" s="65"/>
      <c r="D64" s="65" t="s">
        <v>64</v>
      </c>
      <c r="E64" s="66">
        <v>162.22565648561985</v>
      </c>
      <c r="F64" s="68">
        <v>99.99953158431823</v>
      </c>
      <c r="G64" s="100" t="s">
        <v>672</v>
      </c>
      <c r="H64" s="65"/>
      <c r="I64" s="69" t="s">
        <v>258</v>
      </c>
      <c r="J64" s="70"/>
      <c r="K64" s="70"/>
      <c r="L64" s="69" t="s">
        <v>2234</v>
      </c>
      <c r="M64" s="73">
        <v>1.156107332877002</v>
      </c>
      <c r="N64" s="74">
        <v>3555.397705078125</v>
      </c>
      <c r="O64" s="74">
        <v>7638.16943359375</v>
      </c>
      <c r="P64" s="75"/>
      <c r="Q64" s="76"/>
      <c r="R64" s="76"/>
      <c r="S64" s="86"/>
      <c r="T64" s="48">
        <v>1</v>
      </c>
      <c r="U64" s="48">
        <v>3</v>
      </c>
      <c r="V64" s="49">
        <v>190</v>
      </c>
      <c r="W64" s="49">
        <v>0.007874</v>
      </c>
      <c r="X64" s="49">
        <v>0.023104</v>
      </c>
      <c r="Y64" s="49">
        <v>1.517064</v>
      </c>
      <c r="Z64" s="49">
        <v>0.08333333333333333</v>
      </c>
      <c r="AA64" s="49">
        <v>0</v>
      </c>
      <c r="AB64" s="71">
        <v>64</v>
      </c>
      <c r="AC64" s="71"/>
      <c r="AD64" s="72"/>
      <c r="AE64" s="78" t="s">
        <v>1238</v>
      </c>
      <c r="AF64" s="78">
        <v>531</v>
      </c>
      <c r="AG64" s="78">
        <v>174</v>
      </c>
      <c r="AH64" s="78">
        <v>306</v>
      </c>
      <c r="AI64" s="78">
        <v>270</v>
      </c>
      <c r="AJ64" s="78"/>
      <c r="AK64" s="78" t="s">
        <v>1403</v>
      </c>
      <c r="AL64" s="78" t="s">
        <v>1544</v>
      </c>
      <c r="AM64" s="83" t="s">
        <v>1656</v>
      </c>
      <c r="AN64" s="78"/>
      <c r="AO64" s="80">
        <v>43060.85570601852</v>
      </c>
      <c r="AP64" s="83" t="s">
        <v>1797</v>
      </c>
      <c r="AQ64" s="78" t="b">
        <v>1</v>
      </c>
      <c r="AR64" s="78" t="b">
        <v>0</v>
      </c>
      <c r="AS64" s="78" t="b">
        <v>1</v>
      </c>
      <c r="AT64" s="78" t="s">
        <v>1084</v>
      </c>
      <c r="AU64" s="78">
        <v>1</v>
      </c>
      <c r="AV64" s="78"/>
      <c r="AW64" s="78" t="b">
        <v>0</v>
      </c>
      <c r="AX64" s="78" t="s">
        <v>1997</v>
      </c>
      <c r="AY64" s="83" t="s">
        <v>2059</v>
      </c>
      <c r="AZ64" s="78" t="s">
        <v>66</v>
      </c>
      <c r="BA64" s="78" t="str">
        <f>REPLACE(INDEX(GroupVertices[Group],MATCH(Vertices[[#This Row],[Vertex]],GroupVertices[Vertex],0)),1,1,"")</f>
        <v>3</v>
      </c>
      <c r="BB64" s="48" t="s">
        <v>519</v>
      </c>
      <c r="BC64" s="48" t="s">
        <v>519</v>
      </c>
      <c r="BD64" s="48" t="s">
        <v>567</v>
      </c>
      <c r="BE64" s="48" t="s">
        <v>567</v>
      </c>
      <c r="BF64" s="48" t="s">
        <v>595</v>
      </c>
      <c r="BG64" s="48" t="s">
        <v>595</v>
      </c>
      <c r="BH64" s="121" t="s">
        <v>2904</v>
      </c>
      <c r="BI64" s="121" t="s">
        <v>2904</v>
      </c>
      <c r="BJ64" s="121" t="s">
        <v>3005</v>
      </c>
      <c r="BK64" s="121" t="s">
        <v>3005</v>
      </c>
      <c r="BL64" s="121">
        <v>2</v>
      </c>
      <c r="BM64" s="124">
        <v>6.25</v>
      </c>
      <c r="BN64" s="121">
        <v>1</v>
      </c>
      <c r="BO64" s="124">
        <v>3.125</v>
      </c>
      <c r="BP64" s="121">
        <v>0</v>
      </c>
      <c r="BQ64" s="124">
        <v>0</v>
      </c>
      <c r="BR64" s="121">
        <v>29</v>
      </c>
      <c r="BS64" s="124">
        <v>90.625</v>
      </c>
      <c r="BT64" s="121">
        <v>32</v>
      </c>
      <c r="BU64" s="2"/>
      <c r="BV64" s="3"/>
      <c r="BW64" s="3"/>
      <c r="BX64" s="3"/>
      <c r="BY64" s="3"/>
    </row>
    <row r="65" spans="1:77" ht="41.45" customHeight="1">
      <c r="A65" s="64" t="s">
        <v>346</v>
      </c>
      <c r="C65" s="65"/>
      <c r="D65" s="65" t="s">
        <v>64</v>
      </c>
      <c r="E65" s="66">
        <v>169.57116415545184</v>
      </c>
      <c r="F65" s="68">
        <v>99.98428384626347</v>
      </c>
      <c r="G65" s="100" t="s">
        <v>1947</v>
      </c>
      <c r="H65" s="65"/>
      <c r="I65" s="69" t="s">
        <v>346</v>
      </c>
      <c r="J65" s="70"/>
      <c r="K65" s="70"/>
      <c r="L65" s="69" t="s">
        <v>2235</v>
      </c>
      <c r="M65" s="73">
        <v>6.237670168597341</v>
      </c>
      <c r="N65" s="74">
        <v>3976.21044921875</v>
      </c>
      <c r="O65" s="74">
        <v>7532.2705078125</v>
      </c>
      <c r="P65" s="75"/>
      <c r="Q65" s="76"/>
      <c r="R65" s="76"/>
      <c r="S65" s="86"/>
      <c r="T65" s="48">
        <v>1</v>
      </c>
      <c r="U65" s="48">
        <v>0</v>
      </c>
      <c r="V65" s="49">
        <v>0</v>
      </c>
      <c r="W65" s="49">
        <v>0.005714</v>
      </c>
      <c r="X65" s="49">
        <v>0.004081</v>
      </c>
      <c r="Y65" s="49">
        <v>0.472376</v>
      </c>
      <c r="Z65" s="49">
        <v>0</v>
      </c>
      <c r="AA65" s="49">
        <v>0</v>
      </c>
      <c r="AB65" s="71">
        <v>65</v>
      </c>
      <c r="AC65" s="71"/>
      <c r="AD65" s="72"/>
      <c r="AE65" s="78" t="s">
        <v>1239</v>
      </c>
      <c r="AF65" s="78">
        <v>128</v>
      </c>
      <c r="AG65" s="78">
        <v>5838</v>
      </c>
      <c r="AH65" s="78">
        <v>6764</v>
      </c>
      <c r="AI65" s="78">
        <v>1344</v>
      </c>
      <c r="AJ65" s="78"/>
      <c r="AK65" s="78" t="s">
        <v>1404</v>
      </c>
      <c r="AL65" s="78"/>
      <c r="AM65" s="83" t="s">
        <v>1657</v>
      </c>
      <c r="AN65" s="78"/>
      <c r="AO65" s="80">
        <v>39901.92203703704</v>
      </c>
      <c r="AP65" s="83" t="s">
        <v>1798</v>
      </c>
      <c r="AQ65" s="78" t="b">
        <v>0</v>
      </c>
      <c r="AR65" s="78" t="b">
        <v>0</v>
      </c>
      <c r="AS65" s="78" t="b">
        <v>0</v>
      </c>
      <c r="AT65" s="78" t="s">
        <v>1084</v>
      </c>
      <c r="AU65" s="78">
        <v>258</v>
      </c>
      <c r="AV65" s="83" t="s">
        <v>1905</v>
      </c>
      <c r="AW65" s="78" t="b">
        <v>0</v>
      </c>
      <c r="AX65" s="78" t="s">
        <v>1997</v>
      </c>
      <c r="AY65" s="83" t="s">
        <v>2060</v>
      </c>
      <c r="AZ65" s="78" t="s">
        <v>65</v>
      </c>
      <c r="BA65" s="78" t="str">
        <f>REPLACE(INDEX(GroupVertices[Group],MATCH(Vertices[[#This Row],[Vertex]],GroupVertices[Vertex],0)),1,1,"")</f>
        <v>3</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347</v>
      </c>
      <c r="C66" s="65"/>
      <c r="D66" s="65" t="s">
        <v>64</v>
      </c>
      <c r="E66" s="66">
        <v>162.00518750541656</v>
      </c>
      <c r="F66" s="68">
        <v>99.9999892318234</v>
      </c>
      <c r="G66" s="100" t="s">
        <v>1948</v>
      </c>
      <c r="H66" s="65"/>
      <c r="I66" s="69" t="s">
        <v>347</v>
      </c>
      <c r="J66" s="70"/>
      <c r="K66" s="70"/>
      <c r="L66" s="69" t="s">
        <v>2236</v>
      </c>
      <c r="M66" s="73">
        <v>1.0035886743190114</v>
      </c>
      <c r="N66" s="74">
        <v>3753.891845703125</v>
      </c>
      <c r="O66" s="74">
        <v>9295.6826171875</v>
      </c>
      <c r="P66" s="75"/>
      <c r="Q66" s="76"/>
      <c r="R66" s="76"/>
      <c r="S66" s="86"/>
      <c r="T66" s="48">
        <v>1</v>
      </c>
      <c r="U66" s="48">
        <v>0</v>
      </c>
      <c r="V66" s="49">
        <v>0</v>
      </c>
      <c r="W66" s="49">
        <v>0.005714</v>
      </c>
      <c r="X66" s="49">
        <v>0.004081</v>
      </c>
      <c r="Y66" s="49">
        <v>0.472376</v>
      </c>
      <c r="Z66" s="49">
        <v>0</v>
      </c>
      <c r="AA66" s="49">
        <v>0</v>
      </c>
      <c r="AB66" s="71">
        <v>66</v>
      </c>
      <c r="AC66" s="71"/>
      <c r="AD66" s="72"/>
      <c r="AE66" s="78" t="s">
        <v>1240</v>
      </c>
      <c r="AF66" s="78">
        <v>19</v>
      </c>
      <c r="AG66" s="78">
        <v>4</v>
      </c>
      <c r="AH66" s="78">
        <v>2</v>
      </c>
      <c r="AI66" s="78">
        <v>4</v>
      </c>
      <c r="AJ66" s="78"/>
      <c r="AK66" s="78" t="s">
        <v>1405</v>
      </c>
      <c r="AL66" s="78" t="s">
        <v>1538</v>
      </c>
      <c r="AM66" s="83" t="s">
        <v>1658</v>
      </c>
      <c r="AN66" s="78"/>
      <c r="AO66" s="80">
        <v>43452.08493055555</v>
      </c>
      <c r="AP66" s="78"/>
      <c r="AQ66" s="78" t="b">
        <v>1</v>
      </c>
      <c r="AR66" s="78" t="b">
        <v>0</v>
      </c>
      <c r="AS66" s="78" t="b">
        <v>0</v>
      </c>
      <c r="AT66" s="78" t="s">
        <v>1084</v>
      </c>
      <c r="AU66" s="78">
        <v>0</v>
      </c>
      <c r="AV66" s="78"/>
      <c r="AW66" s="78" t="b">
        <v>0</v>
      </c>
      <c r="AX66" s="78" t="s">
        <v>1997</v>
      </c>
      <c r="AY66" s="83" t="s">
        <v>2061</v>
      </c>
      <c r="AZ66" s="78" t="s">
        <v>65</v>
      </c>
      <c r="BA66" s="78" t="str">
        <f>REPLACE(INDEX(GroupVertices[Group],MATCH(Vertices[[#This Row],[Vertex]],GroupVertices[Vertex],0)),1,1,"")</f>
        <v>3</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259</v>
      </c>
      <c r="C67" s="65"/>
      <c r="D67" s="65" t="s">
        <v>64</v>
      </c>
      <c r="E67" s="66">
        <v>162.4033285461366</v>
      </c>
      <c r="F67" s="68">
        <v>99.99916277426995</v>
      </c>
      <c r="G67" s="100" t="s">
        <v>673</v>
      </c>
      <c r="H67" s="65"/>
      <c r="I67" s="69" t="s">
        <v>259</v>
      </c>
      <c r="J67" s="70"/>
      <c r="K67" s="70"/>
      <c r="L67" s="69" t="s">
        <v>2237</v>
      </c>
      <c r="M67" s="73">
        <v>1.279019428303147</v>
      </c>
      <c r="N67" s="74">
        <v>3378.233642578125</v>
      </c>
      <c r="O67" s="74">
        <v>7693.49462890625</v>
      </c>
      <c r="P67" s="75"/>
      <c r="Q67" s="76"/>
      <c r="R67" s="76"/>
      <c r="S67" s="86"/>
      <c r="T67" s="48">
        <v>0</v>
      </c>
      <c r="U67" s="48">
        <v>2</v>
      </c>
      <c r="V67" s="49">
        <v>0</v>
      </c>
      <c r="W67" s="49">
        <v>0.007752</v>
      </c>
      <c r="X67" s="49">
        <v>0.021879</v>
      </c>
      <c r="Y67" s="49">
        <v>0.727299</v>
      </c>
      <c r="Z67" s="49">
        <v>0.5</v>
      </c>
      <c r="AA67" s="49">
        <v>0</v>
      </c>
      <c r="AB67" s="71">
        <v>67</v>
      </c>
      <c r="AC67" s="71"/>
      <c r="AD67" s="72"/>
      <c r="AE67" s="78" t="s">
        <v>1241</v>
      </c>
      <c r="AF67" s="78">
        <v>608</v>
      </c>
      <c r="AG67" s="78">
        <v>311</v>
      </c>
      <c r="AH67" s="78">
        <v>1528</v>
      </c>
      <c r="AI67" s="78">
        <v>4224</v>
      </c>
      <c r="AJ67" s="78"/>
      <c r="AK67" s="78" t="s">
        <v>1406</v>
      </c>
      <c r="AL67" s="78" t="s">
        <v>1545</v>
      </c>
      <c r="AM67" s="83" t="s">
        <v>1659</v>
      </c>
      <c r="AN67" s="78"/>
      <c r="AO67" s="80">
        <v>40204.6453125</v>
      </c>
      <c r="AP67" s="83" t="s">
        <v>1799</v>
      </c>
      <c r="AQ67" s="78" t="b">
        <v>1</v>
      </c>
      <c r="AR67" s="78" t="b">
        <v>0</v>
      </c>
      <c r="AS67" s="78" t="b">
        <v>0</v>
      </c>
      <c r="AT67" s="78" t="s">
        <v>1084</v>
      </c>
      <c r="AU67" s="78">
        <v>4</v>
      </c>
      <c r="AV67" s="83" t="s">
        <v>1905</v>
      </c>
      <c r="AW67" s="78" t="b">
        <v>0</v>
      </c>
      <c r="AX67" s="78" t="s">
        <v>1997</v>
      </c>
      <c r="AY67" s="83" t="s">
        <v>2062</v>
      </c>
      <c r="AZ67" s="78" t="s">
        <v>66</v>
      </c>
      <c r="BA67" s="78" t="str">
        <f>REPLACE(INDEX(GroupVertices[Group],MATCH(Vertices[[#This Row],[Vertex]],GroupVertices[Vertex],0)),1,1,"")</f>
        <v>3</v>
      </c>
      <c r="BB67" s="48"/>
      <c r="BC67" s="48"/>
      <c r="BD67" s="48"/>
      <c r="BE67" s="48"/>
      <c r="BF67" s="48"/>
      <c r="BG67" s="48"/>
      <c r="BH67" s="121" t="s">
        <v>2905</v>
      </c>
      <c r="BI67" s="121" t="s">
        <v>2905</v>
      </c>
      <c r="BJ67" s="121" t="s">
        <v>3006</v>
      </c>
      <c r="BK67" s="121" t="s">
        <v>3006</v>
      </c>
      <c r="BL67" s="121">
        <v>2</v>
      </c>
      <c r="BM67" s="124">
        <v>8.695652173913043</v>
      </c>
      <c r="BN67" s="121">
        <v>1</v>
      </c>
      <c r="BO67" s="124">
        <v>4.3478260869565215</v>
      </c>
      <c r="BP67" s="121">
        <v>0</v>
      </c>
      <c r="BQ67" s="124">
        <v>0</v>
      </c>
      <c r="BR67" s="121">
        <v>20</v>
      </c>
      <c r="BS67" s="124">
        <v>86.95652173913044</v>
      </c>
      <c r="BT67" s="121">
        <v>23</v>
      </c>
      <c r="BU67" s="2"/>
      <c r="BV67" s="3"/>
      <c r="BW67" s="3"/>
      <c r="BX67" s="3"/>
      <c r="BY67" s="3"/>
    </row>
    <row r="68" spans="1:77" ht="41.45" customHeight="1">
      <c r="A68" s="64" t="s">
        <v>348</v>
      </c>
      <c r="C68" s="65"/>
      <c r="D68" s="65" t="s">
        <v>64</v>
      </c>
      <c r="E68" s="66">
        <v>357.27975077688774</v>
      </c>
      <c r="F68" s="68">
        <v>99.59464006831331</v>
      </c>
      <c r="G68" s="100" t="s">
        <v>1949</v>
      </c>
      <c r="H68" s="65"/>
      <c r="I68" s="69" t="s">
        <v>348</v>
      </c>
      <c r="J68" s="70"/>
      <c r="K68" s="70"/>
      <c r="L68" s="69" t="s">
        <v>2238</v>
      </c>
      <c r="M68" s="73">
        <v>136.09295323345012</v>
      </c>
      <c r="N68" s="74">
        <v>4851.6962890625</v>
      </c>
      <c r="O68" s="74">
        <v>9646.09375</v>
      </c>
      <c r="P68" s="75"/>
      <c r="Q68" s="76"/>
      <c r="R68" s="76"/>
      <c r="S68" s="86"/>
      <c r="T68" s="48">
        <v>1</v>
      </c>
      <c r="U68" s="48">
        <v>0</v>
      </c>
      <c r="V68" s="49">
        <v>0</v>
      </c>
      <c r="W68" s="49">
        <v>0.005814</v>
      </c>
      <c r="X68" s="49">
        <v>0.006265</v>
      </c>
      <c r="Y68" s="49">
        <v>0.395335</v>
      </c>
      <c r="Z68" s="49">
        <v>0</v>
      </c>
      <c r="AA68" s="49">
        <v>0</v>
      </c>
      <c r="AB68" s="71">
        <v>68</v>
      </c>
      <c r="AC68" s="71"/>
      <c r="AD68" s="72"/>
      <c r="AE68" s="78" t="s">
        <v>1242</v>
      </c>
      <c r="AF68" s="78">
        <v>592</v>
      </c>
      <c r="AG68" s="78">
        <v>150577</v>
      </c>
      <c r="AH68" s="78">
        <v>18725</v>
      </c>
      <c r="AI68" s="78">
        <v>408</v>
      </c>
      <c r="AJ68" s="78"/>
      <c r="AK68" s="78" t="s">
        <v>1407</v>
      </c>
      <c r="AL68" s="78" t="s">
        <v>1516</v>
      </c>
      <c r="AM68" s="83" t="s">
        <v>1660</v>
      </c>
      <c r="AN68" s="78"/>
      <c r="AO68" s="80">
        <v>39951.9646875</v>
      </c>
      <c r="AP68" s="83" t="s">
        <v>1800</v>
      </c>
      <c r="AQ68" s="78" t="b">
        <v>0</v>
      </c>
      <c r="AR68" s="78" t="b">
        <v>0</v>
      </c>
      <c r="AS68" s="78" t="b">
        <v>1</v>
      </c>
      <c r="AT68" s="78" t="s">
        <v>1084</v>
      </c>
      <c r="AU68" s="78">
        <v>1744</v>
      </c>
      <c r="AV68" s="83" t="s">
        <v>1905</v>
      </c>
      <c r="AW68" s="78" t="b">
        <v>1</v>
      </c>
      <c r="AX68" s="78" t="s">
        <v>1997</v>
      </c>
      <c r="AY68" s="83" t="s">
        <v>2063</v>
      </c>
      <c r="AZ68" s="78" t="s">
        <v>65</v>
      </c>
      <c r="BA68" s="78" t="str">
        <f>REPLACE(INDEX(GroupVertices[Group],MATCH(Vertices[[#This Row],[Vertex]],GroupVertices[Vertex],0)),1,1,"")</f>
        <v>7</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261</v>
      </c>
      <c r="C69" s="65"/>
      <c r="D69" s="65" t="s">
        <v>64</v>
      </c>
      <c r="E69" s="66">
        <v>162.0557656832279</v>
      </c>
      <c r="F69" s="68">
        <v>99.99988424210163</v>
      </c>
      <c r="G69" s="100" t="s">
        <v>675</v>
      </c>
      <c r="H69" s="65"/>
      <c r="I69" s="69" t="s">
        <v>261</v>
      </c>
      <c r="J69" s="70"/>
      <c r="K69" s="70"/>
      <c r="L69" s="69" t="s">
        <v>2239</v>
      </c>
      <c r="M69" s="73">
        <v>1.038578248929374</v>
      </c>
      <c r="N69" s="74">
        <v>9302.1884765625</v>
      </c>
      <c r="O69" s="74">
        <v>7122.81689453125</v>
      </c>
      <c r="P69" s="75"/>
      <c r="Q69" s="76"/>
      <c r="R69" s="76"/>
      <c r="S69" s="86"/>
      <c r="T69" s="48">
        <v>0</v>
      </c>
      <c r="U69" s="48">
        <v>2</v>
      </c>
      <c r="V69" s="49">
        <v>2</v>
      </c>
      <c r="W69" s="49">
        <v>0.5</v>
      </c>
      <c r="X69" s="49">
        <v>0</v>
      </c>
      <c r="Y69" s="49">
        <v>1.459455</v>
      </c>
      <c r="Z69" s="49">
        <v>0</v>
      </c>
      <c r="AA69" s="49">
        <v>0</v>
      </c>
      <c r="AB69" s="71">
        <v>69</v>
      </c>
      <c r="AC69" s="71"/>
      <c r="AD69" s="72"/>
      <c r="AE69" s="78" t="s">
        <v>1110</v>
      </c>
      <c r="AF69" s="78">
        <v>281</v>
      </c>
      <c r="AG69" s="78">
        <v>43</v>
      </c>
      <c r="AH69" s="78">
        <v>14750</v>
      </c>
      <c r="AI69" s="78">
        <v>3</v>
      </c>
      <c r="AJ69" s="78"/>
      <c r="AK69" s="78" t="s">
        <v>1408</v>
      </c>
      <c r="AL69" s="78" t="s">
        <v>1546</v>
      </c>
      <c r="AM69" s="78"/>
      <c r="AN69" s="78"/>
      <c r="AO69" s="80">
        <v>42903.70302083333</v>
      </c>
      <c r="AP69" s="83" t="s">
        <v>1801</v>
      </c>
      <c r="AQ69" s="78" t="b">
        <v>1</v>
      </c>
      <c r="AR69" s="78" t="b">
        <v>0</v>
      </c>
      <c r="AS69" s="78" t="b">
        <v>0</v>
      </c>
      <c r="AT69" s="78" t="s">
        <v>1084</v>
      </c>
      <c r="AU69" s="78">
        <v>3</v>
      </c>
      <c r="AV69" s="78"/>
      <c r="AW69" s="78" t="b">
        <v>0</v>
      </c>
      <c r="AX69" s="78" t="s">
        <v>1997</v>
      </c>
      <c r="AY69" s="83" t="s">
        <v>2064</v>
      </c>
      <c r="AZ69" s="78" t="s">
        <v>66</v>
      </c>
      <c r="BA69" s="78" t="str">
        <f>REPLACE(INDEX(GroupVertices[Group],MATCH(Vertices[[#This Row],[Vertex]],GroupVertices[Vertex],0)),1,1,"")</f>
        <v>20</v>
      </c>
      <c r="BB69" s="48"/>
      <c r="BC69" s="48"/>
      <c r="BD69" s="48"/>
      <c r="BE69" s="48"/>
      <c r="BF69" s="48" t="s">
        <v>597</v>
      </c>
      <c r="BG69" s="48" t="s">
        <v>597</v>
      </c>
      <c r="BH69" s="121" t="s">
        <v>2906</v>
      </c>
      <c r="BI69" s="121" t="s">
        <v>2906</v>
      </c>
      <c r="BJ69" s="121" t="s">
        <v>3007</v>
      </c>
      <c r="BK69" s="121" t="s">
        <v>3007</v>
      </c>
      <c r="BL69" s="121">
        <v>0</v>
      </c>
      <c r="BM69" s="124">
        <v>0</v>
      </c>
      <c r="BN69" s="121">
        <v>0</v>
      </c>
      <c r="BO69" s="124">
        <v>0</v>
      </c>
      <c r="BP69" s="121">
        <v>0</v>
      </c>
      <c r="BQ69" s="124">
        <v>0</v>
      </c>
      <c r="BR69" s="121">
        <v>20</v>
      </c>
      <c r="BS69" s="124">
        <v>100</v>
      </c>
      <c r="BT69" s="121">
        <v>20</v>
      </c>
      <c r="BU69" s="2"/>
      <c r="BV69" s="3"/>
      <c r="BW69" s="3"/>
      <c r="BX69" s="3"/>
      <c r="BY69" s="3"/>
    </row>
    <row r="70" spans="1:77" ht="41.45" customHeight="1">
      <c r="A70" s="64" t="s">
        <v>349</v>
      </c>
      <c r="C70" s="65"/>
      <c r="D70" s="65" t="s">
        <v>64</v>
      </c>
      <c r="E70" s="66">
        <v>179.6037996310557</v>
      </c>
      <c r="F70" s="68">
        <v>99.96345819273385</v>
      </c>
      <c r="G70" s="100" t="s">
        <v>1950</v>
      </c>
      <c r="H70" s="65"/>
      <c r="I70" s="69" t="s">
        <v>349</v>
      </c>
      <c r="J70" s="70"/>
      <c r="K70" s="70"/>
      <c r="L70" s="69" t="s">
        <v>2240</v>
      </c>
      <c r="M70" s="73">
        <v>13.178166301565657</v>
      </c>
      <c r="N70" s="74">
        <v>9636.7880859375</v>
      </c>
      <c r="O70" s="74">
        <v>7122.81689453125</v>
      </c>
      <c r="P70" s="75"/>
      <c r="Q70" s="76"/>
      <c r="R70" s="76"/>
      <c r="S70" s="86"/>
      <c r="T70" s="48">
        <v>1</v>
      </c>
      <c r="U70" s="48">
        <v>0</v>
      </c>
      <c r="V70" s="49">
        <v>0</v>
      </c>
      <c r="W70" s="49">
        <v>0.333333</v>
      </c>
      <c r="X70" s="49">
        <v>0</v>
      </c>
      <c r="Y70" s="49">
        <v>0.770268</v>
      </c>
      <c r="Z70" s="49">
        <v>0</v>
      </c>
      <c r="AA70" s="49">
        <v>0</v>
      </c>
      <c r="AB70" s="71">
        <v>70</v>
      </c>
      <c r="AC70" s="71"/>
      <c r="AD70" s="72"/>
      <c r="AE70" s="78" t="s">
        <v>1243</v>
      </c>
      <c r="AF70" s="78">
        <v>1650</v>
      </c>
      <c r="AG70" s="78">
        <v>13574</v>
      </c>
      <c r="AH70" s="78">
        <v>12594</v>
      </c>
      <c r="AI70" s="78">
        <v>7086</v>
      </c>
      <c r="AJ70" s="78"/>
      <c r="AK70" s="78" t="s">
        <v>1409</v>
      </c>
      <c r="AL70" s="78" t="s">
        <v>1547</v>
      </c>
      <c r="AM70" s="83" t="s">
        <v>1661</v>
      </c>
      <c r="AN70" s="78"/>
      <c r="AO70" s="80">
        <v>40669.722905092596</v>
      </c>
      <c r="AP70" s="83" t="s">
        <v>1802</v>
      </c>
      <c r="AQ70" s="78" t="b">
        <v>0</v>
      </c>
      <c r="AR70" s="78" t="b">
        <v>0</v>
      </c>
      <c r="AS70" s="78" t="b">
        <v>1</v>
      </c>
      <c r="AT70" s="78" t="s">
        <v>1084</v>
      </c>
      <c r="AU70" s="78">
        <v>491</v>
      </c>
      <c r="AV70" s="83" t="s">
        <v>1905</v>
      </c>
      <c r="AW70" s="78" t="b">
        <v>1</v>
      </c>
      <c r="AX70" s="78" t="s">
        <v>1997</v>
      </c>
      <c r="AY70" s="83" t="s">
        <v>2065</v>
      </c>
      <c r="AZ70" s="78" t="s">
        <v>65</v>
      </c>
      <c r="BA70" s="78" t="str">
        <f>REPLACE(INDEX(GroupVertices[Group],MATCH(Vertices[[#This Row],[Vertex]],GroupVertices[Vertex],0)),1,1,"")</f>
        <v>20</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350</v>
      </c>
      <c r="C71" s="65"/>
      <c r="D71" s="65" t="s">
        <v>64</v>
      </c>
      <c r="E71" s="66">
        <v>1000</v>
      </c>
      <c r="F71" s="68">
        <v>83.66001618098002</v>
      </c>
      <c r="G71" s="100" t="s">
        <v>1951</v>
      </c>
      <c r="H71" s="65"/>
      <c r="I71" s="69" t="s">
        <v>350</v>
      </c>
      <c r="J71" s="70"/>
      <c r="K71" s="70"/>
      <c r="L71" s="69" t="s">
        <v>2241</v>
      </c>
      <c r="M71" s="73">
        <v>5446.571940752056</v>
      </c>
      <c r="N71" s="74">
        <v>9302.1884765625</v>
      </c>
      <c r="O71" s="74">
        <v>6358.1875</v>
      </c>
      <c r="P71" s="75"/>
      <c r="Q71" s="76"/>
      <c r="R71" s="76"/>
      <c r="S71" s="86"/>
      <c r="T71" s="48">
        <v>1</v>
      </c>
      <c r="U71" s="48">
        <v>0</v>
      </c>
      <c r="V71" s="49">
        <v>0</v>
      </c>
      <c r="W71" s="49">
        <v>0.333333</v>
      </c>
      <c r="X71" s="49">
        <v>0</v>
      </c>
      <c r="Y71" s="49">
        <v>0.770268</v>
      </c>
      <c r="Z71" s="49">
        <v>0</v>
      </c>
      <c r="AA71" s="49">
        <v>0</v>
      </c>
      <c r="AB71" s="71">
        <v>71</v>
      </c>
      <c r="AC71" s="71"/>
      <c r="AD71" s="72"/>
      <c r="AE71" s="78" t="s">
        <v>1244</v>
      </c>
      <c r="AF71" s="78">
        <v>142</v>
      </c>
      <c r="AG71" s="78">
        <v>6069731</v>
      </c>
      <c r="AH71" s="78">
        <v>5109</v>
      </c>
      <c r="AI71" s="78">
        <v>546</v>
      </c>
      <c r="AJ71" s="78">
        <v>-14400</v>
      </c>
      <c r="AK71" s="78" t="s">
        <v>1410</v>
      </c>
      <c r="AL71" s="78" t="s">
        <v>1548</v>
      </c>
      <c r="AM71" s="83" t="s">
        <v>1662</v>
      </c>
      <c r="AN71" s="78" t="s">
        <v>1747</v>
      </c>
      <c r="AO71" s="80">
        <v>39513.843773148146</v>
      </c>
      <c r="AP71" s="83" t="s">
        <v>1803</v>
      </c>
      <c r="AQ71" s="78" t="b">
        <v>0</v>
      </c>
      <c r="AR71" s="78" t="b">
        <v>0</v>
      </c>
      <c r="AS71" s="78" t="b">
        <v>0</v>
      </c>
      <c r="AT71" s="78" t="s">
        <v>1084</v>
      </c>
      <c r="AU71" s="78">
        <v>8128</v>
      </c>
      <c r="AV71" s="83" t="s">
        <v>1918</v>
      </c>
      <c r="AW71" s="78" t="b">
        <v>1</v>
      </c>
      <c r="AX71" s="78" t="s">
        <v>1997</v>
      </c>
      <c r="AY71" s="83" t="s">
        <v>2066</v>
      </c>
      <c r="AZ71" s="78" t="s">
        <v>65</v>
      </c>
      <c r="BA71" s="78" t="str">
        <f>REPLACE(INDEX(GroupVertices[Group],MATCH(Vertices[[#This Row],[Vertex]],GroupVertices[Vertex],0)),1,1,"")</f>
        <v>20</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262</v>
      </c>
      <c r="C72" s="65"/>
      <c r="D72" s="65" t="s">
        <v>64</v>
      </c>
      <c r="E72" s="66">
        <v>162.27104715801462</v>
      </c>
      <c r="F72" s="68">
        <v>99.99943736277305</v>
      </c>
      <c r="G72" s="100" t="s">
        <v>676</v>
      </c>
      <c r="H72" s="65"/>
      <c r="I72" s="69" t="s">
        <v>262</v>
      </c>
      <c r="J72" s="70"/>
      <c r="K72" s="70"/>
      <c r="L72" s="69" t="s">
        <v>2242</v>
      </c>
      <c r="M72" s="73">
        <v>1.1875082331683529</v>
      </c>
      <c r="N72" s="74">
        <v>9131.6396484375</v>
      </c>
      <c r="O72" s="74">
        <v>1664.5394287109375</v>
      </c>
      <c r="P72" s="75"/>
      <c r="Q72" s="76"/>
      <c r="R72" s="76"/>
      <c r="S72" s="86"/>
      <c r="T72" s="48">
        <v>2</v>
      </c>
      <c r="U72" s="48">
        <v>1</v>
      </c>
      <c r="V72" s="49">
        <v>0</v>
      </c>
      <c r="W72" s="49">
        <v>1</v>
      </c>
      <c r="X72" s="49">
        <v>0</v>
      </c>
      <c r="Y72" s="49">
        <v>1.298241</v>
      </c>
      <c r="Z72" s="49">
        <v>0</v>
      </c>
      <c r="AA72" s="49">
        <v>0</v>
      </c>
      <c r="AB72" s="71">
        <v>72</v>
      </c>
      <c r="AC72" s="71"/>
      <c r="AD72" s="72"/>
      <c r="AE72" s="78" t="s">
        <v>1245</v>
      </c>
      <c r="AF72" s="78">
        <v>1261</v>
      </c>
      <c r="AG72" s="78">
        <v>209</v>
      </c>
      <c r="AH72" s="78">
        <v>573</v>
      </c>
      <c r="AI72" s="78">
        <v>183</v>
      </c>
      <c r="AJ72" s="78"/>
      <c r="AK72" s="78" t="s">
        <v>1411</v>
      </c>
      <c r="AL72" s="78" t="s">
        <v>1549</v>
      </c>
      <c r="AM72" s="83" t="s">
        <v>1663</v>
      </c>
      <c r="AN72" s="78"/>
      <c r="AO72" s="80">
        <v>43159.68609953704</v>
      </c>
      <c r="AP72" s="83" t="s">
        <v>1804</v>
      </c>
      <c r="AQ72" s="78" t="b">
        <v>1</v>
      </c>
      <c r="AR72" s="78" t="b">
        <v>0</v>
      </c>
      <c r="AS72" s="78" t="b">
        <v>1</v>
      </c>
      <c r="AT72" s="78" t="s">
        <v>1084</v>
      </c>
      <c r="AU72" s="78">
        <v>1</v>
      </c>
      <c r="AV72" s="78"/>
      <c r="AW72" s="78" t="b">
        <v>0</v>
      </c>
      <c r="AX72" s="78" t="s">
        <v>1997</v>
      </c>
      <c r="AY72" s="83" t="s">
        <v>2067</v>
      </c>
      <c r="AZ72" s="78" t="s">
        <v>66</v>
      </c>
      <c r="BA72" s="78" t="str">
        <f>REPLACE(INDEX(GroupVertices[Group],MATCH(Vertices[[#This Row],[Vertex]],GroupVertices[Vertex],0)),1,1,"")</f>
        <v>29</v>
      </c>
      <c r="BB72" s="48" t="s">
        <v>521</v>
      </c>
      <c r="BC72" s="48" t="s">
        <v>521</v>
      </c>
      <c r="BD72" s="48" t="s">
        <v>562</v>
      </c>
      <c r="BE72" s="48" t="s">
        <v>562</v>
      </c>
      <c r="BF72" s="48" t="s">
        <v>336</v>
      </c>
      <c r="BG72" s="48" t="s">
        <v>336</v>
      </c>
      <c r="BH72" s="121" t="s">
        <v>2630</v>
      </c>
      <c r="BI72" s="121" t="s">
        <v>2630</v>
      </c>
      <c r="BJ72" s="121" t="s">
        <v>2748</v>
      </c>
      <c r="BK72" s="121" t="s">
        <v>2748</v>
      </c>
      <c r="BL72" s="121">
        <v>1</v>
      </c>
      <c r="BM72" s="124">
        <v>5</v>
      </c>
      <c r="BN72" s="121">
        <v>0</v>
      </c>
      <c r="BO72" s="124">
        <v>0</v>
      </c>
      <c r="BP72" s="121">
        <v>0</v>
      </c>
      <c r="BQ72" s="124">
        <v>0</v>
      </c>
      <c r="BR72" s="121">
        <v>19</v>
      </c>
      <c r="BS72" s="124">
        <v>95</v>
      </c>
      <c r="BT72" s="121">
        <v>20</v>
      </c>
      <c r="BU72" s="2"/>
      <c r="BV72" s="3"/>
      <c r="BW72" s="3"/>
      <c r="BX72" s="3"/>
      <c r="BY72" s="3"/>
    </row>
    <row r="73" spans="1:77" ht="41.45" customHeight="1">
      <c r="A73" s="64" t="s">
        <v>263</v>
      </c>
      <c r="C73" s="65"/>
      <c r="D73" s="65" t="s">
        <v>64</v>
      </c>
      <c r="E73" s="66">
        <v>162.57581310123683</v>
      </c>
      <c r="F73" s="68">
        <v>99.99880473239826</v>
      </c>
      <c r="G73" s="100" t="s">
        <v>677</v>
      </c>
      <c r="H73" s="65"/>
      <c r="I73" s="69" t="s">
        <v>263</v>
      </c>
      <c r="J73" s="70"/>
      <c r="K73" s="70"/>
      <c r="L73" s="69" t="s">
        <v>2243</v>
      </c>
      <c r="M73" s="73">
        <v>1.3983428494102808</v>
      </c>
      <c r="N73" s="74">
        <v>9579.9384765625</v>
      </c>
      <c r="O73" s="74">
        <v>1664.5394287109375</v>
      </c>
      <c r="P73" s="75"/>
      <c r="Q73" s="76"/>
      <c r="R73" s="76"/>
      <c r="S73" s="86"/>
      <c r="T73" s="48">
        <v>0</v>
      </c>
      <c r="U73" s="48">
        <v>1</v>
      </c>
      <c r="V73" s="49">
        <v>0</v>
      </c>
      <c r="W73" s="49">
        <v>1</v>
      </c>
      <c r="X73" s="49">
        <v>0</v>
      </c>
      <c r="Y73" s="49">
        <v>0.701752</v>
      </c>
      <c r="Z73" s="49">
        <v>0</v>
      </c>
      <c r="AA73" s="49">
        <v>0</v>
      </c>
      <c r="AB73" s="71">
        <v>73</v>
      </c>
      <c r="AC73" s="71"/>
      <c r="AD73" s="72"/>
      <c r="AE73" s="78" t="s">
        <v>263</v>
      </c>
      <c r="AF73" s="78">
        <v>507</v>
      </c>
      <c r="AG73" s="78">
        <v>444</v>
      </c>
      <c r="AH73" s="78">
        <v>4049</v>
      </c>
      <c r="AI73" s="78">
        <v>666</v>
      </c>
      <c r="AJ73" s="78"/>
      <c r="AK73" s="78" t="s">
        <v>1412</v>
      </c>
      <c r="AL73" s="78" t="s">
        <v>1550</v>
      </c>
      <c r="AM73" s="83" t="s">
        <v>1664</v>
      </c>
      <c r="AN73" s="78"/>
      <c r="AO73" s="80">
        <v>39552.35503472222</v>
      </c>
      <c r="AP73" s="78"/>
      <c r="AQ73" s="78" t="b">
        <v>1</v>
      </c>
      <c r="AR73" s="78" t="b">
        <v>0</v>
      </c>
      <c r="AS73" s="78" t="b">
        <v>1</v>
      </c>
      <c r="AT73" s="78" t="s">
        <v>1084</v>
      </c>
      <c r="AU73" s="78">
        <v>22</v>
      </c>
      <c r="AV73" s="83" t="s">
        <v>1905</v>
      </c>
      <c r="AW73" s="78" t="b">
        <v>0</v>
      </c>
      <c r="AX73" s="78" t="s">
        <v>1997</v>
      </c>
      <c r="AY73" s="83" t="s">
        <v>2068</v>
      </c>
      <c r="AZ73" s="78" t="s">
        <v>66</v>
      </c>
      <c r="BA73" s="78" t="str">
        <f>REPLACE(INDEX(GroupVertices[Group],MATCH(Vertices[[#This Row],[Vertex]],GroupVertices[Vertex],0)),1,1,"")</f>
        <v>29</v>
      </c>
      <c r="BB73" s="48"/>
      <c r="BC73" s="48"/>
      <c r="BD73" s="48"/>
      <c r="BE73" s="48"/>
      <c r="BF73" s="48" t="s">
        <v>336</v>
      </c>
      <c r="BG73" s="48" t="s">
        <v>336</v>
      </c>
      <c r="BH73" s="121" t="s">
        <v>2907</v>
      </c>
      <c r="BI73" s="121" t="s">
        <v>2907</v>
      </c>
      <c r="BJ73" s="121" t="s">
        <v>3008</v>
      </c>
      <c r="BK73" s="121" t="s">
        <v>3008</v>
      </c>
      <c r="BL73" s="121">
        <v>1</v>
      </c>
      <c r="BM73" s="124">
        <v>4.3478260869565215</v>
      </c>
      <c r="BN73" s="121">
        <v>0</v>
      </c>
      <c r="BO73" s="124">
        <v>0</v>
      </c>
      <c r="BP73" s="121">
        <v>0</v>
      </c>
      <c r="BQ73" s="124">
        <v>0</v>
      </c>
      <c r="BR73" s="121">
        <v>22</v>
      </c>
      <c r="BS73" s="124">
        <v>95.65217391304348</v>
      </c>
      <c r="BT73" s="121">
        <v>23</v>
      </c>
      <c r="BU73" s="2"/>
      <c r="BV73" s="3"/>
      <c r="BW73" s="3"/>
      <c r="BX73" s="3"/>
      <c r="BY73" s="3"/>
    </row>
    <row r="74" spans="1:77" ht="41.45" customHeight="1">
      <c r="A74" s="64" t="s">
        <v>264</v>
      </c>
      <c r="C74" s="65"/>
      <c r="D74" s="65" t="s">
        <v>64</v>
      </c>
      <c r="E74" s="66">
        <v>347.3210372534697</v>
      </c>
      <c r="F74" s="68">
        <v>99.61531227532649</v>
      </c>
      <c r="G74" s="100" t="s">
        <v>678</v>
      </c>
      <c r="H74" s="65"/>
      <c r="I74" s="69" t="s">
        <v>264</v>
      </c>
      <c r="J74" s="70"/>
      <c r="K74" s="70"/>
      <c r="L74" s="69" t="s">
        <v>2244</v>
      </c>
      <c r="M74" s="73">
        <v>129.20359570952772</v>
      </c>
      <c r="N74" s="74">
        <v>4806.95751953125</v>
      </c>
      <c r="O74" s="74">
        <v>1686.2513427734375</v>
      </c>
      <c r="P74" s="75"/>
      <c r="Q74" s="76"/>
      <c r="R74" s="76"/>
      <c r="S74" s="86"/>
      <c r="T74" s="48">
        <v>2</v>
      </c>
      <c r="U74" s="48">
        <v>2</v>
      </c>
      <c r="V74" s="49">
        <v>7</v>
      </c>
      <c r="W74" s="49">
        <v>0.25</v>
      </c>
      <c r="X74" s="49">
        <v>0</v>
      </c>
      <c r="Y74" s="49">
        <v>1.624205</v>
      </c>
      <c r="Z74" s="49">
        <v>0.16666666666666666</v>
      </c>
      <c r="AA74" s="49">
        <v>0</v>
      </c>
      <c r="AB74" s="71">
        <v>74</v>
      </c>
      <c r="AC74" s="71"/>
      <c r="AD74" s="72"/>
      <c r="AE74" s="78" t="s">
        <v>264</v>
      </c>
      <c r="AF74" s="78">
        <v>150</v>
      </c>
      <c r="AG74" s="78">
        <v>142898</v>
      </c>
      <c r="AH74" s="78">
        <v>58372</v>
      </c>
      <c r="AI74" s="78">
        <v>87</v>
      </c>
      <c r="AJ74" s="78"/>
      <c r="AK74" s="78" t="s">
        <v>1413</v>
      </c>
      <c r="AL74" s="78" t="s">
        <v>1551</v>
      </c>
      <c r="AM74" s="83" t="s">
        <v>1665</v>
      </c>
      <c r="AN74" s="78"/>
      <c r="AO74" s="80">
        <v>39889.62902777778</v>
      </c>
      <c r="AP74" s="83" t="s">
        <v>1805</v>
      </c>
      <c r="AQ74" s="78" t="b">
        <v>0</v>
      </c>
      <c r="AR74" s="78" t="b">
        <v>0</v>
      </c>
      <c r="AS74" s="78" t="b">
        <v>1</v>
      </c>
      <c r="AT74" s="78" t="s">
        <v>1084</v>
      </c>
      <c r="AU74" s="78">
        <v>2592</v>
      </c>
      <c r="AV74" s="83" t="s">
        <v>1905</v>
      </c>
      <c r="AW74" s="78" t="b">
        <v>1</v>
      </c>
      <c r="AX74" s="78" t="s">
        <v>1997</v>
      </c>
      <c r="AY74" s="83" t="s">
        <v>2069</v>
      </c>
      <c r="AZ74" s="78" t="s">
        <v>66</v>
      </c>
      <c r="BA74" s="78" t="str">
        <f>REPLACE(INDEX(GroupVertices[Group],MATCH(Vertices[[#This Row],[Vertex]],GroupVertices[Vertex],0)),1,1,"")</f>
        <v>10</v>
      </c>
      <c r="BB74" s="48" t="s">
        <v>522</v>
      </c>
      <c r="BC74" s="48" t="s">
        <v>522</v>
      </c>
      <c r="BD74" s="48" t="s">
        <v>569</v>
      </c>
      <c r="BE74" s="48" t="s">
        <v>569</v>
      </c>
      <c r="BF74" s="48" t="s">
        <v>584</v>
      </c>
      <c r="BG74" s="48" t="s">
        <v>584</v>
      </c>
      <c r="BH74" s="121" t="s">
        <v>2908</v>
      </c>
      <c r="BI74" s="121" t="s">
        <v>2908</v>
      </c>
      <c r="BJ74" s="121" t="s">
        <v>3009</v>
      </c>
      <c r="BK74" s="121" t="s">
        <v>3009</v>
      </c>
      <c r="BL74" s="121">
        <v>0</v>
      </c>
      <c r="BM74" s="124">
        <v>0</v>
      </c>
      <c r="BN74" s="121">
        <v>1</v>
      </c>
      <c r="BO74" s="124">
        <v>7.142857142857143</v>
      </c>
      <c r="BP74" s="121">
        <v>0</v>
      </c>
      <c r="BQ74" s="124">
        <v>0</v>
      </c>
      <c r="BR74" s="121">
        <v>13</v>
      </c>
      <c r="BS74" s="124">
        <v>92.85714285714286</v>
      </c>
      <c r="BT74" s="121">
        <v>14</v>
      </c>
      <c r="BU74" s="2"/>
      <c r="BV74" s="3"/>
      <c r="BW74" s="3"/>
      <c r="BX74" s="3"/>
      <c r="BY74" s="3"/>
    </row>
    <row r="75" spans="1:77" ht="41.45" customHeight="1">
      <c r="A75" s="64" t="s">
        <v>351</v>
      </c>
      <c r="C75" s="65"/>
      <c r="D75" s="65" t="s">
        <v>64</v>
      </c>
      <c r="E75" s="66">
        <v>1000</v>
      </c>
      <c r="F75" s="68">
        <v>93.8772632463827</v>
      </c>
      <c r="G75" s="100" t="s">
        <v>1952</v>
      </c>
      <c r="H75" s="65"/>
      <c r="I75" s="69" t="s">
        <v>351</v>
      </c>
      <c r="J75" s="70"/>
      <c r="K75" s="70"/>
      <c r="L75" s="69" t="s">
        <v>2245</v>
      </c>
      <c r="M75" s="73">
        <v>2041.5040687555254</v>
      </c>
      <c r="N75" s="74">
        <v>4171.123046875</v>
      </c>
      <c r="O75" s="74">
        <v>2093.908203125</v>
      </c>
      <c r="P75" s="75"/>
      <c r="Q75" s="76"/>
      <c r="R75" s="76"/>
      <c r="S75" s="86"/>
      <c r="T75" s="48">
        <v>2</v>
      </c>
      <c r="U75" s="48">
        <v>0</v>
      </c>
      <c r="V75" s="49">
        <v>0</v>
      </c>
      <c r="W75" s="49">
        <v>0.166667</v>
      </c>
      <c r="X75" s="49">
        <v>0</v>
      </c>
      <c r="Y75" s="49">
        <v>0.837015</v>
      </c>
      <c r="Z75" s="49">
        <v>0.5</v>
      </c>
      <c r="AA75" s="49">
        <v>0</v>
      </c>
      <c r="AB75" s="71">
        <v>75</v>
      </c>
      <c r="AC75" s="71"/>
      <c r="AD75" s="72"/>
      <c r="AE75" s="78" t="s">
        <v>1246</v>
      </c>
      <c r="AF75" s="78">
        <v>194</v>
      </c>
      <c r="AG75" s="78">
        <v>2274382</v>
      </c>
      <c r="AH75" s="78">
        <v>5259</v>
      </c>
      <c r="AI75" s="78">
        <v>7</v>
      </c>
      <c r="AJ75" s="78"/>
      <c r="AK75" s="78" t="s">
        <v>1414</v>
      </c>
      <c r="AL75" s="78" t="s">
        <v>1552</v>
      </c>
      <c r="AM75" s="78"/>
      <c r="AN75" s="78"/>
      <c r="AO75" s="80">
        <v>40161.8359375</v>
      </c>
      <c r="AP75" s="83" t="s">
        <v>1806</v>
      </c>
      <c r="AQ75" s="78" t="b">
        <v>0</v>
      </c>
      <c r="AR75" s="78" t="b">
        <v>0</v>
      </c>
      <c r="AS75" s="78" t="b">
        <v>1</v>
      </c>
      <c r="AT75" s="78" t="s">
        <v>1084</v>
      </c>
      <c r="AU75" s="78">
        <v>8676</v>
      </c>
      <c r="AV75" s="83" t="s">
        <v>1905</v>
      </c>
      <c r="AW75" s="78" t="b">
        <v>1</v>
      </c>
      <c r="AX75" s="78" t="s">
        <v>1997</v>
      </c>
      <c r="AY75" s="83" t="s">
        <v>2070</v>
      </c>
      <c r="AZ75" s="78" t="s">
        <v>65</v>
      </c>
      <c r="BA75" s="78" t="str">
        <f>REPLACE(INDEX(GroupVertices[Group],MATCH(Vertices[[#This Row],[Vertex]],GroupVertices[Vertex],0)),1,1,"")</f>
        <v>10</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265</v>
      </c>
      <c r="C76" s="65"/>
      <c r="D76" s="65" t="s">
        <v>64</v>
      </c>
      <c r="E76" s="66">
        <v>162.02723440343686</v>
      </c>
      <c r="F76" s="68">
        <v>99.9999434670729</v>
      </c>
      <c r="G76" s="100" t="s">
        <v>651</v>
      </c>
      <c r="H76" s="65"/>
      <c r="I76" s="69" t="s">
        <v>265</v>
      </c>
      <c r="J76" s="70"/>
      <c r="K76" s="70"/>
      <c r="L76" s="69" t="s">
        <v>2246</v>
      </c>
      <c r="M76" s="73">
        <v>1.0188405401748106</v>
      </c>
      <c r="N76" s="74">
        <v>4343.8603515625</v>
      </c>
      <c r="O76" s="74">
        <v>710.5203857421875</v>
      </c>
      <c r="P76" s="75"/>
      <c r="Q76" s="76"/>
      <c r="R76" s="76"/>
      <c r="S76" s="86"/>
      <c r="T76" s="48">
        <v>0</v>
      </c>
      <c r="U76" s="48">
        <v>3</v>
      </c>
      <c r="V76" s="49">
        <v>1</v>
      </c>
      <c r="W76" s="49">
        <v>0.2</v>
      </c>
      <c r="X76" s="49">
        <v>0</v>
      </c>
      <c r="Y76" s="49">
        <v>1.206606</v>
      </c>
      <c r="Z76" s="49">
        <v>0.3333333333333333</v>
      </c>
      <c r="AA76" s="49">
        <v>0</v>
      </c>
      <c r="AB76" s="71">
        <v>76</v>
      </c>
      <c r="AC76" s="71"/>
      <c r="AD76" s="72"/>
      <c r="AE76" s="78" t="s">
        <v>1247</v>
      </c>
      <c r="AF76" s="78">
        <v>6</v>
      </c>
      <c r="AG76" s="78">
        <v>21</v>
      </c>
      <c r="AH76" s="78">
        <v>4010</v>
      </c>
      <c r="AI76" s="78">
        <v>1410</v>
      </c>
      <c r="AJ76" s="78"/>
      <c r="AK76" s="78"/>
      <c r="AL76" s="78"/>
      <c r="AM76" s="78"/>
      <c r="AN76" s="78"/>
      <c r="AO76" s="80">
        <v>43149.81930555555</v>
      </c>
      <c r="AP76" s="83" t="s">
        <v>1807</v>
      </c>
      <c r="AQ76" s="78" t="b">
        <v>1</v>
      </c>
      <c r="AR76" s="78" t="b">
        <v>0</v>
      </c>
      <c r="AS76" s="78" t="b">
        <v>0</v>
      </c>
      <c r="AT76" s="78" t="s">
        <v>1084</v>
      </c>
      <c r="AU76" s="78">
        <v>1</v>
      </c>
      <c r="AV76" s="78"/>
      <c r="AW76" s="78" t="b">
        <v>0</v>
      </c>
      <c r="AX76" s="78" t="s">
        <v>1997</v>
      </c>
      <c r="AY76" s="83" t="s">
        <v>2071</v>
      </c>
      <c r="AZ76" s="78" t="s">
        <v>66</v>
      </c>
      <c r="BA76" s="78" t="str">
        <f>REPLACE(INDEX(GroupVertices[Group],MATCH(Vertices[[#This Row],[Vertex]],GroupVertices[Vertex],0)),1,1,"")</f>
        <v>10</v>
      </c>
      <c r="BB76" s="48"/>
      <c r="BC76" s="48"/>
      <c r="BD76" s="48"/>
      <c r="BE76" s="48"/>
      <c r="BF76" s="48" t="s">
        <v>584</v>
      </c>
      <c r="BG76" s="48" t="s">
        <v>584</v>
      </c>
      <c r="BH76" s="121" t="s">
        <v>2909</v>
      </c>
      <c r="BI76" s="121" t="s">
        <v>2909</v>
      </c>
      <c r="BJ76" s="121" t="s">
        <v>3010</v>
      </c>
      <c r="BK76" s="121" t="s">
        <v>3010</v>
      </c>
      <c r="BL76" s="121">
        <v>0</v>
      </c>
      <c r="BM76" s="124">
        <v>0</v>
      </c>
      <c r="BN76" s="121">
        <v>1</v>
      </c>
      <c r="BO76" s="124">
        <v>6.25</v>
      </c>
      <c r="BP76" s="121">
        <v>0</v>
      </c>
      <c r="BQ76" s="124">
        <v>0</v>
      </c>
      <c r="BR76" s="121">
        <v>15</v>
      </c>
      <c r="BS76" s="124">
        <v>93.75</v>
      </c>
      <c r="BT76" s="121">
        <v>16</v>
      </c>
      <c r="BU76" s="2"/>
      <c r="BV76" s="3"/>
      <c r="BW76" s="3"/>
      <c r="BX76" s="3"/>
      <c r="BY76" s="3"/>
    </row>
    <row r="77" spans="1:77" ht="41.45" customHeight="1">
      <c r="A77" s="64" t="s">
        <v>352</v>
      </c>
      <c r="C77" s="65"/>
      <c r="D77" s="65" t="s">
        <v>64</v>
      </c>
      <c r="E77" s="66">
        <v>725.0077441160813</v>
      </c>
      <c r="F77" s="68">
        <v>98.83131364216703</v>
      </c>
      <c r="G77" s="100" t="s">
        <v>1953</v>
      </c>
      <c r="H77" s="65"/>
      <c r="I77" s="69" t="s">
        <v>352</v>
      </c>
      <c r="J77" s="70"/>
      <c r="K77" s="70"/>
      <c r="L77" s="69" t="s">
        <v>2247</v>
      </c>
      <c r="M77" s="73">
        <v>390.4842068538008</v>
      </c>
      <c r="N77" s="74">
        <v>5269.12841796875</v>
      </c>
      <c r="O77" s="74">
        <v>397.1368713378906</v>
      </c>
      <c r="P77" s="75"/>
      <c r="Q77" s="76"/>
      <c r="R77" s="76"/>
      <c r="S77" s="86"/>
      <c r="T77" s="48">
        <v>2</v>
      </c>
      <c r="U77" s="48">
        <v>0</v>
      </c>
      <c r="V77" s="49">
        <v>0</v>
      </c>
      <c r="W77" s="49">
        <v>0.166667</v>
      </c>
      <c r="X77" s="49">
        <v>0</v>
      </c>
      <c r="Y77" s="49">
        <v>0.837015</v>
      </c>
      <c r="Z77" s="49">
        <v>0.5</v>
      </c>
      <c r="AA77" s="49">
        <v>0</v>
      </c>
      <c r="AB77" s="71">
        <v>77</v>
      </c>
      <c r="AC77" s="71"/>
      <c r="AD77" s="72"/>
      <c r="AE77" s="78" t="s">
        <v>1248</v>
      </c>
      <c r="AF77" s="78">
        <v>314</v>
      </c>
      <c r="AG77" s="78">
        <v>434126</v>
      </c>
      <c r="AH77" s="78">
        <v>5536</v>
      </c>
      <c r="AI77" s="78">
        <v>8077</v>
      </c>
      <c r="AJ77" s="78"/>
      <c r="AK77" s="78" t="s">
        <v>1415</v>
      </c>
      <c r="AL77" s="78" t="s">
        <v>1553</v>
      </c>
      <c r="AM77" s="83" t="s">
        <v>1666</v>
      </c>
      <c r="AN77" s="78"/>
      <c r="AO77" s="80">
        <v>39702.64829861111</v>
      </c>
      <c r="AP77" s="78"/>
      <c r="AQ77" s="78" t="b">
        <v>1</v>
      </c>
      <c r="AR77" s="78" t="b">
        <v>0</v>
      </c>
      <c r="AS77" s="78" t="b">
        <v>1</v>
      </c>
      <c r="AT77" s="78" t="s">
        <v>1084</v>
      </c>
      <c r="AU77" s="78">
        <v>6496</v>
      </c>
      <c r="AV77" s="83" t="s">
        <v>1905</v>
      </c>
      <c r="AW77" s="78" t="b">
        <v>1</v>
      </c>
      <c r="AX77" s="78" t="s">
        <v>1997</v>
      </c>
      <c r="AY77" s="83" t="s">
        <v>2072</v>
      </c>
      <c r="AZ77" s="78" t="s">
        <v>65</v>
      </c>
      <c r="BA77" s="78" t="str">
        <f>REPLACE(INDEX(GroupVertices[Group],MATCH(Vertices[[#This Row],[Vertex]],GroupVertices[Vertex],0)),1,1,"")</f>
        <v>10</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266</v>
      </c>
      <c r="C78" s="65"/>
      <c r="D78" s="65" t="s">
        <v>64</v>
      </c>
      <c r="E78" s="66">
        <v>162.1257970063513</v>
      </c>
      <c r="F78" s="68">
        <v>99.99973887171764</v>
      </c>
      <c r="G78" s="100" t="s">
        <v>679</v>
      </c>
      <c r="H78" s="65"/>
      <c r="I78" s="69" t="s">
        <v>266</v>
      </c>
      <c r="J78" s="70"/>
      <c r="K78" s="70"/>
      <c r="L78" s="69" t="s">
        <v>2248</v>
      </c>
      <c r="M78" s="73">
        <v>1.0870253522360298</v>
      </c>
      <c r="N78" s="74">
        <v>4980.65625</v>
      </c>
      <c r="O78" s="74">
        <v>635.6060791015625</v>
      </c>
      <c r="P78" s="75"/>
      <c r="Q78" s="76"/>
      <c r="R78" s="76"/>
      <c r="S78" s="86"/>
      <c r="T78" s="48">
        <v>0</v>
      </c>
      <c r="U78" s="48">
        <v>1</v>
      </c>
      <c r="V78" s="49">
        <v>0</v>
      </c>
      <c r="W78" s="49">
        <v>0.142857</v>
      </c>
      <c r="X78" s="49">
        <v>0</v>
      </c>
      <c r="Y78" s="49">
        <v>0.495143</v>
      </c>
      <c r="Z78" s="49">
        <v>0</v>
      </c>
      <c r="AA78" s="49">
        <v>0</v>
      </c>
      <c r="AB78" s="71">
        <v>78</v>
      </c>
      <c r="AC78" s="71"/>
      <c r="AD78" s="72"/>
      <c r="AE78" s="78" t="s">
        <v>1249</v>
      </c>
      <c r="AF78" s="78">
        <v>1127</v>
      </c>
      <c r="AG78" s="78">
        <v>97</v>
      </c>
      <c r="AH78" s="78">
        <v>29092</v>
      </c>
      <c r="AI78" s="78">
        <v>57</v>
      </c>
      <c r="AJ78" s="78"/>
      <c r="AK78" s="78"/>
      <c r="AL78" s="78"/>
      <c r="AM78" s="78"/>
      <c r="AN78" s="78"/>
      <c r="AO78" s="80">
        <v>41034.01224537037</v>
      </c>
      <c r="AP78" s="78"/>
      <c r="AQ78" s="78" t="b">
        <v>1</v>
      </c>
      <c r="AR78" s="78" t="b">
        <v>0</v>
      </c>
      <c r="AS78" s="78" t="b">
        <v>0</v>
      </c>
      <c r="AT78" s="78" t="s">
        <v>1084</v>
      </c>
      <c r="AU78" s="78">
        <v>8</v>
      </c>
      <c r="AV78" s="83" t="s">
        <v>1905</v>
      </c>
      <c r="AW78" s="78" t="b">
        <v>0</v>
      </c>
      <c r="AX78" s="78" t="s">
        <v>1997</v>
      </c>
      <c r="AY78" s="83" t="s">
        <v>2073</v>
      </c>
      <c r="AZ78" s="78" t="s">
        <v>66</v>
      </c>
      <c r="BA78" s="78" t="str">
        <f>REPLACE(INDEX(GroupVertices[Group],MATCH(Vertices[[#This Row],[Vertex]],GroupVertices[Vertex],0)),1,1,"")</f>
        <v>10</v>
      </c>
      <c r="BB78" s="48" t="s">
        <v>523</v>
      </c>
      <c r="BC78" s="48" t="s">
        <v>523</v>
      </c>
      <c r="BD78" s="48" t="s">
        <v>570</v>
      </c>
      <c r="BE78" s="48" t="s">
        <v>570</v>
      </c>
      <c r="BF78" s="48"/>
      <c r="BG78" s="48"/>
      <c r="BH78" s="121" t="s">
        <v>2910</v>
      </c>
      <c r="BI78" s="121" t="s">
        <v>2960</v>
      </c>
      <c r="BJ78" s="121" t="s">
        <v>3011</v>
      </c>
      <c r="BK78" s="121" t="s">
        <v>3057</v>
      </c>
      <c r="BL78" s="121">
        <v>0</v>
      </c>
      <c r="BM78" s="124">
        <v>0</v>
      </c>
      <c r="BN78" s="121">
        <v>0</v>
      </c>
      <c r="BO78" s="124">
        <v>0</v>
      </c>
      <c r="BP78" s="121">
        <v>0</v>
      </c>
      <c r="BQ78" s="124">
        <v>0</v>
      </c>
      <c r="BR78" s="121">
        <v>20</v>
      </c>
      <c r="BS78" s="124">
        <v>100</v>
      </c>
      <c r="BT78" s="121">
        <v>20</v>
      </c>
      <c r="BU78" s="2"/>
      <c r="BV78" s="3"/>
      <c r="BW78" s="3"/>
      <c r="BX78" s="3"/>
      <c r="BY78" s="3"/>
    </row>
    <row r="79" spans="1:77" ht="41.45" customHeight="1">
      <c r="A79" s="64" t="s">
        <v>267</v>
      </c>
      <c r="C79" s="65"/>
      <c r="D79" s="65" t="s">
        <v>64</v>
      </c>
      <c r="E79" s="66">
        <v>474.2268728875463</v>
      </c>
      <c r="F79" s="68">
        <v>99.3518822952153</v>
      </c>
      <c r="G79" s="100" t="s">
        <v>680</v>
      </c>
      <c r="H79" s="65"/>
      <c r="I79" s="69" t="s">
        <v>267</v>
      </c>
      <c r="J79" s="70"/>
      <c r="K79" s="70"/>
      <c r="L79" s="69" t="s">
        <v>2249</v>
      </c>
      <c r="M79" s="73">
        <v>216.99602708124624</v>
      </c>
      <c r="N79" s="74">
        <v>6126.74267578125</v>
      </c>
      <c r="O79" s="74">
        <v>6269.9609375</v>
      </c>
      <c r="P79" s="75"/>
      <c r="Q79" s="76"/>
      <c r="R79" s="76"/>
      <c r="S79" s="86"/>
      <c r="T79" s="48">
        <v>0</v>
      </c>
      <c r="U79" s="48">
        <v>3</v>
      </c>
      <c r="V79" s="49">
        <v>6</v>
      </c>
      <c r="W79" s="49">
        <v>0.333333</v>
      </c>
      <c r="X79" s="49">
        <v>0</v>
      </c>
      <c r="Y79" s="49">
        <v>1.918913</v>
      </c>
      <c r="Z79" s="49">
        <v>0</v>
      </c>
      <c r="AA79" s="49">
        <v>0</v>
      </c>
      <c r="AB79" s="71">
        <v>79</v>
      </c>
      <c r="AC79" s="71"/>
      <c r="AD79" s="72"/>
      <c r="AE79" s="78" t="s">
        <v>1250</v>
      </c>
      <c r="AF79" s="78">
        <v>1470</v>
      </c>
      <c r="AG79" s="78">
        <v>240753</v>
      </c>
      <c r="AH79" s="78">
        <v>167129</v>
      </c>
      <c r="AI79" s="78">
        <v>110346</v>
      </c>
      <c r="AJ79" s="78"/>
      <c r="AK79" s="78" t="s">
        <v>1416</v>
      </c>
      <c r="AL79" s="78" t="s">
        <v>1544</v>
      </c>
      <c r="AM79" s="83" t="s">
        <v>1667</v>
      </c>
      <c r="AN79" s="78"/>
      <c r="AO79" s="80">
        <v>39155.80023148148</v>
      </c>
      <c r="AP79" s="83" t="s">
        <v>1808</v>
      </c>
      <c r="AQ79" s="78" t="b">
        <v>0</v>
      </c>
      <c r="AR79" s="78" t="b">
        <v>0</v>
      </c>
      <c r="AS79" s="78" t="b">
        <v>1</v>
      </c>
      <c r="AT79" s="78" t="s">
        <v>1084</v>
      </c>
      <c r="AU79" s="78">
        <v>5344</v>
      </c>
      <c r="AV79" s="83" t="s">
        <v>1914</v>
      </c>
      <c r="AW79" s="78" t="b">
        <v>1</v>
      </c>
      <c r="AX79" s="78" t="s">
        <v>1997</v>
      </c>
      <c r="AY79" s="83" t="s">
        <v>2074</v>
      </c>
      <c r="AZ79" s="78" t="s">
        <v>66</v>
      </c>
      <c r="BA79" s="78" t="str">
        <f>REPLACE(INDEX(GroupVertices[Group],MATCH(Vertices[[#This Row],[Vertex]],GroupVertices[Vertex],0)),1,1,"")</f>
        <v>13</v>
      </c>
      <c r="BB79" s="48"/>
      <c r="BC79" s="48"/>
      <c r="BD79" s="48"/>
      <c r="BE79" s="48"/>
      <c r="BF79" s="48"/>
      <c r="BG79" s="48"/>
      <c r="BH79" s="121" t="s">
        <v>2911</v>
      </c>
      <c r="BI79" s="121" t="s">
        <v>2911</v>
      </c>
      <c r="BJ79" s="121" t="s">
        <v>3012</v>
      </c>
      <c r="BK79" s="121" t="s">
        <v>3012</v>
      </c>
      <c r="BL79" s="121">
        <v>3</v>
      </c>
      <c r="BM79" s="124">
        <v>9.375</v>
      </c>
      <c r="BN79" s="121">
        <v>0</v>
      </c>
      <c r="BO79" s="124">
        <v>0</v>
      </c>
      <c r="BP79" s="121">
        <v>0</v>
      </c>
      <c r="BQ79" s="124">
        <v>0</v>
      </c>
      <c r="BR79" s="121">
        <v>29</v>
      </c>
      <c r="BS79" s="124">
        <v>90.625</v>
      </c>
      <c r="BT79" s="121">
        <v>32</v>
      </c>
      <c r="BU79" s="2"/>
      <c r="BV79" s="3"/>
      <c r="BW79" s="3"/>
      <c r="BX79" s="3"/>
      <c r="BY79" s="3"/>
    </row>
    <row r="80" spans="1:77" ht="41.45" customHeight="1">
      <c r="A80" s="64" t="s">
        <v>353</v>
      </c>
      <c r="C80" s="65"/>
      <c r="D80" s="65" t="s">
        <v>64</v>
      </c>
      <c r="E80" s="66">
        <v>206.2740618538832</v>
      </c>
      <c r="F80" s="68">
        <v>99.90809630482842</v>
      </c>
      <c r="G80" s="100" t="s">
        <v>1954</v>
      </c>
      <c r="H80" s="65"/>
      <c r="I80" s="69" t="s">
        <v>353</v>
      </c>
      <c r="J80" s="70"/>
      <c r="K80" s="70"/>
      <c r="L80" s="69" t="s">
        <v>2250</v>
      </c>
      <c r="M80" s="73">
        <v>31.628438144183733</v>
      </c>
      <c r="N80" s="74">
        <v>5684.94140625</v>
      </c>
      <c r="O80" s="74">
        <v>6269.9609375</v>
      </c>
      <c r="P80" s="75"/>
      <c r="Q80" s="76"/>
      <c r="R80" s="76"/>
      <c r="S80" s="86"/>
      <c r="T80" s="48">
        <v>1</v>
      </c>
      <c r="U80" s="48">
        <v>0</v>
      </c>
      <c r="V80" s="49">
        <v>0</v>
      </c>
      <c r="W80" s="49">
        <v>0.2</v>
      </c>
      <c r="X80" s="49">
        <v>0</v>
      </c>
      <c r="Y80" s="49">
        <v>0.693692</v>
      </c>
      <c r="Z80" s="49">
        <v>0</v>
      </c>
      <c r="AA80" s="49">
        <v>0</v>
      </c>
      <c r="AB80" s="71">
        <v>80</v>
      </c>
      <c r="AC80" s="71"/>
      <c r="AD80" s="72"/>
      <c r="AE80" s="78" t="s">
        <v>1251</v>
      </c>
      <c r="AF80" s="78">
        <v>4419</v>
      </c>
      <c r="AG80" s="78">
        <v>34139</v>
      </c>
      <c r="AH80" s="78">
        <v>59998</v>
      </c>
      <c r="AI80" s="78">
        <v>2144</v>
      </c>
      <c r="AJ80" s="78"/>
      <c r="AK80" s="78" t="s">
        <v>1417</v>
      </c>
      <c r="AL80" s="78" t="s">
        <v>1554</v>
      </c>
      <c r="AM80" s="83" t="s">
        <v>1668</v>
      </c>
      <c r="AN80" s="78"/>
      <c r="AO80" s="80">
        <v>40256.7593287037</v>
      </c>
      <c r="AP80" s="83" t="s">
        <v>1809</v>
      </c>
      <c r="AQ80" s="78" t="b">
        <v>0</v>
      </c>
      <c r="AR80" s="78" t="b">
        <v>0</v>
      </c>
      <c r="AS80" s="78" t="b">
        <v>1</v>
      </c>
      <c r="AT80" s="78" t="s">
        <v>1084</v>
      </c>
      <c r="AU80" s="78">
        <v>1266</v>
      </c>
      <c r="AV80" s="83" t="s">
        <v>1905</v>
      </c>
      <c r="AW80" s="78" t="b">
        <v>1</v>
      </c>
      <c r="AX80" s="78" t="s">
        <v>1997</v>
      </c>
      <c r="AY80" s="83" t="s">
        <v>2075</v>
      </c>
      <c r="AZ80" s="78" t="s">
        <v>65</v>
      </c>
      <c r="BA80" s="78" t="str">
        <f>REPLACE(INDEX(GroupVertices[Group],MATCH(Vertices[[#This Row],[Vertex]],GroupVertices[Vertex],0)),1,1,"")</f>
        <v>13</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354</v>
      </c>
      <c r="C81" s="65"/>
      <c r="D81" s="65" t="s">
        <v>64</v>
      </c>
      <c r="E81" s="66">
        <v>164.81162793576902</v>
      </c>
      <c r="F81" s="68">
        <v>99.99416364828694</v>
      </c>
      <c r="G81" s="100" t="s">
        <v>1955</v>
      </c>
      <c r="H81" s="65"/>
      <c r="I81" s="69" t="s">
        <v>354</v>
      </c>
      <c r="J81" s="70"/>
      <c r="K81" s="70"/>
      <c r="L81" s="69" t="s">
        <v>2251</v>
      </c>
      <c r="M81" s="73">
        <v>2.945061480904254</v>
      </c>
      <c r="N81" s="74">
        <v>5684.94140625</v>
      </c>
      <c r="O81" s="74">
        <v>7093.408203125</v>
      </c>
      <c r="P81" s="75"/>
      <c r="Q81" s="76"/>
      <c r="R81" s="76"/>
      <c r="S81" s="86"/>
      <c r="T81" s="48">
        <v>1</v>
      </c>
      <c r="U81" s="48">
        <v>0</v>
      </c>
      <c r="V81" s="49">
        <v>0</v>
      </c>
      <c r="W81" s="49">
        <v>0.2</v>
      </c>
      <c r="X81" s="49">
        <v>0</v>
      </c>
      <c r="Y81" s="49">
        <v>0.693692</v>
      </c>
      <c r="Z81" s="49">
        <v>0</v>
      </c>
      <c r="AA81" s="49">
        <v>0</v>
      </c>
      <c r="AB81" s="71">
        <v>81</v>
      </c>
      <c r="AC81" s="71"/>
      <c r="AD81" s="72"/>
      <c r="AE81" s="78" t="s">
        <v>1252</v>
      </c>
      <c r="AF81" s="78">
        <v>1637</v>
      </c>
      <c r="AG81" s="78">
        <v>2168</v>
      </c>
      <c r="AH81" s="78">
        <v>13546</v>
      </c>
      <c r="AI81" s="78">
        <v>4424</v>
      </c>
      <c r="AJ81" s="78"/>
      <c r="AK81" s="78" t="s">
        <v>1418</v>
      </c>
      <c r="AL81" s="78" t="s">
        <v>1555</v>
      </c>
      <c r="AM81" s="83" t="s">
        <v>1669</v>
      </c>
      <c r="AN81" s="78"/>
      <c r="AO81" s="80">
        <v>41344.94805555556</v>
      </c>
      <c r="AP81" s="83" t="s">
        <v>1810</v>
      </c>
      <c r="AQ81" s="78" t="b">
        <v>0</v>
      </c>
      <c r="AR81" s="78" t="b">
        <v>0</v>
      </c>
      <c r="AS81" s="78" t="b">
        <v>1</v>
      </c>
      <c r="AT81" s="78" t="s">
        <v>1084</v>
      </c>
      <c r="AU81" s="78">
        <v>134</v>
      </c>
      <c r="AV81" s="83" t="s">
        <v>1911</v>
      </c>
      <c r="AW81" s="78" t="b">
        <v>0</v>
      </c>
      <c r="AX81" s="78" t="s">
        <v>1997</v>
      </c>
      <c r="AY81" s="83" t="s">
        <v>2076</v>
      </c>
      <c r="AZ81" s="78" t="s">
        <v>65</v>
      </c>
      <c r="BA81" s="78" t="str">
        <f>REPLACE(INDEX(GroupVertices[Group],MATCH(Vertices[[#This Row],[Vertex]],GroupVertices[Vertex],0)),1,1,"")</f>
        <v>13</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355</v>
      </c>
      <c r="C82" s="65"/>
      <c r="D82" s="65" t="s">
        <v>64</v>
      </c>
      <c r="E82" s="66">
        <v>173.44363694890492</v>
      </c>
      <c r="F82" s="68">
        <v>99.97624540243727</v>
      </c>
      <c r="G82" s="100" t="s">
        <v>1956</v>
      </c>
      <c r="H82" s="65"/>
      <c r="I82" s="69" t="s">
        <v>355</v>
      </c>
      <c r="J82" s="70"/>
      <c r="K82" s="70"/>
      <c r="L82" s="69" t="s">
        <v>2252</v>
      </c>
      <c r="M82" s="73">
        <v>8.916615547739454</v>
      </c>
      <c r="N82" s="74">
        <v>6126.74267578125</v>
      </c>
      <c r="O82" s="74">
        <v>7093.408203125</v>
      </c>
      <c r="P82" s="75"/>
      <c r="Q82" s="76"/>
      <c r="R82" s="76"/>
      <c r="S82" s="86"/>
      <c r="T82" s="48">
        <v>1</v>
      </c>
      <c r="U82" s="48">
        <v>0</v>
      </c>
      <c r="V82" s="49">
        <v>0</v>
      </c>
      <c r="W82" s="49">
        <v>0.2</v>
      </c>
      <c r="X82" s="49">
        <v>0</v>
      </c>
      <c r="Y82" s="49">
        <v>0.693692</v>
      </c>
      <c r="Z82" s="49">
        <v>0</v>
      </c>
      <c r="AA82" s="49">
        <v>0</v>
      </c>
      <c r="AB82" s="71">
        <v>82</v>
      </c>
      <c r="AC82" s="71"/>
      <c r="AD82" s="72"/>
      <c r="AE82" s="78" t="s">
        <v>1253</v>
      </c>
      <c r="AF82" s="78">
        <v>7283</v>
      </c>
      <c r="AG82" s="78">
        <v>8824</v>
      </c>
      <c r="AH82" s="78">
        <v>553</v>
      </c>
      <c r="AI82" s="78">
        <v>28561</v>
      </c>
      <c r="AJ82" s="78"/>
      <c r="AK82" s="78" t="s">
        <v>1419</v>
      </c>
      <c r="AL82" s="78" t="s">
        <v>1556</v>
      </c>
      <c r="AM82" s="83" t="s">
        <v>1670</v>
      </c>
      <c r="AN82" s="78"/>
      <c r="AO82" s="80">
        <v>39222.69665509259</v>
      </c>
      <c r="AP82" s="83" t="s">
        <v>1811</v>
      </c>
      <c r="AQ82" s="78" t="b">
        <v>0</v>
      </c>
      <c r="AR82" s="78" t="b">
        <v>0</v>
      </c>
      <c r="AS82" s="78" t="b">
        <v>1</v>
      </c>
      <c r="AT82" s="78" t="s">
        <v>1084</v>
      </c>
      <c r="AU82" s="78">
        <v>513</v>
      </c>
      <c r="AV82" s="83" t="s">
        <v>1915</v>
      </c>
      <c r="AW82" s="78" t="b">
        <v>1</v>
      </c>
      <c r="AX82" s="78" t="s">
        <v>1997</v>
      </c>
      <c r="AY82" s="83" t="s">
        <v>2077</v>
      </c>
      <c r="AZ82" s="78" t="s">
        <v>65</v>
      </c>
      <c r="BA82" s="78" t="str">
        <f>REPLACE(INDEX(GroupVertices[Group],MATCH(Vertices[[#This Row],[Vertex]],GroupVertices[Vertex],0)),1,1,"")</f>
        <v>13</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268</v>
      </c>
      <c r="C83" s="65"/>
      <c r="D83" s="65" t="s">
        <v>64</v>
      </c>
      <c r="E83" s="66">
        <v>173.26985551745057</v>
      </c>
      <c r="F83" s="68">
        <v>99.97660613635311</v>
      </c>
      <c r="G83" s="100" t="s">
        <v>681</v>
      </c>
      <c r="H83" s="65"/>
      <c r="I83" s="69" t="s">
        <v>268</v>
      </c>
      <c r="J83" s="70"/>
      <c r="K83" s="70"/>
      <c r="L83" s="69" t="s">
        <v>2253</v>
      </c>
      <c r="M83" s="73">
        <v>8.796394958052568</v>
      </c>
      <c r="N83" s="74">
        <v>940.4517822265625</v>
      </c>
      <c r="O83" s="74">
        <v>786.98046875</v>
      </c>
      <c r="P83" s="75"/>
      <c r="Q83" s="76"/>
      <c r="R83" s="76"/>
      <c r="S83" s="86"/>
      <c r="T83" s="48">
        <v>1</v>
      </c>
      <c r="U83" s="48">
        <v>1</v>
      </c>
      <c r="V83" s="49">
        <v>0</v>
      </c>
      <c r="W83" s="49">
        <v>0</v>
      </c>
      <c r="X83" s="49">
        <v>0</v>
      </c>
      <c r="Y83" s="49">
        <v>0.999997</v>
      </c>
      <c r="Z83" s="49">
        <v>0</v>
      </c>
      <c r="AA83" s="49" t="s">
        <v>3316</v>
      </c>
      <c r="AB83" s="71">
        <v>83</v>
      </c>
      <c r="AC83" s="71"/>
      <c r="AD83" s="72"/>
      <c r="AE83" s="78" t="s">
        <v>1254</v>
      </c>
      <c r="AF83" s="78">
        <v>1120</v>
      </c>
      <c r="AG83" s="78">
        <v>8690</v>
      </c>
      <c r="AH83" s="78">
        <v>85537</v>
      </c>
      <c r="AI83" s="78">
        <v>10352</v>
      </c>
      <c r="AJ83" s="78"/>
      <c r="AK83" s="78" t="s">
        <v>1420</v>
      </c>
      <c r="AL83" s="78" t="s">
        <v>1557</v>
      </c>
      <c r="AM83" s="83" t="s">
        <v>1671</v>
      </c>
      <c r="AN83" s="78"/>
      <c r="AO83" s="80">
        <v>39639.597766203704</v>
      </c>
      <c r="AP83" s="83" t="s">
        <v>1812</v>
      </c>
      <c r="AQ83" s="78" t="b">
        <v>0</v>
      </c>
      <c r="AR83" s="78" t="b">
        <v>0</v>
      </c>
      <c r="AS83" s="78" t="b">
        <v>1</v>
      </c>
      <c r="AT83" s="78" t="s">
        <v>1084</v>
      </c>
      <c r="AU83" s="78">
        <v>1064</v>
      </c>
      <c r="AV83" s="83" t="s">
        <v>1919</v>
      </c>
      <c r="AW83" s="78" t="b">
        <v>0</v>
      </c>
      <c r="AX83" s="78" t="s">
        <v>1997</v>
      </c>
      <c r="AY83" s="83" t="s">
        <v>2078</v>
      </c>
      <c r="AZ83" s="78" t="s">
        <v>66</v>
      </c>
      <c r="BA83" s="78" t="str">
        <f>REPLACE(INDEX(GroupVertices[Group],MATCH(Vertices[[#This Row],[Vertex]],GroupVertices[Vertex],0)),1,1,"")</f>
        <v>2</v>
      </c>
      <c r="BB83" s="48"/>
      <c r="BC83" s="48"/>
      <c r="BD83" s="48"/>
      <c r="BE83" s="48"/>
      <c r="BF83" s="48"/>
      <c r="BG83" s="48"/>
      <c r="BH83" s="121" t="s">
        <v>2912</v>
      </c>
      <c r="BI83" s="121" t="s">
        <v>2912</v>
      </c>
      <c r="BJ83" s="121" t="s">
        <v>3013</v>
      </c>
      <c r="BK83" s="121" t="s">
        <v>3013</v>
      </c>
      <c r="BL83" s="121">
        <v>0</v>
      </c>
      <c r="BM83" s="124">
        <v>0</v>
      </c>
      <c r="BN83" s="121">
        <v>0</v>
      </c>
      <c r="BO83" s="124">
        <v>0</v>
      </c>
      <c r="BP83" s="121">
        <v>0</v>
      </c>
      <c r="BQ83" s="124">
        <v>0</v>
      </c>
      <c r="BR83" s="121">
        <v>6</v>
      </c>
      <c r="BS83" s="124">
        <v>100</v>
      </c>
      <c r="BT83" s="121">
        <v>6</v>
      </c>
      <c r="BU83" s="2"/>
      <c r="BV83" s="3"/>
      <c r="BW83" s="3"/>
      <c r="BX83" s="3"/>
      <c r="BY83" s="3"/>
    </row>
    <row r="84" spans="1:77" ht="41.45" customHeight="1">
      <c r="A84" s="64" t="s">
        <v>269</v>
      </c>
      <c r="C84" s="65"/>
      <c r="D84" s="65" t="s">
        <v>64</v>
      </c>
      <c r="E84" s="66">
        <v>162.21528147478674</v>
      </c>
      <c r="F84" s="68">
        <v>99.99955312067142</v>
      </c>
      <c r="G84" s="100" t="s">
        <v>682</v>
      </c>
      <c r="H84" s="65"/>
      <c r="I84" s="69" t="s">
        <v>269</v>
      </c>
      <c r="J84" s="70"/>
      <c r="K84" s="70"/>
      <c r="L84" s="69" t="s">
        <v>2254</v>
      </c>
      <c r="M84" s="73">
        <v>1.1489299842389789</v>
      </c>
      <c r="N84" s="74">
        <v>443.4254455566406</v>
      </c>
      <c r="O84" s="74">
        <v>3391.42529296875</v>
      </c>
      <c r="P84" s="75"/>
      <c r="Q84" s="76"/>
      <c r="R84" s="76"/>
      <c r="S84" s="86"/>
      <c r="T84" s="48">
        <v>1</v>
      </c>
      <c r="U84" s="48">
        <v>1</v>
      </c>
      <c r="V84" s="49">
        <v>0</v>
      </c>
      <c r="W84" s="49">
        <v>0</v>
      </c>
      <c r="X84" s="49">
        <v>0</v>
      </c>
      <c r="Y84" s="49">
        <v>0.999997</v>
      </c>
      <c r="Z84" s="49">
        <v>0</v>
      </c>
      <c r="AA84" s="49" t="s">
        <v>3316</v>
      </c>
      <c r="AB84" s="71">
        <v>84</v>
      </c>
      <c r="AC84" s="71"/>
      <c r="AD84" s="72"/>
      <c r="AE84" s="78" t="s">
        <v>1255</v>
      </c>
      <c r="AF84" s="78">
        <v>49</v>
      </c>
      <c r="AG84" s="78">
        <v>166</v>
      </c>
      <c r="AH84" s="78">
        <v>16140</v>
      </c>
      <c r="AI84" s="78">
        <v>3647</v>
      </c>
      <c r="AJ84" s="78"/>
      <c r="AK84" s="78" t="s">
        <v>1421</v>
      </c>
      <c r="AL84" s="78" t="s">
        <v>1136</v>
      </c>
      <c r="AM84" s="83" t="s">
        <v>1672</v>
      </c>
      <c r="AN84" s="78"/>
      <c r="AO84" s="80">
        <v>41752.02605324074</v>
      </c>
      <c r="AP84" s="83" t="s">
        <v>1813</v>
      </c>
      <c r="AQ84" s="78" t="b">
        <v>0</v>
      </c>
      <c r="AR84" s="78" t="b">
        <v>0</v>
      </c>
      <c r="AS84" s="78" t="b">
        <v>1</v>
      </c>
      <c r="AT84" s="78" t="s">
        <v>1084</v>
      </c>
      <c r="AU84" s="78">
        <v>21</v>
      </c>
      <c r="AV84" s="83" t="s">
        <v>1908</v>
      </c>
      <c r="AW84" s="78" t="b">
        <v>0</v>
      </c>
      <c r="AX84" s="78" t="s">
        <v>1997</v>
      </c>
      <c r="AY84" s="83" t="s">
        <v>2079</v>
      </c>
      <c r="AZ84" s="78" t="s">
        <v>66</v>
      </c>
      <c r="BA84" s="78" t="str">
        <f>REPLACE(INDEX(GroupVertices[Group],MATCH(Vertices[[#This Row],[Vertex]],GroupVertices[Vertex],0)),1,1,"")</f>
        <v>2</v>
      </c>
      <c r="BB84" s="48" t="s">
        <v>524</v>
      </c>
      <c r="BC84" s="48" t="s">
        <v>524</v>
      </c>
      <c r="BD84" s="48" t="s">
        <v>562</v>
      </c>
      <c r="BE84" s="48" t="s">
        <v>562</v>
      </c>
      <c r="BF84" s="48"/>
      <c r="BG84" s="48"/>
      <c r="BH84" s="121" t="s">
        <v>2913</v>
      </c>
      <c r="BI84" s="121" t="s">
        <v>2913</v>
      </c>
      <c r="BJ84" s="121" t="s">
        <v>3014</v>
      </c>
      <c r="BK84" s="121" t="s">
        <v>3014</v>
      </c>
      <c r="BL84" s="121">
        <v>0</v>
      </c>
      <c r="BM84" s="124">
        <v>0</v>
      </c>
      <c r="BN84" s="121">
        <v>0</v>
      </c>
      <c r="BO84" s="124">
        <v>0</v>
      </c>
      <c r="BP84" s="121">
        <v>0</v>
      </c>
      <c r="BQ84" s="124">
        <v>0</v>
      </c>
      <c r="BR84" s="121">
        <v>22</v>
      </c>
      <c r="BS84" s="124">
        <v>100</v>
      </c>
      <c r="BT84" s="121">
        <v>22</v>
      </c>
      <c r="BU84" s="2"/>
      <c r="BV84" s="3"/>
      <c r="BW84" s="3"/>
      <c r="BX84" s="3"/>
      <c r="BY84" s="3"/>
    </row>
    <row r="85" spans="1:77" ht="41.45" customHeight="1">
      <c r="A85" s="64" t="s">
        <v>270</v>
      </c>
      <c r="C85" s="65"/>
      <c r="D85" s="65" t="s">
        <v>64</v>
      </c>
      <c r="E85" s="66">
        <v>162.00518750541656</v>
      </c>
      <c r="F85" s="68">
        <v>99.9999892318234</v>
      </c>
      <c r="G85" s="100" t="s">
        <v>683</v>
      </c>
      <c r="H85" s="65"/>
      <c r="I85" s="69" t="s">
        <v>270</v>
      </c>
      <c r="J85" s="70"/>
      <c r="K85" s="70"/>
      <c r="L85" s="69" t="s">
        <v>2255</v>
      </c>
      <c r="M85" s="73">
        <v>1.0035886743190114</v>
      </c>
      <c r="N85" s="74">
        <v>1437.47802734375</v>
      </c>
      <c r="O85" s="74">
        <v>4259.57421875</v>
      </c>
      <c r="P85" s="75"/>
      <c r="Q85" s="76"/>
      <c r="R85" s="76"/>
      <c r="S85" s="86"/>
      <c r="T85" s="48">
        <v>1</v>
      </c>
      <c r="U85" s="48">
        <v>1</v>
      </c>
      <c r="V85" s="49">
        <v>0</v>
      </c>
      <c r="W85" s="49">
        <v>0</v>
      </c>
      <c r="X85" s="49">
        <v>0</v>
      </c>
      <c r="Y85" s="49">
        <v>0.999997</v>
      </c>
      <c r="Z85" s="49">
        <v>0</v>
      </c>
      <c r="AA85" s="49" t="s">
        <v>3316</v>
      </c>
      <c r="AB85" s="71">
        <v>85</v>
      </c>
      <c r="AC85" s="71"/>
      <c r="AD85" s="72"/>
      <c r="AE85" s="78" t="s">
        <v>1256</v>
      </c>
      <c r="AF85" s="78">
        <v>9</v>
      </c>
      <c r="AG85" s="78">
        <v>4</v>
      </c>
      <c r="AH85" s="78">
        <v>30</v>
      </c>
      <c r="AI85" s="78">
        <v>1</v>
      </c>
      <c r="AJ85" s="78"/>
      <c r="AK85" s="78" t="s">
        <v>1422</v>
      </c>
      <c r="AL85" s="78" t="s">
        <v>1136</v>
      </c>
      <c r="AM85" s="83" t="s">
        <v>1673</v>
      </c>
      <c r="AN85" s="78"/>
      <c r="AO85" s="80">
        <v>42742.16216435185</v>
      </c>
      <c r="AP85" s="83" t="s">
        <v>1814</v>
      </c>
      <c r="AQ85" s="78" t="b">
        <v>1</v>
      </c>
      <c r="AR85" s="78" t="b">
        <v>0</v>
      </c>
      <c r="AS85" s="78" t="b">
        <v>1</v>
      </c>
      <c r="AT85" s="78" t="s">
        <v>1084</v>
      </c>
      <c r="AU85" s="78">
        <v>0</v>
      </c>
      <c r="AV85" s="78"/>
      <c r="AW85" s="78" t="b">
        <v>0</v>
      </c>
      <c r="AX85" s="78" t="s">
        <v>1997</v>
      </c>
      <c r="AY85" s="83" t="s">
        <v>2080</v>
      </c>
      <c r="AZ85" s="78" t="s">
        <v>66</v>
      </c>
      <c r="BA85" s="78" t="str">
        <f>REPLACE(INDEX(GroupVertices[Group],MATCH(Vertices[[#This Row],[Vertex]],GroupVertices[Vertex],0)),1,1,"")</f>
        <v>2</v>
      </c>
      <c r="BB85" s="48" t="s">
        <v>525</v>
      </c>
      <c r="BC85" s="48" t="s">
        <v>525</v>
      </c>
      <c r="BD85" s="48" t="s">
        <v>571</v>
      </c>
      <c r="BE85" s="48" t="s">
        <v>571</v>
      </c>
      <c r="BF85" s="48" t="s">
        <v>598</v>
      </c>
      <c r="BG85" s="48" t="s">
        <v>598</v>
      </c>
      <c r="BH85" s="121" t="s">
        <v>2914</v>
      </c>
      <c r="BI85" s="121" t="s">
        <v>2914</v>
      </c>
      <c r="BJ85" s="121" t="s">
        <v>3015</v>
      </c>
      <c r="BK85" s="121" t="s">
        <v>3015</v>
      </c>
      <c r="BL85" s="121">
        <v>1</v>
      </c>
      <c r="BM85" s="124">
        <v>6.666666666666667</v>
      </c>
      <c r="BN85" s="121">
        <v>0</v>
      </c>
      <c r="BO85" s="124">
        <v>0</v>
      </c>
      <c r="BP85" s="121">
        <v>0</v>
      </c>
      <c r="BQ85" s="124">
        <v>0</v>
      </c>
      <c r="BR85" s="121">
        <v>14</v>
      </c>
      <c r="BS85" s="124">
        <v>93.33333333333333</v>
      </c>
      <c r="BT85" s="121">
        <v>15</v>
      </c>
      <c r="BU85" s="2"/>
      <c r="BV85" s="3"/>
      <c r="BW85" s="3"/>
      <c r="BX85" s="3"/>
      <c r="BY85" s="3"/>
    </row>
    <row r="86" spans="1:77" ht="41.45" customHeight="1">
      <c r="A86" s="64" t="s">
        <v>271</v>
      </c>
      <c r="C86" s="65"/>
      <c r="D86" s="65" t="s">
        <v>64</v>
      </c>
      <c r="E86" s="66">
        <v>198.8481478500947</v>
      </c>
      <c r="F86" s="68">
        <v>99.92351094962036</v>
      </c>
      <c r="G86" s="100" t="s">
        <v>684</v>
      </c>
      <c r="H86" s="65"/>
      <c r="I86" s="69" t="s">
        <v>271</v>
      </c>
      <c r="J86" s="70"/>
      <c r="K86" s="70"/>
      <c r="L86" s="69" t="s">
        <v>2256</v>
      </c>
      <c r="M86" s="73">
        <v>26.491250856518715</v>
      </c>
      <c r="N86" s="74">
        <v>5269.12841796875</v>
      </c>
      <c r="O86" s="74">
        <v>5490.1533203125</v>
      </c>
      <c r="P86" s="75"/>
      <c r="Q86" s="76"/>
      <c r="R86" s="76"/>
      <c r="S86" s="86"/>
      <c r="T86" s="48">
        <v>0</v>
      </c>
      <c r="U86" s="48">
        <v>1</v>
      </c>
      <c r="V86" s="49">
        <v>0</v>
      </c>
      <c r="W86" s="49">
        <v>0.111111</v>
      </c>
      <c r="X86" s="49">
        <v>0</v>
      </c>
      <c r="Y86" s="49">
        <v>0.585364</v>
      </c>
      <c r="Z86" s="49">
        <v>0</v>
      </c>
      <c r="AA86" s="49">
        <v>0</v>
      </c>
      <c r="AB86" s="71">
        <v>86</v>
      </c>
      <c r="AC86" s="71"/>
      <c r="AD86" s="72"/>
      <c r="AE86" s="78" t="s">
        <v>1257</v>
      </c>
      <c r="AF86" s="78">
        <v>1423</v>
      </c>
      <c r="AG86" s="78">
        <v>28413</v>
      </c>
      <c r="AH86" s="78">
        <v>49944</v>
      </c>
      <c r="AI86" s="78">
        <v>105158</v>
      </c>
      <c r="AJ86" s="78"/>
      <c r="AK86" s="78" t="s">
        <v>1423</v>
      </c>
      <c r="AL86" s="78" t="s">
        <v>1551</v>
      </c>
      <c r="AM86" s="83" t="s">
        <v>1674</v>
      </c>
      <c r="AN86" s="78"/>
      <c r="AO86" s="80">
        <v>39888.04931712963</v>
      </c>
      <c r="AP86" s="83" t="s">
        <v>1815</v>
      </c>
      <c r="AQ86" s="78" t="b">
        <v>0</v>
      </c>
      <c r="AR86" s="78" t="b">
        <v>0</v>
      </c>
      <c r="AS86" s="78" t="b">
        <v>1</v>
      </c>
      <c r="AT86" s="78" t="s">
        <v>1084</v>
      </c>
      <c r="AU86" s="78">
        <v>1199</v>
      </c>
      <c r="AV86" s="83" t="s">
        <v>1913</v>
      </c>
      <c r="AW86" s="78" t="b">
        <v>1</v>
      </c>
      <c r="AX86" s="78" t="s">
        <v>1997</v>
      </c>
      <c r="AY86" s="83" t="s">
        <v>2081</v>
      </c>
      <c r="AZ86" s="78" t="s">
        <v>66</v>
      </c>
      <c r="BA86" s="78" t="str">
        <f>REPLACE(INDEX(GroupVertices[Group],MATCH(Vertices[[#This Row],[Vertex]],GroupVertices[Vertex],0)),1,1,"")</f>
        <v>6</v>
      </c>
      <c r="BB86" s="48"/>
      <c r="BC86" s="48"/>
      <c r="BD86" s="48"/>
      <c r="BE86" s="48"/>
      <c r="BF86" s="48" t="s">
        <v>336</v>
      </c>
      <c r="BG86" s="48" t="s">
        <v>336</v>
      </c>
      <c r="BH86" s="121" t="s">
        <v>2915</v>
      </c>
      <c r="BI86" s="121" t="s">
        <v>2915</v>
      </c>
      <c r="BJ86" s="121" t="s">
        <v>3016</v>
      </c>
      <c r="BK86" s="121" t="s">
        <v>3016</v>
      </c>
      <c r="BL86" s="121">
        <v>2</v>
      </c>
      <c r="BM86" s="124">
        <v>10.526315789473685</v>
      </c>
      <c r="BN86" s="121">
        <v>0</v>
      </c>
      <c r="BO86" s="124">
        <v>0</v>
      </c>
      <c r="BP86" s="121">
        <v>0</v>
      </c>
      <c r="BQ86" s="124">
        <v>0</v>
      </c>
      <c r="BR86" s="121">
        <v>17</v>
      </c>
      <c r="BS86" s="124">
        <v>89.47368421052632</v>
      </c>
      <c r="BT86" s="121">
        <v>19</v>
      </c>
      <c r="BU86" s="2"/>
      <c r="BV86" s="3"/>
      <c r="BW86" s="3"/>
      <c r="BX86" s="3"/>
      <c r="BY86" s="3"/>
    </row>
    <row r="87" spans="1:77" ht="41.45" customHeight="1">
      <c r="A87" s="64" t="s">
        <v>277</v>
      </c>
      <c r="C87" s="65"/>
      <c r="D87" s="65" t="s">
        <v>64</v>
      </c>
      <c r="E87" s="66">
        <v>198.27233474885787</v>
      </c>
      <c r="F87" s="68">
        <v>99.92470621722212</v>
      </c>
      <c r="G87" s="100" t="s">
        <v>690</v>
      </c>
      <c r="H87" s="65"/>
      <c r="I87" s="69" t="s">
        <v>277</v>
      </c>
      <c r="J87" s="70"/>
      <c r="K87" s="70"/>
      <c r="L87" s="69" t="s">
        <v>2257</v>
      </c>
      <c r="M87" s="73">
        <v>26.09290800710843</v>
      </c>
      <c r="N87" s="74">
        <v>4761.125</v>
      </c>
      <c r="O87" s="74">
        <v>6077.56591796875</v>
      </c>
      <c r="P87" s="75"/>
      <c r="Q87" s="76"/>
      <c r="R87" s="76"/>
      <c r="S87" s="86"/>
      <c r="T87" s="48">
        <v>6</v>
      </c>
      <c r="U87" s="48">
        <v>1</v>
      </c>
      <c r="V87" s="49">
        <v>20</v>
      </c>
      <c r="W87" s="49">
        <v>0.2</v>
      </c>
      <c r="X87" s="49">
        <v>0</v>
      </c>
      <c r="Y87" s="49">
        <v>3.073161</v>
      </c>
      <c r="Z87" s="49">
        <v>0</v>
      </c>
      <c r="AA87" s="49">
        <v>0</v>
      </c>
      <c r="AB87" s="71">
        <v>87</v>
      </c>
      <c r="AC87" s="71"/>
      <c r="AD87" s="72"/>
      <c r="AE87" s="78" t="s">
        <v>1258</v>
      </c>
      <c r="AF87" s="78">
        <v>6561</v>
      </c>
      <c r="AG87" s="78">
        <v>27969</v>
      </c>
      <c r="AH87" s="78">
        <v>80547</v>
      </c>
      <c r="AI87" s="78">
        <v>58147</v>
      </c>
      <c r="AJ87" s="78"/>
      <c r="AK87" s="78" t="s">
        <v>1424</v>
      </c>
      <c r="AL87" s="78" t="s">
        <v>1558</v>
      </c>
      <c r="AM87" s="83" t="s">
        <v>1675</v>
      </c>
      <c r="AN87" s="78"/>
      <c r="AO87" s="80">
        <v>39311.39861111111</v>
      </c>
      <c r="AP87" s="83" t="s">
        <v>1816</v>
      </c>
      <c r="AQ87" s="78" t="b">
        <v>0</v>
      </c>
      <c r="AR87" s="78" t="b">
        <v>0</v>
      </c>
      <c r="AS87" s="78" t="b">
        <v>1</v>
      </c>
      <c r="AT87" s="78" t="s">
        <v>1084</v>
      </c>
      <c r="AU87" s="78">
        <v>1409</v>
      </c>
      <c r="AV87" s="83" t="s">
        <v>1911</v>
      </c>
      <c r="AW87" s="78" t="b">
        <v>1</v>
      </c>
      <c r="AX87" s="78" t="s">
        <v>1997</v>
      </c>
      <c r="AY87" s="83" t="s">
        <v>2082</v>
      </c>
      <c r="AZ87" s="78" t="s">
        <v>66</v>
      </c>
      <c r="BA87" s="78" t="str">
        <f>REPLACE(INDEX(GroupVertices[Group],MATCH(Vertices[[#This Row],[Vertex]],GroupVertices[Vertex],0)),1,1,"")</f>
        <v>6</v>
      </c>
      <c r="BB87" s="48" t="s">
        <v>527</v>
      </c>
      <c r="BC87" s="48" t="s">
        <v>527</v>
      </c>
      <c r="BD87" s="48" t="s">
        <v>562</v>
      </c>
      <c r="BE87" s="48" t="s">
        <v>562</v>
      </c>
      <c r="BF87" s="48" t="s">
        <v>336</v>
      </c>
      <c r="BG87" s="48" t="s">
        <v>336</v>
      </c>
      <c r="BH87" s="121" t="s">
        <v>2618</v>
      </c>
      <c r="BI87" s="121" t="s">
        <v>2618</v>
      </c>
      <c r="BJ87" s="121" t="s">
        <v>2737</v>
      </c>
      <c r="BK87" s="121" t="s">
        <v>2737</v>
      </c>
      <c r="BL87" s="121">
        <v>2</v>
      </c>
      <c r="BM87" s="124">
        <v>11.764705882352942</v>
      </c>
      <c r="BN87" s="121">
        <v>0</v>
      </c>
      <c r="BO87" s="124">
        <v>0</v>
      </c>
      <c r="BP87" s="121">
        <v>0</v>
      </c>
      <c r="BQ87" s="124">
        <v>0</v>
      </c>
      <c r="BR87" s="121">
        <v>15</v>
      </c>
      <c r="BS87" s="124">
        <v>88.23529411764706</v>
      </c>
      <c r="BT87" s="121">
        <v>17</v>
      </c>
      <c r="BU87" s="2"/>
      <c r="BV87" s="3"/>
      <c r="BW87" s="3"/>
      <c r="BX87" s="3"/>
      <c r="BY87" s="3"/>
    </row>
    <row r="88" spans="1:77" ht="41.45" customHeight="1">
      <c r="A88" s="64" t="s">
        <v>272</v>
      </c>
      <c r="C88" s="65"/>
      <c r="D88" s="65" t="s">
        <v>64</v>
      </c>
      <c r="E88" s="66">
        <v>166.75305183791212</v>
      </c>
      <c r="F88" s="68">
        <v>99.99013365819725</v>
      </c>
      <c r="G88" s="100" t="s">
        <v>685</v>
      </c>
      <c r="H88" s="65"/>
      <c r="I88" s="69" t="s">
        <v>272</v>
      </c>
      <c r="J88" s="70"/>
      <c r="K88" s="70"/>
      <c r="L88" s="69" t="s">
        <v>2258</v>
      </c>
      <c r="M88" s="73">
        <v>4.288122844794323</v>
      </c>
      <c r="N88" s="74">
        <v>5207.763671875</v>
      </c>
      <c r="O88" s="74">
        <v>6827.88037109375</v>
      </c>
      <c r="P88" s="75"/>
      <c r="Q88" s="76"/>
      <c r="R88" s="76"/>
      <c r="S88" s="86"/>
      <c r="T88" s="48">
        <v>0</v>
      </c>
      <c r="U88" s="48">
        <v>1</v>
      </c>
      <c r="V88" s="49">
        <v>0</v>
      </c>
      <c r="W88" s="49">
        <v>0.111111</v>
      </c>
      <c r="X88" s="49">
        <v>0</v>
      </c>
      <c r="Y88" s="49">
        <v>0.585364</v>
      </c>
      <c r="Z88" s="49">
        <v>0</v>
      </c>
      <c r="AA88" s="49">
        <v>0</v>
      </c>
      <c r="AB88" s="71">
        <v>88</v>
      </c>
      <c r="AC88" s="71"/>
      <c r="AD88" s="72"/>
      <c r="AE88" s="78" t="s">
        <v>1259</v>
      </c>
      <c r="AF88" s="78">
        <v>1997</v>
      </c>
      <c r="AG88" s="78">
        <v>3665</v>
      </c>
      <c r="AH88" s="78">
        <v>15576</v>
      </c>
      <c r="AI88" s="78">
        <v>2858</v>
      </c>
      <c r="AJ88" s="78"/>
      <c r="AK88" s="78" t="s">
        <v>1425</v>
      </c>
      <c r="AL88" s="78" t="s">
        <v>1559</v>
      </c>
      <c r="AM88" s="83" t="s">
        <v>1676</v>
      </c>
      <c r="AN88" s="78"/>
      <c r="AO88" s="80">
        <v>40134.82494212963</v>
      </c>
      <c r="AP88" s="83" t="s">
        <v>1817</v>
      </c>
      <c r="AQ88" s="78" t="b">
        <v>0</v>
      </c>
      <c r="AR88" s="78" t="b">
        <v>0</v>
      </c>
      <c r="AS88" s="78" t="b">
        <v>1</v>
      </c>
      <c r="AT88" s="78" t="s">
        <v>1084</v>
      </c>
      <c r="AU88" s="78">
        <v>330</v>
      </c>
      <c r="AV88" s="83" t="s">
        <v>1915</v>
      </c>
      <c r="AW88" s="78" t="b">
        <v>0</v>
      </c>
      <c r="AX88" s="78" t="s">
        <v>1997</v>
      </c>
      <c r="AY88" s="83" t="s">
        <v>2083</v>
      </c>
      <c r="AZ88" s="78" t="s">
        <v>66</v>
      </c>
      <c r="BA88" s="78" t="str">
        <f>REPLACE(INDEX(GroupVertices[Group],MATCH(Vertices[[#This Row],[Vertex]],GroupVertices[Vertex],0)),1,1,"")</f>
        <v>6</v>
      </c>
      <c r="BB88" s="48"/>
      <c r="BC88" s="48"/>
      <c r="BD88" s="48"/>
      <c r="BE88" s="48"/>
      <c r="BF88" s="48" t="s">
        <v>336</v>
      </c>
      <c r="BG88" s="48" t="s">
        <v>336</v>
      </c>
      <c r="BH88" s="121" t="s">
        <v>2915</v>
      </c>
      <c r="BI88" s="121" t="s">
        <v>2915</v>
      </c>
      <c r="BJ88" s="121" t="s">
        <v>3016</v>
      </c>
      <c r="BK88" s="121" t="s">
        <v>3016</v>
      </c>
      <c r="BL88" s="121">
        <v>2</v>
      </c>
      <c r="BM88" s="124">
        <v>10.526315789473685</v>
      </c>
      <c r="BN88" s="121">
        <v>0</v>
      </c>
      <c r="BO88" s="124">
        <v>0</v>
      </c>
      <c r="BP88" s="121">
        <v>0</v>
      </c>
      <c r="BQ88" s="124">
        <v>0</v>
      </c>
      <c r="BR88" s="121">
        <v>17</v>
      </c>
      <c r="BS88" s="124">
        <v>89.47368421052632</v>
      </c>
      <c r="BT88" s="121">
        <v>19</v>
      </c>
      <c r="BU88" s="2"/>
      <c r="BV88" s="3"/>
      <c r="BW88" s="3"/>
      <c r="BX88" s="3"/>
      <c r="BY88" s="3"/>
    </row>
    <row r="89" spans="1:77" ht="41.45" customHeight="1">
      <c r="A89" s="64" t="s">
        <v>273</v>
      </c>
      <c r="C89" s="65"/>
      <c r="D89" s="65" t="s">
        <v>64</v>
      </c>
      <c r="E89" s="66">
        <v>163.68464238402396</v>
      </c>
      <c r="F89" s="68">
        <v>99.99650303465164</v>
      </c>
      <c r="G89" s="100" t="s">
        <v>686</v>
      </c>
      <c r="H89" s="65"/>
      <c r="I89" s="69" t="s">
        <v>273</v>
      </c>
      <c r="J89" s="70"/>
      <c r="K89" s="70"/>
      <c r="L89" s="69" t="s">
        <v>2259</v>
      </c>
      <c r="M89" s="73">
        <v>2.1654219850989973</v>
      </c>
      <c r="N89" s="74">
        <v>4628.44970703125</v>
      </c>
      <c r="O89" s="74">
        <v>4964.20947265625</v>
      </c>
      <c r="P89" s="75"/>
      <c r="Q89" s="76"/>
      <c r="R89" s="76"/>
      <c r="S89" s="86"/>
      <c r="T89" s="48">
        <v>0</v>
      </c>
      <c r="U89" s="48">
        <v>1</v>
      </c>
      <c r="V89" s="49">
        <v>0</v>
      </c>
      <c r="W89" s="49">
        <v>0.111111</v>
      </c>
      <c r="X89" s="49">
        <v>0</v>
      </c>
      <c r="Y89" s="49">
        <v>0.585364</v>
      </c>
      <c r="Z89" s="49">
        <v>0</v>
      </c>
      <c r="AA89" s="49">
        <v>0</v>
      </c>
      <c r="AB89" s="71">
        <v>89</v>
      </c>
      <c r="AC89" s="71"/>
      <c r="AD89" s="72"/>
      <c r="AE89" s="78" t="s">
        <v>1260</v>
      </c>
      <c r="AF89" s="78">
        <v>617</v>
      </c>
      <c r="AG89" s="78">
        <v>1299</v>
      </c>
      <c r="AH89" s="78">
        <v>21725</v>
      </c>
      <c r="AI89" s="78">
        <v>14873</v>
      </c>
      <c r="AJ89" s="78"/>
      <c r="AK89" s="78" t="s">
        <v>1426</v>
      </c>
      <c r="AL89" s="78" t="s">
        <v>1560</v>
      </c>
      <c r="AM89" s="83" t="s">
        <v>1677</v>
      </c>
      <c r="AN89" s="78"/>
      <c r="AO89" s="80">
        <v>40058.13763888889</v>
      </c>
      <c r="AP89" s="83" t="s">
        <v>1818</v>
      </c>
      <c r="AQ89" s="78" t="b">
        <v>0</v>
      </c>
      <c r="AR89" s="78" t="b">
        <v>0</v>
      </c>
      <c r="AS89" s="78" t="b">
        <v>0</v>
      </c>
      <c r="AT89" s="78" t="s">
        <v>1084</v>
      </c>
      <c r="AU89" s="78">
        <v>67</v>
      </c>
      <c r="AV89" s="83" t="s">
        <v>1911</v>
      </c>
      <c r="AW89" s="78" t="b">
        <v>0</v>
      </c>
      <c r="AX89" s="78" t="s">
        <v>1997</v>
      </c>
      <c r="AY89" s="83" t="s">
        <v>2084</v>
      </c>
      <c r="AZ89" s="78" t="s">
        <v>66</v>
      </c>
      <c r="BA89" s="78" t="str">
        <f>REPLACE(INDEX(GroupVertices[Group],MATCH(Vertices[[#This Row],[Vertex]],GroupVertices[Vertex],0)),1,1,"")</f>
        <v>6</v>
      </c>
      <c r="BB89" s="48"/>
      <c r="BC89" s="48"/>
      <c r="BD89" s="48"/>
      <c r="BE89" s="48"/>
      <c r="BF89" s="48" t="s">
        <v>336</v>
      </c>
      <c r="BG89" s="48" t="s">
        <v>336</v>
      </c>
      <c r="BH89" s="121" t="s">
        <v>2915</v>
      </c>
      <c r="BI89" s="121" t="s">
        <v>2915</v>
      </c>
      <c r="BJ89" s="121" t="s">
        <v>3016</v>
      </c>
      <c r="BK89" s="121" t="s">
        <v>3016</v>
      </c>
      <c r="BL89" s="121">
        <v>2</v>
      </c>
      <c r="BM89" s="124">
        <v>10.526315789473685</v>
      </c>
      <c r="BN89" s="121">
        <v>0</v>
      </c>
      <c r="BO89" s="124">
        <v>0</v>
      </c>
      <c r="BP89" s="121">
        <v>0</v>
      </c>
      <c r="BQ89" s="124">
        <v>0</v>
      </c>
      <c r="BR89" s="121">
        <v>17</v>
      </c>
      <c r="BS89" s="124">
        <v>89.47368421052632</v>
      </c>
      <c r="BT89" s="121">
        <v>19</v>
      </c>
      <c r="BU89" s="2"/>
      <c r="BV89" s="3"/>
      <c r="BW89" s="3"/>
      <c r="BX89" s="3"/>
      <c r="BY89" s="3"/>
    </row>
    <row r="90" spans="1:77" ht="41.45" customHeight="1">
      <c r="A90" s="64" t="s">
        <v>274</v>
      </c>
      <c r="C90" s="65"/>
      <c r="D90" s="65" t="s">
        <v>64</v>
      </c>
      <c r="E90" s="66">
        <v>164.1035334464102</v>
      </c>
      <c r="F90" s="68">
        <v>99.9956335043918</v>
      </c>
      <c r="G90" s="100" t="s">
        <v>687</v>
      </c>
      <c r="H90" s="65"/>
      <c r="I90" s="69" t="s">
        <v>274</v>
      </c>
      <c r="J90" s="70"/>
      <c r="K90" s="70"/>
      <c r="L90" s="69" t="s">
        <v>2260</v>
      </c>
      <c r="M90" s="73">
        <v>2.4552074363591787</v>
      </c>
      <c r="N90" s="74">
        <v>4529.158203125</v>
      </c>
      <c r="O90" s="74">
        <v>7128.69873046875</v>
      </c>
      <c r="P90" s="75"/>
      <c r="Q90" s="76"/>
      <c r="R90" s="76"/>
      <c r="S90" s="86"/>
      <c r="T90" s="48">
        <v>0</v>
      </c>
      <c r="U90" s="48">
        <v>1</v>
      </c>
      <c r="V90" s="49">
        <v>0</v>
      </c>
      <c r="W90" s="49">
        <v>0.111111</v>
      </c>
      <c r="X90" s="49">
        <v>0</v>
      </c>
      <c r="Y90" s="49">
        <v>0.585364</v>
      </c>
      <c r="Z90" s="49">
        <v>0</v>
      </c>
      <c r="AA90" s="49">
        <v>0</v>
      </c>
      <c r="AB90" s="71">
        <v>90</v>
      </c>
      <c r="AC90" s="71"/>
      <c r="AD90" s="72"/>
      <c r="AE90" s="78" t="s">
        <v>1261</v>
      </c>
      <c r="AF90" s="78">
        <v>1662</v>
      </c>
      <c r="AG90" s="78">
        <v>1622</v>
      </c>
      <c r="AH90" s="78">
        <v>14460</v>
      </c>
      <c r="AI90" s="78">
        <v>9273</v>
      </c>
      <c r="AJ90" s="78"/>
      <c r="AK90" s="78" t="s">
        <v>1427</v>
      </c>
      <c r="AL90" s="78" t="s">
        <v>1561</v>
      </c>
      <c r="AM90" s="83" t="s">
        <v>1678</v>
      </c>
      <c r="AN90" s="78"/>
      <c r="AO90" s="80">
        <v>39759.70340277778</v>
      </c>
      <c r="AP90" s="83" t="s">
        <v>1819</v>
      </c>
      <c r="AQ90" s="78" t="b">
        <v>0</v>
      </c>
      <c r="AR90" s="78" t="b">
        <v>0</v>
      </c>
      <c r="AS90" s="78" t="b">
        <v>1</v>
      </c>
      <c r="AT90" s="78" t="s">
        <v>1084</v>
      </c>
      <c r="AU90" s="78">
        <v>125</v>
      </c>
      <c r="AV90" s="83" t="s">
        <v>1920</v>
      </c>
      <c r="AW90" s="78" t="b">
        <v>0</v>
      </c>
      <c r="AX90" s="78" t="s">
        <v>1997</v>
      </c>
      <c r="AY90" s="83" t="s">
        <v>2085</v>
      </c>
      <c r="AZ90" s="78" t="s">
        <v>66</v>
      </c>
      <c r="BA90" s="78" t="str">
        <f>REPLACE(INDEX(GroupVertices[Group],MATCH(Vertices[[#This Row],[Vertex]],GroupVertices[Vertex],0)),1,1,"")</f>
        <v>6</v>
      </c>
      <c r="BB90" s="48"/>
      <c r="BC90" s="48"/>
      <c r="BD90" s="48"/>
      <c r="BE90" s="48"/>
      <c r="BF90" s="48" t="s">
        <v>336</v>
      </c>
      <c r="BG90" s="48" t="s">
        <v>336</v>
      </c>
      <c r="BH90" s="121" t="s">
        <v>2915</v>
      </c>
      <c r="BI90" s="121" t="s">
        <v>2915</v>
      </c>
      <c r="BJ90" s="121" t="s">
        <v>3016</v>
      </c>
      <c r="BK90" s="121" t="s">
        <v>3016</v>
      </c>
      <c r="BL90" s="121">
        <v>2</v>
      </c>
      <c r="BM90" s="124">
        <v>10.526315789473685</v>
      </c>
      <c r="BN90" s="121">
        <v>0</v>
      </c>
      <c r="BO90" s="124">
        <v>0</v>
      </c>
      <c r="BP90" s="121">
        <v>0</v>
      </c>
      <c r="BQ90" s="124">
        <v>0</v>
      </c>
      <c r="BR90" s="121">
        <v>17</v>
      </c>
      <c r="BS90" s="124">
        <v>89.47368421052632</v>
      </c>
      <c r="BT90" s="121">
        <v>19</v>
      </c>
      <c r="BU90" s="2"/>
      <c r="BV90" s="3"/>
      <c r="BW90" s="3"/>
      <c r="BX90" s="3"/>
      <c r="BY90" s="3"/>
    </row>
    <row r="91" spans="1:77" ht="41.45" customHeight="1">
      <c r="A91" s="64" t="s">
        <v>275</v>
      </c>
      <c r="C91" s="65"/>
      <c r="D91" s="65" t="s">
        <v>64</v>
      </c>
      <c r="E91" s="66">
        <v>162.38128164811627</v>
      </c>
      <c r="F91" s="68">
        <v>99.99920853902046</v>
      </c>
      <c r="G91" s="100" t="s">
        <v>688</v>
      </c>
      <c r="H91" s="65"/>
      <c r="I91" s="69" t="s">
        <v>275</v>
      </c>
      <c r="J91" s="70"/>
      <c r="K91" s="70"/>
      <c r="L91" s="69" t="s">
        <v>2261</v>
      </c>
      <c r="M91" s="73">
        <v>1.2637675624473481</v>
      </c>
      <c r="N91" s="74">
        <v>6709.85498046875</v>
      </c>
      <c r="O91" s="74">
        <v>1491.02734375</v>
      </c>
      <c r="P91" s="75"/>
      <c r="Q91" s="76"/>
      <c r="R91" s="76"/>
      <c r="S91" s="86"/>
      <c r="T91" s="48">
        <v>0</v>
      </c>
      <c r="U91" s="48">
        <v>2</v>
      </c>
      <c r="V91" s="49">
        <v>2</v>
      </c>
      <c r="W91" s="49">
        <v>0.5</v>
      </c>
      <c r="X91" s="49">
        <v>0</v>
      </c>
      <c r="Y91" s="49">
        <v>1.459455</v>
      </c>
      <c r="Z91" s="49">
        <v>0</v>
      </c>
      <c r="AA91" s="49">
        <v>0</v>
      </c>
      <c r="AB91" s="71">
        <v>91</v>
      </c>
      <c r="AC91" s="71"/>
      <c r="AD91" s="72"/>
      <c r="AE91" s="78" t="s">
        <v>1262</v>
      </c>
      <c r="AF91" s="78">
        <v>844</v>
      </c>
      <c r="AG91" s="78">
        <v>294</v>
      </c>
      <c r="AH91" s="78">
        <v>1067</v>
      </c>
      <c r="AI91" s="78">
        <v>569</v>
      </c>
      <c r="AJ91" s="78"/>
      <c r="AK91" s="78" t="s">
        <v>1428</v>
      </c>
      <c r="AL91" s="78" t="s">
        <v>1562</v>
      </c>
      <c r="AM91" s="83" t="s">
        <v>1679</v>
      </c>
      <c r="AN91" s="78"/>
      <c r="AO91" s="80">
        <v>41058.9140625</v>
      </c>
      <c r="AP91" s="83" t="s">
        <v>1820</v>
      </c>
      <c r="AQ91" s="78" t="b">
        <v>1</v>
      </c>
      <c r="AR91" s="78" t="b">
        <v>0</v>
      </c>
      <c r="AS91" s="78" t="b">
        <v>1</v>
      </c>
      <c r="AT91" s="78" t="s">
        <v>1084</v>
      </c>
      <c r="AU91" s="78">
        <v>22</v>
      </c>
      <c r="AV91" s="83" t="s">
        <v>1905</v>
      </c>
      <c r="AW91" s="78" t="b">
        <v>0</v>
      </c>
      <c r="AX91" s="78" t="s">
        <v>1997</v>
      </c>
      <c r="AY91" s="83" t="s">
        <v>2086</v>
      </c>
      <c r="AZ91" s="78" t="s">
        <v>66</v>
      </c>
      <c r="BA91" s="78" t="str">
        <f>REPLACE(INDEX(GroupVertices[Group],MATCH(Vertices[[#This Row],[Vertex]],GroupVertices[Vertex],0)),1,1,"")</f>
        <v>19</v>
      </c>
      <c r="BB91" s="48" t="s">
        <v>526</v>
      </c>
      <c r="BC91" s="48" t="s">
        <v>526</v>
      </c>
      <c r="BD91" s="48" t="s">
        <v>562</v>
      </c>
      <c r="BE91" s="48" t="s">
        <v>562</v>
      </c>
      <c r="BF91" s="48"/>
      <c r="BG91" s="48"/>
      <c r="BH91" s="121" t="s">
        <v>2916</v>
      </c>
      <c r="BI91" s="121" t="s">
        <v>2916</v>
      </c>
      <c r="BJ91" s="121" t="s">
        <v>3017</v>
      </c>
      <c r="BK91" s="121" t="s">
        <v>3017</v>
      </c>
      <c r="BL91" s="121">
        <v>1</v>
      </c>
      <c r="BM91" s="124">
        <v>4.545454545454546</v>
      </c>
      <c r="BN91" s="121">
        <v>0</v>
      </c>
      <c r="BO91" s="124">
        <v>0</v>
      </c>
      <c r="BP91" s="121">
        <v>0</v>
      </c>
      <c r="BQ91" s="124">
        <v>0</v>
      </c>
      <c r="BR91" s="121">
        <v>21</v>
      </c>
      <c r="BS91" s="124">
        <v>95.45454545454545</v>
      </c>
      <c r="BT91" s="121">
        <v>22</v>
      </c>
      <c r="BU91" s="2"/>
      <c r="BV91" s="3"/>
      <c r="BW91" s="3"/>
      <c r="BX91" s="3"/>
      <c r="BY91" s="3"/>
    </row>
    <row r="92" spans="1:77" ht="41.45" customHeight="1">
      <c r="A92" s="64" t="s">
        <v>356</v>
      </c>
      <c r="C92" s="65"/>
      <c r="D92" s="65" t="s">
        <v>64</v>
      </c>
      <c r="E92" s="66">
        <v>176.02053026457514</v>
      </c>
      <c r="F92" s="68">
        <v>99.97089631071502</v>
      </c>
      <c r="G92" s="100" t="s">
        <v>1957</v>
      </c>
      <c r="H92" s="65"/>
      <c r="I92" s="69" t="s">
        <v>356</v>
      </c>
      <c r="J92" s="70"/>
      <c r="K92" s="70"/>
      <c r="L92" s="69" t="s">
        <v>2262</v>
      </c>
      <c r="M92" s="73">
        <v>10.699289515708436</v>
      </c>
      <c r="N92" s="74">
        <v>6709.85498046875</v>
      </c>
      <c r="O92" s="74">
        <v>732.2797241210938</v>
      </c>
      <c r="P92" s="75"/>
      <c r="Q92" s="76"/>
      <c r="R92" s="76"/>
      <c r="S92" s="86"/>
      <c r="T92" s="48">
        <v>1</v>
      </c>
      <c r="U92" s="48">
        <v>0</v>
      </c>
      <c r="V92" s="49">
        <v>0</v>
      </c>
      <c r="W92" s="49">
        <v>0.333333</v>
      </c>
      <c r="X92" s="49">
        <v>0</v>
      </c>
      <c r="Y92" s="49">
        <v>0.770268</v>
      </c>
      <c r="Z92" s="49">
        <v>0</v>
      </c>
      <c r="AA92" s="49">
        <v>0</v>
      </c>
      <c r="AB92" s="71">
        <v>92</v>
      </c>
      <c r="AC92" s="71"/>
      <c r="AD92" s="72"/>
      <c r="AE92" s="78" t="s">
        <v>1263</v>
      </c>
      <c r="AF92" s="78">
        <v>2541</v>
      </c>
      <c r="AG92" s="78">
        <v>10811</v>
      </c>
      <c r="AH92" s="78">
        <v>10510</v>
      </c>
      <c r="AI92" s="78">
        <v>4485</v>
      </c>
      <c r="AJ92" s="78"/>
      <c r="AK92" s="78" t="s">
        <v>1429</v>
      </c>
      <c r="AL92" s="78"/>
      <c r="AM92" s="83" t="s">
        <v>1680</v>
      </c>
      <c r="AN92" s="78"/>
      <c r="AO92" s="80">
        <v>39673.71444444444</v>
      </c>
      <c r="AP92" s="83" t="s">
        <v>1821</v>
      </c>
      <c r="AQ92" s="78" t="b">
        <v>0</v>
      </c>
      <c r="AR92" s="78" t="b">
        <v>0</v>
      </c>
      <c r="AS92" s="78" t="b">
        <v>1</v>
      </c>
      <c r="AT92" s="78" t="s">
        <v>1084</v>
      </c>
      <c r="AU92" s="78">
        <v>419</v>
      </c>
      <c r="AV92" s="83" t="s">
        <v>1907</v>
      </c>
      <c r="AW92" s="78" t="b">
        <v>1</v>
      </c>
      <c r="AX92" s="78" t="s">
        <v>1997</v>
      </c>
      <c r="AY92" s="83" t="s">
        <v>2087</v>
      </c>
      <c r="AZ92" s="78" t="s">
        <v>65</v>
      </c>
      <c r="BA92" s="78" t="str">
        <f>REPLACE(INDEX(GroupVertices[Group],MATCH(Vertices[[#This Row],[Vertex]],GroupVertices[Vertex],0)),1,1,"")</f>
        <v>19</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357</v>
      </c>
      <c r="C93" s="65"/>
      <c r="D93" s="65" t="s">
        <v>64</v>
      </c>
      <c r="E93" s="66">
        <v>166.7180361763504</v>
      </c>
      <c r="F93" s="68">
        <v>99.99020634338926</v>
      </c>
      <c r="G93" s="100" t="s">
        <v>1958</v>
      </c>
      <c r="H93" s="65"/>
      <c r="I93" s="69" t="s">
        <v>357</v>
      </c>
      <c r="J93" s="70"/>
      <c r="K93" s="70"/>
      <c r="L93" s="69" t="s">
        <v>2263</v>
      </c>
      <c r="M93" s="73">
        <v>4.2638992931409945</v>
      </c>
      <c r="N93" s="74">
        <v>7044.455078125</v>
      </c>
      <c r="O93" s="74">
        <v>1491.02734375</v>
      </c>
      <c r="P93" s="75"/>
      <c r="Q93" s="76"/>
      <c r="R93" s="76"/>
      <c r="S93" s="86"/>
      <c r="T93" s="48">
        <v>1</v>
      </c>
      <c r="U93" s="48">
        <v>0</v>
      </c>
      <c r="V93" s="49">
        <v>0</v>
      </c>
      <c r="W93" s="49">
        <v>0.333333</v>
      </c>
      <c r="X93" s="49">
        <v>0</v>
      </c>
      <c r="Y93" s="49">
        <v>0.770268</v>
      </c>
      <c r="Z93" s="49">
        <v>0</v>
      </c>
      <c r="AA93" s="49">
        <v>0</v>
      </c>
      <c r="AB93" s="71">
        <v>93</v>
      </c>
      <c r="AC93" s="71"/>
      <c r="AD93" s="72"/>
      <c r="AE93" s="78" t="s">
        <v>1264</v>
      </c>
      <c r="AF93" s="78">
        <v>1882</v>
      </c>
      <c r="AG93" s="78">
        <v>3638</v>
      </c>
      <c r="AH93" s="78">
        <v>2408</v>
      </c>
      <c r="AI93" s="78">
        <v>1358</v>
      </c>
      <c r="AJ93" s="78"/>
      <c r="AK93" s="78" t="s">
        <v>1430</v>
      </c>
      <c r="AL93" s="78" t="s">
        <v>1563</v>
      </c>
      <c r="AM93" s="83" t="s">
        <v>1681</v>
      </c>
      <c r="AN93" s="78"/>
      <c r="AO93" s="80">
        <v>39602.58457175926</v>
      </c>
      <c r="AP93" s="83" t="s">
        <v>1822</v>
      </c>
      <c r="AQ93" s="78" t="b">
        <v>0</v>
      </c>
      <c r="AR93" s="78" t="b">
        <v>0</v>
      </c>
      <c r="AS93" s="78" t="b">
        <v>1</v>
      </c>
      <c r="AT93" s="78" t="s">
        <v>1084</v>
      </c>
      <c r="AU93" s="78">
        <v>119</v>
      </c>
      <c r="AV93" s="83" t="s">
        <v>1911</v>
      </c>
      <c r="AW93" s="78" t="b">
        <v>0</v>
      </c>
      <c r="AX93" s="78" t="s">
        <v>1997</v>
      </c>
      <c r="AY93" s="83" t="s">
        <v>2088</v>
      </c>
      <c r="AZ93" s="78" t="s">
        <v>65</v>
      </c>
      <c r="BA93" s="78" t="str">
        <f>REPLACE(INDEX(GroupVertices[Group],MATCH(Vertices[[#This Row],[Vertex]],GroupVertices[Vertex],0)),1,1,"")</f>
        <v>19</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4" t="s">
        <v>276</v>
      </c>
      <c r="C94" s="65"/>
      <c r="D94" s="65" t="s">
        <v>64</v>
      </c>
      <c r="E94" s="66">
        <v>162.3358909757215</v>
      </c>
      <c r="F94" s="68">
        <v>99.99930276056564</v>
      </c>
      <c r="G94" s="100" t="s">
        <v>689</v>
      </c>
      <c r="H94" s="65"/>
      <c r="I94" s="69" t="s">
        <v>276</v>
      </c>
      <c r="J94" s="70"/>
      <c r="K94" s="70"/>
      <c r="L94" s="69" t="s">
        <v>2264</v>
      </c>
      <c r="M94" s="73">
        <v>1.2323666621559972</v>
      </c>
      <c r="N94" s="74">
        <v>5684.94140625</v>
      </c>
      <c r="O94" s="74">
        <v>3093.808349609375</v>
      </c>
      <c r="P94" s="75"/>
      <c r="Q94" s="76"/>
      <c r="R94" s="76"/>
      <c r="S94" s="86"/>
      <c r="T94" s="48">
        <v>0</v>
      </c>
      <c r="U94" s="48">
        <v>3</v>
      </c>
      <c r="V94" s="49">
        <v>6</v>
      </c>
      <c r="W94" s="49">
        <v>0.333333</v>
      </c>
      <c r="X94" s="49">
        <v>0</v>
      </c>
      <c r="Y94" s="49">
        <v>1.918913</v>
      </c>
      <c r="Z94" s="49">
        <v>0</v>
      </c>
      <c r="AA94" s="49">
        <v>0</v>
      </c>
      <c r="AB94" s="71">
        <v>94</v>
      </c>
      <c r="AC94" s="71"/>
      <c r="AD94" s="72"/>
      <c r="AE94" s="78" t="s">
        <v>1265</v>
      </c>
      <c r="AF94" s="78">
        <v>836</v>
      </c>
      <c r="AG94" s="78">
        <v>259</v>
      </c>
      <c r="AH94" s="78">
        <v>1610</v>
      </c>
      <c r="AI94" s="78">
        <v>3370</v>
      </c>
      <c r="AJ94" s="78"/>
      <c r="AK94" s="78" t="s">
        <v>1431</v>
      </c>
      <c r="AL94" s="78" t="s">
        <v>1564</v>
      </c>
      <c r="AM94" s="83" t="s">
        <v>1682</v>
      </c>
      <c r="AN94" s="78"/>
      <c r="AO94" s="80">
        <v>39870.786145833335</v>
      </c>
      <c r="AP94" s="83" t="s">
        <v>1823</v>
      </c>
      <c r="AQ94" s="78" t="b">
        <v>0</v>
      </c>
      <c r="AR94" s="78" t="b">
        <v>0</v>
      </c>
      <c r="AS94" s="78" t="b">
        <v>1</v>
      </c>
      <c r="AT94" s="78" t="s">
        <v>1084</v>
      </c>
      <c r="AU94" s="78">
        <v>21</v>
      </c>
      <c r="AV94" s="83" t="s">
        <v>1908</v>
      </c>
      <c r="AW94" s="78" t="b">
        <v>0</v>
      </c>
      <c r="AX94" s="78" t="s">
        <v>1997</v>
      </c>
      <c r="AY94" s="83" t="s">
        <v>2089</v>
      </c>
      <c r="AZ94" s="78" t="s">
        <v>66</v>
      </c>
      <c r="BA94" s="78" t="str">
        <f>REPLACE(INDEX(GroupVertices[Group],MATCH(Vertices[[#This Row],[Vertex]],GroupVertices[Vertex],0)),1,1,"")</f>
        <v>12</v>
      </c>
      <c r="BB94" s="48"/>
      <c r="BC94" s="48"/>
      <c r="BD94" s="48"/>
      <c r="BE94" s="48"/>
      <c r="BF94" s="48"/>
      <c r="BG94" s="48"/>
      <c r="BH94" s="121" t="s">
        <v>2917</v>
      </c>
      <c r="BI94" s="121" t="s">
        <v>2917</v>
      </c>
      <c r="BJ94" s="121" t="s">
        <v>3018</v>
      </c>
      <c r="BK94" s="121" t="s">
        <v>3018</v>
      </c>
      <c r="BL94" s="121">
        <v>0</v>
      </c>
      <c r="BM94" s="124">
        <v>0</v>
      </c>
      <c r="BN94" s="121">
        <v>0</v>
      </c>
      <c r="BO94" s="124">
        <v>0</v>
      </c>
      <c r="BP94" s="121">
        <v>0</v>
      </c>
      <c r="BQ94" s="124">
        <v>0</v>
      </c>
      <c r="BR94" s="121">
        <v>30</v>
      </c>
      <c r="BS94" s="124">
        <v>100</v>
      </c>
      <c r="BT94" s="121">
        <v>30</v>
      </c>
      <c r="BU94" s="2"/>
      <c r="BV94" s="3"/>
      <c r="BW94" s="3"/>
      <c r="BX94" s="3"/>
      <c r="BY94" s="3"/>
    </row>
    <row r="95" spans="1:77" ht="41.45" customHeight="1">
      <c r="A95" s="64" t="s">
        <v>358</v>
      </c>
      <c r="C95" s="65"/>
      <c r="D95" s="65" t="s">
        <v>64</v>
      </c>
      <c r="E95" s="66">
        <v>189.41337237374802</v>
      </c>
      <c r="F95" s="68">
        <v>99.94309557079771</v>
      </c>
      <c r="G95" s="100" t="s">
        <v>1959</v>
      </c>
      <c r="H95" s="65"/>
      <c r="I95" s="69" t="s">
        <v>358</v>
      </c>
      <c r="J95" s="70"/>
      <c r="K95" s="70"/>
      <c r="L95" s="69" t="s">
        <v>2265</v>
      </c>
      <c r="M95" s="73">
        <v>19.964349438816477</v>
      </c>
      <c r="N95" s="74">
        <v>5684.94140625</v>
      </c>
      <c r="O95" s="74">
        <v>2270.361083984375</v>
      </c>
      <c r="P95" s="75"/>
      <c r="Q95" s="76"/>
      <c r="R95" s="76"/>
      <c r="S95" s="86"/>
      <c r="T95" s="48">
        <v>1</v>
      </c>
      <c r="U95" s="48">
        <v>0</v>
      </c>
      <c r="V95" s="49">
        <v>0</v>
      </c>
      <c r="W95" s="49">
        <v>0.2</v>
      </c>
      <c r="X95" s="49">
        <v>0</v>
      </c>
      <c r="Y95" s="49">
        <v>0.693692</v>
      </c>
      <c r="Z95" s="49">
        <v>0</v>
      </c>
      <c r="AA95" s="49">
        <v>0</v>
      </c>
      <c r="AB95" s="71">
        <v>95</v>
      </c>
      <c r="AC95" s="71"/>
      <c r="AD95" s="72"/>
      <c r="AE95" s="78" t="s">
        <v>1266</v>
      </c>
      <c r="AF95" s="78">
        <v>1466</v>
      </c>
      <c r="AG95" s="78">
        <v>21138</v>
      </c>
      <c r="AH95" s="78">
        <v>18460</v>
      </c>
      <c r="AI95" s="78">
        <v>11045</v>
      </c>
      <c r="AJ95" s="78"/>
      <c r="AK95" s="78" t="s">
        <v>1432</v>
      </c>
      <c r="AL95" s="78" t="s">
        <v>1565</v>
      </c>
      <c r="AM95" s="83" t="s">
        <v>1683</v>
      </c>
      <c r="AN95" s="78"/>
      <c r="AO95" s="80">
        <v>40405.89979166666</v>
      </c>
      <c r="AP95" s="83" t="s">
        <v>1824</v>
      </c>
      <c r="AQ95" s="78" t="b">
        <v>0</v>
      </c>
      <c r="AR95" s="78" t="b">
        <v>0</v>
      </c>
      <c r="AS95" s="78" t="b">
        <v>1</v>
      </c>
      <c r="AT95" s="78" t="s">
        <v>1084</v>
      </c>
      <c r="AU95" s="78">
        <v>582</v>
      </c>
      <c r="AV95" s="83" t="s">
        <v>1905</v>
      </c>
      <c r="AW95" s="78" t="b">
        <v>0</v>
      </c>
      <c r="AX95" s="78" t="s">
        <v>1997</v>
      </c>
      <c r="AY95" s="83" t="s">
        <v>2090</v>
      </c>
      <c r="AZ95" s="78" t="s">
        <v>65</v>
      </c>
      <c r="BA95" s="78" t="str">
        <f>REPLACE(INDEX(GroupVertices[Group],MATCH(Vertices[[#This Row],[Vertex]],GroupVertices[Vertex],0)),1,1,"")</f>
        <v>12</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359</v>
      </c>
      <c r="C96" s="65"/>
      <c r="D96" s="65" t="s">
        <v>64</v>
      </c>
      <c r="E96" s="66">
        <v>181.86555199267065</v>
      </c>
      <c r="F96" s="68">
        <v>99.95876326773958</v>
      </c>
      <c r="G96" s="100" t="s">
        <v>1960</v>
      </c>
      <c r="H96" s="65"/>
      <c r="I96" s="69" t="s">
        <v>359</v>
      </c>
      <c r="J96" s="70"/>
      <c r="K96" s="70"/>
      <c r="L96" s="69" t="s">
        <v>2266</v>
      </c>
      <c r="M96" s="73">
        <v>14.742828304654688</v>
      </c>
      <c r="N96" s="74">
        <v>6126.74267578125</v>
      </c>
      <c r="O96" s="74">
        <v>3093.808349609375</v>
      </c>
      <c r="P96" s="75"/>
      <c r="Q96" s="76"/>
      <c r="R96" s="76"/>
      <c r="S96" s="86"/>
      <c r="T96" s="48">
        <v>1</v>
      </c>
      <c r="U96" s="48">
        <v>0</v>
      </c>
      <c r="V96" s="49">
        <v>0</v>
      </c>
      <c r="W96" s="49">
        <v>0.2</v>
      </c>
      <c r="X96" s="49">
        <v>0</v>
      </c>
      <c r="Y96" s="49">
        <v>0.693692</v>
      </c>
      <c r="Z96" s="49">
        <v>0</v>
      </c>
      <c r="AA96" s="49">
        <v>0</v>
      </c>
      <c r="AB96" s="71">
        <v>96</v>
      </c>
      <c r="AC96" s="71"/>
      <c r="AD96" s="72"/>
      <c r="AE96" s="78" t="s">
        <v>1267</v>
      </c>
      <c r="AF96" s="78">
        <v>160</v>
      </c>
      <c r="AG96" s="78">
        <v>15318</v>
      </c>
      <c r="AH96" s="78">
        <v>24926</v>
      </c>
      <c r="AI96" s="78">
        <v>2293</v>
      </c>
      <c r="AJ96" s="78"/>
      <c r="AK96" s="78" t="s">
        <v>1433</v>
      </c>
      <c r="AL96" s="78" t="s">
        <v>1560</v>
      </c>
      <c r="AM96" s="83" t="s">
        <v>1684</v>
      </c>
      <c r="AN96" s="78"/>
      <c r="AO96" s="80">
        <v>39876.51399305555</v>
      </c>
      <c r="AP96" s="83" t="s">
        <v>1825</v>
      </c>
      <c r="AQ96" s="78" t="b">
        <v>0</v>
      </c>
      <c r="AR96" s="78" t="b">
        <v>0</v>
      </c>
      <c r="AS96" s="78" t="b">
        <v>0</v>
      </c>
      <c r="AT96" s="78" t="s">
        <v>1084</v>
      </c>
      <c r="AU96" s="78">
        <v>343</v>
      </c>
      <c r="AV96" s="83" t="s">
        <v>1921</v>
      </c>
      <c r="AW96" s="78" t="b">
        <v>0</v>
      </c>
      <c r="AX96" s="78" t="s">
        <v>1997</v>
      </c>
      <c r="AY96" s="83" t="s">
        <v>2091</v>
      </c>
      <c r="AZ96" s="78" t="s">
        <v>65</v>
      </c>
      <c r="BA96" s="78" t="str">
        <f>REPLACE(INDEX(GroupVertices[Group],MATCH(Vertices[[#This Row],[Vertex]],GroupVertices[Vertex],0)),1,1,"")</f>
        <v>12</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360</v>
      </c>
      <c r="C97" s="65"/>
      <c r="D97" s="65" t="s">
        <v>64</v>
      </c>
      <c r="E97" s="66">
        <v>250.63112379443118</v>
      </c>
      <c r="F97" s="68">
        <v>99.81602031883135</v>
      </c>
      <c r="G97" s="100" t="s">
        <v>1961</v>
      </c>
      <c r="H97" s="65"/>
      <c r="I97" s="69" t="s">
        <v>360</v>
      </c>
      <c r="J97" s="70"/>
      <c r="K97" s="70"/>
      <c r="L97" s="69" t="s">
        <v>2267</v>
      </c>
      <c r="M97" s="73">
        <v>62.31429507747165</v>
      </c>
      <c r="N97" s="74">
        <v>6126.74267578125</v>
      </c>
      <c r="O97" s="74">
        <v>2270.361083984375</v>
      </c>
      <c r="P97" s="75"/>
      <c r="Q97" s="76"/>
      <c r="R97" s="76"/>
      <c r="S97" s="86"/>
      <c r="T97" s="48">
        <v>1</v>
      </c>
      <c r="U97" s="48">
        <v>0</v>
      </c>
      <c r="V97" s="49">
        <v>0</v>
      </c>
      <c r="W97" s="49">
        <v>0.2</v>
      </c>
      <c r="X97" s="49">
        <v>0</v>
      </c>
      <c r="Y97" s="49">
        <v>0.693692</v>
      </c>
      <c r="Z97" s="49">
        <v>0</v>
      </c>
      <c r="AA97" s="49">
        <v>0</v>
      </c>
      <c r="AB97" s="71">
        <v>97</v>
      </c>
      <c r="AC97" s="71"/>
      <c r="AD97" s="72"/>
      <c r="AE97" s="78" t="s">
        <v>1268</v>
      </c>
      <c r="AF97" s="78">
        <v>1596</v>
      </c>
      <c r="AG97" s="78">
        <v>68342</v>
      </c>
      <c r="AH97" s="78">
        <v>182609</v>
      </c>
      <c r="AI97" s="78">
        <v>85987</v>
      </c>
      <c r="AJ97" s="78"/>
      <c r="AK97" s="78" t="s">
        <v>1434</v>
      </c>
      <c r="AL97" s="78" t="s">
        <v>1560</v>
      </c>
      <c r="AM97" s="83" t="s">
        <v>1685</v>
      </c>
      <c r="AN97" s="78"/>
      <c r="AO97" s="80">
        <v>39328.4940625</v>
      </c>
      <c r="AP97" s="83" t="s">
        <v>1826</v>
      </c>
      <c r="AQ97" s="78" t="b">
        <v>0</v>
      </c>
      <c r="AR97" s="78" t="b">
        <v>0</v>
      </c>
      <c r="AS97" s="78" t="b">
        <v>0</v>
      </c>
      <c r="AT97" s="78" t="s">
        <v>1084</v>
      </c>
      <c r="AU97" s="78">
        <v>2739</v>
      </c>
      <c r="AV97" s="83" t="s">
        <v>1908</v>
      </c>
      <c r="AW97" s="78" t="b">
        <v>1</v>
      </c>
      <c r="AX97" s="78" t="s">
        <v>1997</v>
      </c>
      <c r="AY97" s="83" t="s">
        <v>2092</v>
      </c>
      <c r="AZ97" s="78" t="s">
        <v>65</v>
      </c>
      <c r="BA97" s="78" t="str">
        <f>REPLACE(INDEX(GroupVertices[Group],MATCH(Vertices[[#This Row],[Vertex]],GroupVertices[Vertex],0)),1,1,"")</f>
        <v>12</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278</v>
      </c>
      <c r="C98" s="65"/>
      <c r="D98" s="65" t="s">
        <v>64</v>
      </c>
      <c r="E98" s="66">
        <v>164.63136212254398</v>
      </c>
      <c r="F98" s="68">
        <v>99.99453784242353</v>
      </c>
      <c r="G98" s="100" t="s">
        <v>691</v>
      </c>
      <c r="H98" s="65"/>
      <c r="I98" s="69" t="s">
        <v>278</v>
      </c>
      <c r="J98" s="70"/>
      <c r="K98" s="70"/>
      <c r="L98" s="69" t="s">
        <v>2268</v>
      </c>
      <c r="M98" s="73">
        <v>2.820355048318603</v>
      </c>
      <c r="N98" s="74">
        <v>4171.123046875</v>
      </c>
      <c r="O98" s="74">
        <v>5976.88623046875</v>
      </c>
      <c r="P98" s="75"/>
      <c r="Q98" s="76"/>
      <c r="R98" s="76"/>
      <c r="S98" s="86"/>
      <c r="T98" s="48">
        <v>0</v>
      </c>
      <c r="U98" s="48">
        <v>1</v>
      </c>
      <c r="V98" s="49">
        <v>0</v>
      </c>
      <c r="W98" s="49">
        <v>0.111111</v>
      </c>
      <c r="X98" s="49">
        <v>0</v>
      </c>
      <c r="Y98" s="49">
        <v>0.585364</v>
      </c>
      <c r="Z98" s="49">
        <v>0</v>
      </c>
      <c r="AA98" s="49">
        <v>0</v>
      </c>
      <c r="AB98" s="71">
        <v>98</v>
      </c>
      <c r="AC98" s="71"/>
      <c r="AD98" s="72"/>
      <c r="AE98" s="78" t="s">
        <v>1269</v>
      </c>
      <c r="AF98" s="78">
        <v>1772</v>
      </c>
      <c r="AG98" s="78">
        <v>2029</v>
      </c>
      <c r="AH98" s="78">
        <v>44226</v>
      </c>
      <c r="AI98" s="78">
        <v>46776</v>
      </c>
      <c r="AJ98" s="78"/>
      <c r="AK98" s="78" t="s">
        <v>1435</v>
      </c>
      <c r="AL98" s="78"/>
      <c r="AM98" s="83" t="s">
        <v>1686</v>
      </c>
      <c r="AN98" s="78"/>
      <c r="AO98" s="80">
        <v>39452.0759837963</v>
      </c>
      <c r="AP98" s="83" t="s">
        <v>1827</v>
      </c>
      <c r="AQ98" s="78" t="b">
        <v>0</v>
      </c>
      <c r="AR98" s="78" t="b">
        <v>0</v>
      </c>
      <c r="AS98" s="78" t="b">
        <v>1</v>
      </c>
      <c r="AT98" s="78" t="s">
        <v>1084</v>
      </c>
      <c r="AU98" s="78">
        <v>232</v>
      </c>
      <c r="AV98" s="83" t="s">
        <v>1905</v>
      </c>
      <c r="AW98" s="78" t="b">
        <v>0</v>
      </c>
      <c r="AX98" s="78" t="s">
        <v>1997</v>
      </c>
      <c r="AY98" s="83" t="s">
        <v>2093</v>
      </c>
      <c r="AZ98" s="78" t="s">
        <v>66</v>
      </c>
      <c r="BA98" s="78" t="str">
        <f>REPLACE(INDEX(GroupVertices[Group],MATCH(Vertices[[#This Row],[Vertex]],GroupVertices[Vertex],0)),1,1,"")</f>
        <v>6</v>
      </c>
      <c r="BB98" s="48"/>
      <c r="BC98" s="48"/>
      <c r="BD98" s="48"/>
      <c r="BE98" s="48"/>
      <c r="BF98" s="48" t="s">
        <v>336</v>
      </c>
      <c r="BG98" s="48" t="s">
        <v>336</v>
      </c>
      <c r="BH98" s="121" t="s">
        <v>2915</v>
      </c>
      <c r="BI98" s="121" t="s">
        <v>2915</v>
      </c>
      <c r="BJ98" s="121" t="s">
        <v>3016</v>
      </c>
      <c r="BK98" s="121" t="s">
        <v>3016</v>
      </c>
      <c r="BL98" s="121">
        <v>2</v>
      </c>
      <c r="BM98" s="124">
        <v>10.526315789473685</v>
      </c>
      <c r="BN98" s="121">
        <v>0</v>
      </c>
      <c r="BO98" s="124">
        <v>0</v>
      </c>
      <c r="BP98" s="121">
        <v>0</v>
      </c>
      <c r="BQ98" s="124">
        <v>0</v>
      </c>
      <c r="BR98" s="121">
        <v>17</v>
      </c>
      <c r="BS98" s="124">
        <v>89.47368421052632</v>
      </c>
      <c r="BT98" s="121">
        <v>19</v>
      </c>
      <c r="BU98" s="2"/>
      <c r="BV98" s="3"/>
      <c r="BW98" s="3"/>
      <c r="BX98" s="3"/>
      <c r="BY98" s="3"/>
    </row>
    <row r="99" spans="1:77" ht="41.45" customHeight="1">
      <c r="A99" s="64" t="s">
        <v>279</v>
      </c>
      <c r="C99" s="65"/>
      <c r="D99" s="65" t="s">
        <v>64</v>
      </c>
      <c r="E99" s="66">
        <v>165.60531626450089</v>
      </c>
      <c r="F99" s="68">
        <v>99.99251611726831</v>
      </c>
      <c r="G99" s="100" t="s">
        <v>692</v>
      </c>
      <c r="H99" s="65"/>
      <c r="I99" s="69" t="s">
        <v>279</v>
      </c>
      <c r="J99" s="70"/>
      <c r="K99" s="70"/>
      <c r="L99" s="69" t="s">
        <v>2269</v>
      </c>
      <c r="M99" s="73">
        <v>3.4941286517130195</v>
      </c>
      <c r="N99" s="74">
        <v>5684.94140625</v>
      </c>
      <c r="O99" s="74">
        <v>5093.6083984375</v>
      </c>
      <c r="P99" s="75"/>
      <c r="Q99" s="76"/>
      <c r="R99" s="76"/>
      <c r="S99" s="86"/>
      <c r="T99" s="48">
        <v>0</v>
      </c>
      <c r="U99" s="48">
        <v>3</v>
      </c>
      <c r="V99" s="49">
        <v>6</v>
      </c>
      <c r="W99" s="49">
        <v>0.333333</v>
      </c>
      <c r="X99" s="49">
        <v>0</v>
      </c>
      <c r="Y99" s="49">
        <v>1.918913</v>
      </c>
      <c r="Z99" s="49">
        <v>0</v>
      </c>
      <c r="AA99" s="49">
        <v>0</v>
      </c>
      <c r="AB99" s="71">
        <v>99</v>
      </c>
      <c r="AC99" s="71"/>
      <c r="AD99" s="72"/>
      <c r="AE99" s="78" t="s">
        <v>1270</v>
      </c>
      <c r="AF99" s="78">
        <v>3896</v>
      </c>
      <c r="AG99" s="78">
        <v>2780</v>
      </c>
      <c r="AH99" s="78">
        <v>26278</v>
      </c>
      <c r="AI99" s="78">
        <v>19253</v>
      </c>
      <c r="AJ99" s="78"/>
      <c r="AK99" s="78" t="s">
        <v>1436</v>
      </c>
      <c r="AL99" s="78" t="s">
        <v>1136</v>
      </c>
      <c r="AM99" s="78"/>
      <c r="AN99" s="78"/>
      <c r="AO99" s="80">
        <v>39462.64642361111</v>
      </c>
      <c r="AP99" s="83" t="s">
        <v>1828</v>
      </c>
      <c r="AQ99" s="78" t="b">
        <v>0</v>
      </c>
      <c r="AR99" s="78" t="b">
        <v>0</v>
      </c>
      <c r="AS99" s="78" t="b">
        <v>1</v>
      </c>
      <c r="AT99" s="78" t="s">
        <v>1084</v>
      </c>
      <c r="AU99" s="78">
        <v>212</v>
      </c>
      <c r="AV99" s="83" t="s">
        <v>1905</v>
      </c>
      <c r="AW99" s="78" t="b">
        <v>0</v>
      </c>
      <c r="AX99" s="78" t="s">
        <v>1997</v>
      </c>
      <c r="AY99" s="83" t="s">
        <v>2094</v>
      </c>
      <c r="AZ99" s="78" t="s">
        <v>66</v>
      </c>
      <c r="BA99" s="78" t="str">
        <f>REPLACE(INDEX(GroupVertices[Group],MATCH(Vertices[[#This Row],[Vertex]],GroupVertices[Vertex],0)),1,1,"")</f>
        <v>11</v>
      </c>
      <c r="BB99" s="48" t="s">
        <v>528</v>
      </c>
      <c r="BC99" s="48" t="s">
        <v>528</v>
      </c>
      <c r="BD99" s="48" t="s">
        <v>562</v>
      </c>
      <c r="BE99" s="48" t="s">
        <v>562</v>
      </c>
      <c r="BF99" s="48"/>
      <c r="BG99" s="48"/>
      <c r="BH99" s="121" t="s">
        <v>2918</v>
      </c>
      <c r="BI99" s="121" t="s">
        <v>2918</v>
      </c>
      <c r="BJ99" s="121" t="s">
        <v>3019</v>
      </c>
      <c r="BK99" s="121" t="s">
        <v>3019</v>
      </c>
      <c r="BL99" s="121">
        <v>1</v>
      </c>
      <c r="BM99" s="124">
        <v>5.882352941176471</v>
      </c>
      <c r="BN99" s="121">
        <v>0</v>
      </c>
      <c r="BO99" s="124">
        <v>0</v>
      </c>
      <c r="BP99" s="121">
        <v>0</v>
      </c>
      <c r="BQ99" s="124">
        <v>0</v>
      </c>
      <c r="BR99" s="121">
        <v>16</v>
      </c>
      <c r="BS99" s="124">
        <v>94.11764705882354</v>
      </c>
      <c r="BT99" s="121">
        <v>17</v>
      </c>
      <c r="BU99" s="2"/>
      <c r="BV99" s="3"/>
      <c r="BW99" s="3"/>
      <c r="BX99" s="3"/>
      <c r="BY99" s="3"/>
    </row>
    <row r="100" spans="1:77" ht="41.45" customHeight="1">
      <c r="A100" s="64" t="s">
        <v>361</v>
      </c>
      <c r="C100" s="65"/>
      <c r="D100" s="65" t="s">
        <v>64</v>
      </c>
      <c r="E100" s="66">
        <v>251.12134305629496</v>
      </c>
      <c r="F100" s="68">
        <v>99.81500272614338</v>
      </c>
      <c r="G100" s="100" t="s">
        <v>1962</v>
      </c>
      <c r="H100" s="65"/>
      <c r="I100" s="69" t="s">
        <v>361</v>
      </c>
      <c r="J100" s="70"/>
      <c r="K100" s="70"/>
      <c r="L100" s="69" t="s">
        <v>2270</v>
      </c>
      <c r="M100" s="73">
        <v>62.65342480061824</v>
      </c>
      <c r="N100" s="74">
        <v>6126.74267578125</v>
      </c>
      <c r="O100" s="74">
        <v>4270.1611328125</v>
      </c>
      <c r="P100" s="75"/>
      <c r="Q100" s="76"/>
      <c r="R100" s="76"/>
      <c r="S100" s="86"/>
      <c r="T100" s="48">
        <v>1</v>
      </c>
      <c r="U100" s="48">
        <v>0</v>
      </c>
      <c r="V100" s="49">
        <v>0</v>
      </c>
      <c r="W100" s="49">
        <v>0.2</v>
      </c>
      <c r="X100" s="49">
        <v>0</v>
      </c>
      <c r="Y100" s="49">
        <v>0.693692</v>
      </c>
      <c r="Z100" s="49">
        <v>0</v>
      </c>
      <c r="AA100" s="49">
        <v>0</v>
      </c>
      <c r="AB100" s="71">
        <v>100</v>
      </c>
      <c r="AC100" s="71"/>
      <c r="AD100" s="72"/>
      <c r="AE100" s="78" t="s">
        <v>1271</v>
      </c>
      <c r="AF100" s="78">
        <v>4100</v>
      </c>
      <c r="AG100" s="78">
        <v>68720</v>
      </c>
      <c r="AH100" s="78">
        <v>311</v>
      </c>
      <c r="AI100" s="78">
        <v>157194</v>
      </c>
      <c r="AJ100" s="78"/>
      <c r="AK100" s="78" t="s">
        <v>1437</v>
      </c>
      <c r="AL100" s="78" t="s">
        <v>1566</v>
      </c>
      <c r="AM100" s="83" t="s">
        <v>1687</v>
      </c>
      <c r="AN100" s="78"/>
      <c r="AO100" s="80">
        <v>40478.86157407407</v>
      </c>
      <c r="AP100" s="83" t="s">
        <v>1829</v>
      </c>
      <c r="AQ100" s="78" t="b">
        <v>0</v>
      </c>
      <c r="AR100" s="78" t="b">
        <v>0</v>
      </c>
      <c r="AS100" s="78" t="b">
        <v>0</v>
      </c>
      <c r="AT100" s="78" t="s">
        <v>1084</v>
      </c>
      <c r="AU100" s="78">
        <v>1498</v>
      </c>
      <c r="AV100" s="83" t="s">
        <v>1909</v>
      </c>
      <c r="AW100" s="78" t="b">
        <v>1</v>
      </c>
      <c r="AX100" s="78" t="s">
        <v>1997</v>
      </c>
      <c r="AY100" s="83" t="s">
        <v>2095</v>
      </c>
      <c r="AZ100" s="78" t="s">
        <v>65</v>
      </c>
      <c r="BA100" s="78" t="str">
        <f>REPLACE(INDEX(GroupVertices[Group],MATCH(Vertices[[#This Row],[Vertex]],GroupVertices[Vertex],0)),1,1,"")</f>
        <v>11</v>
      </c>
      <c r="BB100" s="48"/>
      <c r="BC100" s="48"/>
      <c r="BD100" s="48"/>
      <c r="BE100" s="48"/>
      <c r="BF100" s="48"/>
      <c r="BG100" s="48"/>
      <c r="BH100" s="48"/>
      <c r="BI100" s="48"/>
      <c r="BJ100" s="48"/>
      <c r="BK100" s="48"/>
      <c r="BL100" s="48"/>
      <c r="BM100" s="49"/>
      <c r="BN100" s="48"/>
      <c r="BO100" s="49"/>
      <c r="BP100" s="48"/>
      <c r="BQ100" s="49"/>
      <c r="BR100" s="48"/>
      <c r="BS100" s="49"/>
      <c r="BT100" s="48"/>
      <c r="BU100" s="2"/>
      <c r="BV100" s="3"/>
      <c r="BW100" s="3"/>
      <c r="BX100" s="3"/>
      <c r="BY100" s="3"/>
    </row>
    <row r="101" spans="1:77" ht="41.45" customHeight="1">
      <c r="A101" s="64" t="s">
        <v>362</v>
      </c>
      <c r="C101" s="65"/>
      <c r="D101" s="65" t="s">
        <v>64</v>
      </c>
      <c r="E101" s="66">
        <v>176.4951870101893</v>
      </c>
      <c r="F101" s="68">
        <v>99.96991102255681</v>
      </c>
      <c r="G101" s="100" t="s">
        <v>1963</v>
      </c>
      <c r="H101" s="65"/>
      <c r="I101" s="69" t="s">
        <v>362</v>
      </c>
      <c r="J101" s="70"/>
      <c r="K101" s="70"/>
      <c r="L101" s="69" t="s">
        <v>2271</v>
      </c>
      <c r="M101" s="73">
        <v>11.027653215897992</v>
      </c>
      <c r="N101" s="74">
        <v>6126.74267578125</v>
      </c>
      <c r="O101" s="74">
        <v>5093.6083984375</v>
      </c>
      <c r="P101" s="75"/>
      <c r="Q101" s="76"/>
      <c r="R101" s="76"/>
      <c r="S101" s="86"/>
      <c r="T101" s="48">
        <v>1</v>
      </c>
      <c r="U101" s="48">
        <v>0</v>
      </c>
      <c r="V101" s="49">
        <v>0</v>
      </c>
      <c r="W101" s="49">
        <v>0.2</v>
      </c>
      <c r="X101" s="49">
        <v>0</v>
      </c>
      <c r="Y101" s="49">
        <v>0.693692</v>
      </c>
      <c r="Z101" s="49">
        <v>0</v>
      </c>
      <c r="AA101" s="49">
        <v>0</v>
      </c>
      <c r="AB101" s="71">
        <v>101</v>
      </c>
      <c r="AC101" s="71"/>
      <c r="AD101" s="72"/>
      <c r="AE101" s="78" t="s">
        <v>1272</v>
      </c>
      <c r="AF101" s="78">
        <v>7043</v>
      </c>
      <c r="AG101" s="78">
        <v>11177</v>
      </c>
      <c r="AH101" s="78">
        <v>74619</v>
      </c>
      <c r="AI101" s="78">
        <v>122677</v>
      </c>
      <c r="AJ101" s="78"/>
      <c r="AK101" s="78" t="s">
        <v>1438</v>
      </c>
      <c r="AL101" s="78" t="s">
        <v>1136</v>
      </c>
      <c r="AM101" s="83" t="s">
        <v>1688</v>
      </c>
      <c r="AN101" s="78"/>
      <c r="AO101" s="80">
        <v>39294.866423611114</v>
      </c>
      <c r="AP101" s="83" t="s">
        <v>1830</v>
      </c>
      <c r="AQ101" s="78" t="b">
        <v>0</v>
      </c>
      <c r="AR101" s="78" t="b">
        <v>0</v>
      </c>
      <c r="AS101" s="78" t="b">
        <v>1</v>
      </c>
      <c r="AT101" s="78" t="s">
        <v>1084</v>
      </c>
      <c r="AU101" s="78">
        <v>575</v>
      </c>
      <c r="AV101" s="83" t="s">
        <v>1913</v>
      </c>
      <c r="AW101" s="78" t="b">
        <v>1</v>
      </c>
      <c r="AX101" s="78" t="s">
        <v>1997</v>
      </c>
      <c r="AY101" s="83" t="s">
        <v>2096</v>
      </c>
      <c r="AZ101" s="78" t="s">
        <v>65</v>
      </c>
      <c r="BA101" s="78" t="str">
        <f>REPLACE(INDEX(GroupVertices[Group],MATCH(Vertices[[#This Row],[Vertex]],GroupVertices[Vertex],0)),1,1,"")</f>
        <v>11</v>
      </c>
      <c r="BB101" s="48"/>
      <c r="BC101" s="48"/>
      <c r="BD101" s="48"/>
      <c r="BE101" s="48"/>
      <c r="BF101" s="48"/>
      <c r="BG101" s="48"/>
      <c r="BH101" s="48"/>
      <c r="BI101" s="48"/>
      <c r="BJ101" s="48"/>
      <c r="BK101" s="48"/>
      <c r="BL101" s="48"/>
      <c r="BM101" s="49"/>
      <c r="BN101" s="48"/>
      <c r="BO101" s="49"/>
      <c r="BP101" s="48"/>
      <c r="BQ101" s="49"/>
      <c r="BR101" s="48"/>
      <c r="BS101" s="49"/>
      <c r="BT101" s="48"/>
      <c r="BU101" s="2"/>
      <c r="BV101" s="3"/>
      <c r="BW101" s="3"/>
      <c r="BX101" s="3"/>
      <c r="BY101" s="3"/>
    </row>
    <row r="102" spans="1:77" ht="41.45" customHeight="1">
      <c r="A102" s="64" t="s">
        <v>363</v>
      </c>
      <c r="C102" s="65"/>
      <c r="D102" s="65" t="s">
        <v>64</v>
      </c>
      <c r="E102" s="66">
        <v>181.79681754590138</v>
      </c>
      <c r="F102" s="68">
        <v>99.95890594607943</v>
      </c>
      <c r="G102" s="100" t="s">
        <v>1964</v>
      </c>
      <c r="H102" s="65"/>
      <c r="I102" s="69" t="s">
        <v>363</v>
      </c>
      <c r="J102" s="70"/>
      <c r="K102" s="70"/>
      <c r="L102" s="69" t="s">
        <v>2272</v>
      </c>
      <c r="M102" s="73">
        <v>14.695278369927784</v>
      </c>
      <c r="N102" s="74">
        <v>5684.94140625</v>
      </c>
      <c r="O102" s="74">
        <v>4270.1611328125</v>
      </c>
      <c r="P102" s="75"/>
      <c r="Q102" s="76"/>
      <c r="R102" s="76"/>
      <c r="S102" s="86"/>
      <c r="T102" s="48">
        <v>1</v>
      </c>
      <c r="U102" s="48">
        <v>0</v>
      </c>
      <c r="V102" s="49">
        <v>0</v>
      </c>
      <c r="W102" s="49">
        <v>0.2</v>
      </c>
      <c r="X102" s="49">
        <v>0</v>
      </c>
      <c r="Y102" s="49">
        <v>0.693692</v>
      </c>
      <c r="Z102" s="49">
        <v>0</v>
      </c>
      <c r="AA102" s="49">
        <v>0</v>
      </c>
      <c r="AB102" s="71">
        <v>102</v>
      </c>
      <c r="AC102" s="71"/>
      <c r="AD102" s="72"/>
      <c r="AE102" s="78" t="s">
        <v>1273</v>
      </c>
      <c r="AF102" s="78">
        <v>12573</v>
      </c>
      <c r="AG102" s="78">
        <v>15265</v>
      </c>
      <c r="AH102" s="78">
        <v>145328</v>
      </c>
      <c r="AI102" s="78">
        <v>75009</v>
      </c>
      <c r="AJ102" s="78"/>
      <c r="AK102" s="78" t="s">
        <v>1439</v>
      </c>
      <c r="AL102" s="78" t="s">
        <v>1544</v>
      </c>
      <c r="AM102" s="83" t="s">
        <v>1689</v>
      </c>
      <c r="AN102" s="78"/>
      <c r="AO102" s="80">
        <v>39688.11633101852</v>
      </c>
      <c r="AP102" s="83" t="s">
        <v>1831</v>
      </c>
      <c r="AQ102" s="78" t="b">
        <v>0</v>
      </c>
      <c r="AR102" s="78" t="b">
        <v>0</v>
      </c>
      <c r="AS102" s="78" t="b">
        <v>1</v>
      </c>
      <c r="AT102" s="78" t="s">
        <v>1084</v>
      </c>
      <c r="AU102" s="78">
        <v>1188</v>
      </c>
      <c r="AV102" s="83" t="s">
        <v>1921</v>
      </c>
      <c r="AW102" s="78" t="b">
        <v>0</v>
      </c>
      <c r="AX102" s="78" t="s">
        <v>1997</v>
      </c>
      <c r="AY102" s="83" t="s">
        <v>2097</v>
      </c>
      <c r="AZ102" s="78" t="s">
        <v>65</v>
      </c>
      <c r="BA102" s="78" t="str">
        <f>REPLACE(INDEX(GroupVertices[Group],MATCH(Vertices[[#This Row],[Vertex]],GroupVertices[Vertex],0)),1,1,"")</f>
        <v>11</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280</v>
      </c>
      <c r="C103" s="65"/>
      <c r="D103" s="65" t="s">
        <v>64</v>
      </c>
      <c r="E103" s="66">
        <v>162.09985947926856</v>
      </c>
      <c r="F103" s="68">
        <v>99.9997927126006</v>
      </c>
      <c r="G103" s="100" t="s">
        <v>1965</v>
      </c>
      <c r="H103" s="65"/>
      <c r="I103" s="69" t="s">
        <v>280</v>
      </c>
      <c r="J103" s="70"/>
      <c r="K103" s="70"/>
      <c r="L103" s="69" t="s">
        <v>2273</v>
      </c>
      <c r="M103" s="73">
        <v>1.0690819806409722</v>
      </c>
      <c r="N103" s="74">
        <v>1934.50439453125</v>
      </c>
      <c r="O103" s="74">
        <v>4259.57421875</v>
      </c>
      <c r="P103" s="75"/>
      <c r="Q103" s="76"/>
      <c r="R103" s="76"/>
      <c r="S103" s="86"/>
      <c r="T103" s="48">
        <v>1</v>
      </c>
      <c r="U103" s="48">
        <v>1</v>
      </c>
      <c r="V103" s="49">
        <v>0</v>
      </c>
      <c r="W103" s="49">
        <v>0</v>
      </c>
      <c r="X103" s="49">
        <v>0</v>
      </c>
      <c r="Y103" s="49">
        <v>0.999997</v>
      </c>
      <c r="Z103" s="49">
        <v>0</v>
      </c>
      <c r="AA103" s="49" t="s">
        <v>3316</v>
      </c>
      <c r="AB103" s="71">
        <v>103</v>
      </c>
      <c r="AC103" s="71"/>
      <c r="AD103" s="72"/>
      <c r="AE103" s="78" t="s">
        <v>1274</v>
      </c>
      <c r="AF103" s="78">
        <v>110</v>
      </c>
      <c r="AG103" s="78">
        <v>77</v>
      </c>
      <c r="AH103" s="78">
        <v>419</v>
      </c>
      <c r="AI103" s="78">
        <v>33</v>
      </c>
      <c r="AJ103" s="78"/>
      <c r="AK103" s="78" t="s">
        <v>1440</v>
      </c>
      <c r="AL103" s="78" t="s">
        <v>1566</v>
      </c>
      <c r="AM103" s="78"/>
      <c r="AN103" s="78"/>
      <c r="AO103" s="80">
        <v>42869.775972222225</v>
      </c>
      <c r="AP103" s="83" t="s">
        <v>1832</v>
      </c>
      <c r="AQ103" s="78" t="b">
        <v>0</v>
      </c>
      <c r="AR103" s="78" t="b">
        <v>0</v>
      </c>
      <c r="AS103" s="78" t="b">
        <v>0</v>
      </c>
      <c r="AT103" s="78" t="s">
        <v>1084</v>
      </c>
      <c r="AU103" s="78">
        <v>4</v>
      </c>
      <c r="AV103" s="83" t="s">
        <v>1905</v>
      </c>
      <c r="AW103" s="78" t="b">
        <v>0</v>
      </c>
      <c r="AX103" s="78" t="s">
        <v>1997</v>
      </c>
      <c r="AY103" s="83" t="s">
        <v>2098</v>
      </c>
      <c r="AZ103" s="78" t="s">
        <v>66</v>
      </c>
      <c r="BA103" s="78" t="str">
        <f>REPLACE(INDEX(GroupVertices[Group],MATCH(Vertices[[#This Row],[Vertex]],GroupVertices[Vertex],0)),1,1,"")</f>
        <v>2</v>
      </c>
      <c r="BB103" s="48" t="s">
        <v>529</v>
      </c>
      <c r="BC103" s="48" t="s">
        <v>529</v>
      </c>
      <c r="BD103" s="48" t="s">
        <v>572</v>
      </c>
      <c r="BE103" s="48" t="s">
        <v>572</v>
      </c>
      <c r="BF103" s="48"/>
      <c r="BG103" s="48"/>
      <c r="BH103" s="121" t="s">
        <v>2919</v>
      </c>
      <c r="BI103" s="121" t="s">
        <v>2919</v>
      </c>
      <c r="BJ103" s="121" t="s">
        <v>3020</v>
      </c>
      <c r="BK103" s="121" t="s">
        <v>3020</v>
      </c>
      <c r="BL103" s="121">
        <v>0</v>
      </c>
      <c r="BM103" s="124">
        <v>0</v>
      </c>
      <c r="BN103" s="121">
        <v>0</v>
      </c>
      <c r="BO103" s="124">
        <v>0</v>
      </c>
      <c r="BP103" s="121">
        <v>0</v>
      </c>
      <c r="BQ103" s="124">
        <v>0</v>
      </c>
      <c r="BR103" s="121">
        <v>14</v>
      </c>
      <c r="BS103" s="124">
        <v>100</v>
      </c>
      <c r="BT103" s="121">
        <v>14</v>
      </c>
      <c r="BU103" s="2"/>
      <c r="BV103" s="3"/>
      <c r="BW103" s="3"/>
      <c r="BX103" s="3"/>
      <c r="BY103" s="3"/>
    </row>
    <row r="104" spans="1:77" ht="41.45" customHeight="1">
      <c r="A104" s="64" t="s">
        <v>281</v>
      </c>
      <c r="C104" s="65"/>
      <c r="D104" s="65" t="s">
        <v>64</v>
      </c>
      <c r="E104" s="66">
        <v>167.39241188050167</v>
      </c>
      <c r="F104" s="68">
        <v>99.98880648043225</v>
      </c>
      <c r="G104" s="100" t="s">
        <v>693</v>
      </c>
      <c r="H104" s="65"/>
      <c r="I104" s="69" t="s">
        <v>281</v>
      </c>
      <c r="J104" s="70"/>
      <c r="K104" s="70"/>
      <c r="L104" s="69" t="s">
        <v>2274</v>
      </c>
      <c r="M104" s="73">
        <v>4.730426954612494</v>
      </c>
      <c r="N104" s="74">
        <v>9579.9384765625</v>
      </c>
      <c r="O104" s="74">
        <v>670.5211791992188</v>
      </c>
      <c r="P104" s="75"/>
      <c r="Q104" s="76"/>
      <c r="R104" s="76"/>
      <c r="S104" s="86"/>
      <c r="T104" s="48">
        <v>0</v>
      </c>
      <c r="U104" s="48">
        <v>1</v>
      </c>
      <c r="V104" s="49">
        <v>0</v>
      </c>
      <c r="W104" s="49">
        <v>1</v>
      </c>
      <c r="X104" s="49">
        <v>0</v>
      </c>
      <c r="Y104" s="49">
        <v>0.999997</v>
      </c>
      <c r="Z104" s="49">
        <v>0</v>
      </c>
      <c r="AA104" s="49">
        <v>0</v>
      </c>
      <c r="AB104" s="71">
        <v>104</v>
      </c>
      <c r="AC104" s="71"/>
      <c r="AD104" s="72"/>
      <c r="AE104" s="78" t="s">
        <v>1275</v>
      </c>
      <c r="AF104" s="78">
        <v>261</v>
      </c>
      <c r="AG104" s="78">
        <v>4158</v>
      </c>
      <c r="AH104" s="78">
        <v>11779</v>
      </c>
      <c r="AI104" s="78">
        <v>5067</v>
      </c>
      <c r="AJ104" s="78"/>
      <c r="AK104" s="78" t="s">
        <v>1441</v>
      </c>
      <c r="AL104" s="78" t="s">
        <v>1567</v>
      </c>
      <c r="AM104" s="83" t="s">
        <v>1690</v>
      </c>
      <c r="AN104" s="78"/>
      <c r="AO104" s="80">
        <v>39869.176087962966</v>
      </c>
      <c r="AP104" s="83" t="s">
        <v>1833</v>
      </c>
      <c r="AQ104" s="78" t="b">
        <v>1</v>
      </c>
      <c r="AR104" s="78" t="b">
        <v>0</v>
      </c>
      <c r="AS104" s="78" t="b">
        <v>1</v>
      </c>
      <c r="AT104" s="78" t="s">
        <v>1084</v>
      </c>
      <c r="AU104" s="78">
        <v>224</v>
      </c>
      <c r="AV104" s="83" t="s">
        <v>1905</v>
      </c>
      <c r="AW104" s="78" t="b">
        <v>0</v>
      </c>
      <c r="AX104" s="78" t="s">
        <v>1997</v>
      </c>
      <c r="AY104" s="83" t="s">
        <v>2099</v>
      </c>
      <c r="AZ104" s="78" t="s">
        <v>66</v>
      </c>
      <c r="BA104" s="78" t="str">
        <f>REPLACE(INDEX(GroupVertices[Group],MATCH(Vertices[[#This Row],[Vertex]],GroupVertices[Vertex],0)),1,1,"")</f>
        <v>28</v>
      </c>
      <c r="BB104" s="48" t="s">
        <v>530</v>
      </c>
      <c r="BC104" s="48" t="s">
        <v>530</v>
      </c>
      <c r="BD104" s="48" t="s">
        <v>562</v>
      </c>
      <c r="BE104" s="48" t="s">
        <v>562</v>
      </c>
      <c r="BF104" s="48"/>
      <c r="BG104" s="48"/>
      <c r="BH104" s="121" t="s">
        <v>2920</v>
      </c>
      <c r="BI104" s="121" t="s">
        <v>2920</v>
      </c>
      <c r="BJ104" s="121" t="s">
        <v>3021</v>
      </c>
      <c r="BK104" s="121" t="s">
        <v>3021</v>
      </c>
      <c r="BL104" s="121">
        <v>0</v>
      </c>
      <c r="BM104" s="124">
        <v>0</v>
      </c>
      <c r="BN104" s="121">
        <v>0</v>
      </c>
      <c r="BO104" s="124">
        <v>0</v>
      </c>
      <c r="BP104" s="121">
        <v>0</v>
      </c>
      <c r="BQ104" s="124">
        <v>0</v>
      </c>
      <c r="BR104" s="121">
        <v>23</v>
      </c>
      <c r="BS104" s="124">
        <v>100</v>
      </c>
      <c r="BT104" s="121">
        <v>23</v>
      </c>
      <c r="BU104" s="2"/>
      <c r="BV104" s="3"/>
      <c r="BW104" s="3"/>
      <c r="BX104" s="3"/>
      <c r="BY104" s="3"/>
    </row>
    <row r="105" spans="1:77" ht="41.45" customHeight="1">
      <c r="A105" s="64" t="s">
        <v>364</v>
      </c>
      <c r="C105" s="65"/>
      <c r="D105" s="65" t="s">
        <v>64</v>
      </c>
      <c r="E105" s="66">
        <v>165.77131643783042</v>
      </c>
      <c r="F105" s="68">
        <v>99.99217153561736</v>
      </c>
      <c r="G105" s="100" t="s">
        <v>1966</v>
      </c>
      <c r="H105" s="65"/>
      <c r="I105" s="69" t="s">
        <v>364</v>
      </c>
      <c r="J105" s="70"/>
      <c r="K105" s="70"/>
      <c r="L105" s="69" t="s">
        <v>2275</v>
      </c>
      <c r="M105" s="73">
        <v>3.6089662299213887</v>
      </c>
      <c r="N105" s="74">
        <v>9131.6396484375</v>
      </c>
      <c r="O105" s="74">
        <v>670.5211791992188</v>
      </c>
      <c r="P105" s="75"/>
      <c r="Q105" s="76"/>
      <c r="R105" s="76"/>
      <c r="S105" s="86"/>
      <c r="T105" s="48">
        <v>1</v>
      </c>
      <c r="U105" s="48">
        <v>0</v>
      </c>
      <c r="V105" s="49">
        <v>0</v>
      </c>
      <c r="W105" s="49">
        <v>1</v>
      </c>
      <c r="X105" s="49">
        <v>0</v>
      </c>
      <c r="Y105" s="49">
        <v>0.999997</v>
      </c>
      <c r="Z105" s="49">
        <v>0</v>
      </c>
      <c r="AA105" s="49">
        <v>0</v>
      </c>
      <c r="AB105" s="71">
        <v>105</v>
      </c>
      <c r="AC105" s="71"/>
      <c r="AD105" s="72"/>
      <c r="AE105" s="78" t="s">
        <v>1276</v>
      </c>
      <c r="AF105" s="78">
        <v>960</v>
      </c>
      <c r="AG105" s="78">
        <v>2908</v>
      </c>
      <c r="AH105" s="78">
        <v>3477</v>
      </c>
      <c r="AI105" s="78">
        <v>7122</v>
      </c>
      <c r="AJ105" s="78"/>
      <c r="AK105" s="78" t="s">
        <v>1442</v>
      </c>
      <c r="AL105" s="78" t="s">
        <v>1568</v>
      </c>
      <c r="AM105" s="83" t="s">
        <v>1691</v>
      </c>
      <c r="AN105" s="78"/>
      <c r="AO105" s="80">
        <v>40605.994375</v>
      </c>
      <c r="AP105" s="83" t="s">
        <v>1834</v>
      </c>
      <c r="AQ105" s="78" t="b">
        <v>0</v>
      </c>
      <c r="AR105" s="78" t="b">
        <v>0</v>
      </c>
      <c r="AS105" s="78" t="b">
        <v>1</v>
      </c>
      <c r="AT105" s="78" t="s">
        <v>1084</v>
      </c>
      <c r="AU105" s="78">
        <v>125</v>
      </c>
      <c r="AV105" s="83" t="s">
        <v>1911</v>
      </c>
      <c r="AW105" s="78" t="b">
        <v>0</v>
      </c>
      <c r="AX105" s="78" t="s">
        <v>1997</v>
      </c>
      <c r="AY105" s="83" t="s">
        <v>2100</v>
      </c>
      <c r="AZ105" s="78" t="s">
        <v>65</v>
      </c>
      <c r="BA105" s="78" t="str">
        <f>REPLACE(INDEX(GroupVertices[Group],MATCH(Vertices[[#This Row],[Vertex]],GroupVertices[Vertex],0)),1,1,"")</f>
        <v>28</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282</v>
      </c>
      <c r="C106" s="65"/>
      <c r="D106" s="65" t="s">
        <v>64</v>
      </c>
      <c r="E106" s="66">
        <v>174.49929430117245</v>
      </c>
      <c r="F106" s="68">
        <v>99.97405407850073</v>
      </c>
      <c r="G106" s="100" t="s">
        <v>694</v>
      </c>
      <c r="H106" s="65"/>
      <c r="I106" s="69" t="s">
        <v>282</v>
      </c>
      <c r="J106" s="70"/>
      <c r="K106" s="70"/>
      <c r="L106" s="69" t="s">
        <v>2276</v>
      </c>
      <c r="M106" s="73">
        <v>9.646910771658304</v>
      </c>
      <c r="N106" s="74">
        <v>7635.68896484375</v>
      </c>
      <c r="O106" s="74">
        <v>5346.52392578125</v>
      </c>
      <c r="P106" s="75"/>
      <c r="Q106" s="76"/>
      <c r="R106" s="76"/>
      <c r="S106" s="86"/>
      <c r="T106" s="48">
        <v>0</v>
      </c>
      <c r="U106" s="48">
        <v>2</v>
      </c>
      <c r="V106" s="49">
        <v>2</v>
      </c>
      <c r="W106" s="49">
        <v>0.5</v>
      </c>
      <c r="X106" s="49">
        <v>0</v>
      </c>
      <c r="Y106" s="49">
        <v>1.459455</v>
      </c>
      <c r="Z106" s="49">
        <v>0</v>
      </c>
      <c r="AA106" s="49">
        <v>0</v>
      </c>
      <c r="AB106" s="71">
        <v>106</v>
      </c>
      <c r="AC106" s="71"/>
      <c r="AD106" s="72"/>
      <c r="AE106" s="78" t="s">
        <v>1277</v>
      </c>
      <c r="AF106" s="78">
        <v>1930</v>
      </c>
      <c r="AG106" s="78">
        <v>9638</v>
      </c>
      <c r="AH106" s="78">
        <v>94992</v>
      </c>
      <c r="AI106" s="78">
        <v>5763</v>
      </c>
      <c r="AJ106" s="78"/>
      <c r="AK106" s="78" t="s">
        <v>1443</v>
      </c>
      <c r="AL106" s="78" t="s">
        <v>1569</v>
      </c>
      <c r="AM106" s="83" t="s">
        <v>1692</v>
      </c>
      <c r="AN106" s="78"/>
      <c r="AO106" s="80">
        <v>39737.20506944445</v>
      </c>
      <c r="AP106" s="83" t="s">
        <v>1835</v>
      </c>
      <c r="AQ106" s="78" t="b">
        <v>0</v>
      </c>
      <c r="AR106" s="78" t="b">
        <v>0</v>
      </c>
      <c r="AS106" s="78" t="b">
        <v>1</v>
      </c>
      <c r="AT106" s="78" t="s">
        <v>1084</v>
      </c>
      <c r="AU106" s="78">
        <v>1236</v>
      </c>
      <c r="AV106" s="83" t="s">
        <v>1908</v>
      </c>
      <c r="AW106" s="78" t="b">
        <v>0</v>
      </c>
      <c r="AX106" s="78" t="s">
        <v>1997</v>
      </c>
      <c r="AY106" s="83" t="s">
        <v>2101</v>
      </c>
      <c r="AZ106" s="78" t="s">
        <v>66</v>
      </c>
      <c r="BA106" s="78" t="str">
        <f>REPLACE(INDEX(GroupVertices[Group],MATCH(Vertices[[#This Row],[Vertex]],GroupVertices[Vertex],0)),1,1,"")</f>
        <v>18</v>
      </c>
      <c r="BB106" s="48" t="s">
        <v>531</v>
      </c>
      <c r="BC106" s="48" t="s">
        <v>531</v>
      </c>
      <c r="BD106" s="48" t="s">
        <v>562</v>
      </c>
      <c r="BE106" s="48" t="s">
        <v>562</v>
      </c>
      <c r="BF106" s="48"/>
      <c r="BG106" s="48"/>
      <c r="BH106" s="121" t="s">
        <v>2921</v>
      </c>
      <c r="BI106" s="121" t="s">
        <v>2921</v>
      </c>
      <c r="BJ106" s="121" t="s">
        <v>3022</v>
      </c>
      <c r="BK106" s="121" t="s">
        <v>3022</v>
      </c>
      <c r="BL106" s="121">
        <v>2</v>
      </c>
      <c r="BM106" s="124">
        <v>11.11111111111111</v>
      </c>
      <c r="BN106" s="121">
        <v>0</v>
      </c>
      <c r="BO106" s="124">
        <v>0</v>
      </c>
      <c r="BP106" s="121">
        <v>0</v>
      </c>
      <c r="BQ106" s="124">
        <v>0</v>
      </c>
      <c r="BR106" s="121">
        <v>16</v>
      </c>
      <c r="BS106" s="124">
        <v>88.88888888888889</v>
      </c>
      <c r="BT106" s="121">
        <v>18</v>
      </c>
      <c r="BU106" s="2"/>
      <c r="BV106" s="3"/>
      <c r="BW106" s="3"/>
      <c r="BX106" s="3"/>
      <c r="BY106" s="3"/>
    </row>
    <row r="107" spans="1:77" ht="41.45" customHeight="1">
      <c r="A107" s="64" t="s">
        <v>365</v>
      </c>
      <c r="C107" s="65"/>
      <c r="D107" s="65" t="s">
        <v>64</v>
      </c>
      <c r="E107" s="66">
        <v>251.26140570254177</v>
      </c>
      <c r="F107" s="68">
        <v>99.81471198537538</v>
      </c>
      <c r="G107" s="100" t="s">
        <v>1967</v>
      </c>
      <c r="H107" s="65"/>
      <c r="I107" s="69" t="s">
        <v>365</v>
      </c>
      <c r="J107" s="70"/>
      <c r="K107" s="70"/>
      <c r="L107" s="69" t="s">
        <v>2277</v>
      </c>
      <c r="M107" s="73">
        <v>62.750319007231546</v>
      </c>
      <c r="N107" s="74">
        <v>7635.68896484375</v>
      </c>
      <c r="O107" s="74">
        <v>4793.63818359375</v>
      </c>
      <c r="P107" s="75"/>
      <c r="Q107" s="76"/>
      <c r="R107" s="76"/>
      <c r="S107" s="86"/>
      <c r="T107" s="48">
        <v>1</v>
      </c>
      <c r="U107" s="48">
        <v>0</v>
      </c>
      <c r="V107" s="49">
        <v>0</v>
      </c>
      <c r="W107" s="49">
        <v>0.333333</v>
      </c>
      <c r="X107" s="49">
        <v>0</v>
      </c>
      <c r="Y107" s="49">
        <v>0.770268</v>
      </c>
      <c r="Z107" s="49">
        <v>0</v>
      </c>
      <c r="AA107" s="49">
        <v>0</v>
      </c>
      <c r="AB107" s="71">
        <v>107</v>
      </c>
      <c r="AC107" s="71"/>
      <c r="AD107" s="72"/>
      <c r="AE107" s="78" t="s">
        <v>1278</v>
      </c>
      <c r="AF107" s="78">
        <v>911</v>
      </c>
      <c r="AG107" s="78">
        <v>68828</v>
      </c>
      <c r="AH107" s="78">
        <v>2999</v>
      </c>
      <c r="AI107" s="78">
        <v>232</v>
      </c>
      <c r="AJ107" s="78">
        <v>-25200</v>
      </c>
      <c r="AK107" s="78" t="s">
        <v>1444</v>
      </c>
      <c r="AL107" s="78" t="s">
        <v>1570</v>
      </c>
      <c r="AM107" s="83" t="s">
        <v>1693</v>
      </c>
      <c r="AN107" s="78" t="s">
        <v>1746</v>
      </c>
      <c r="AO107" s="80">
        <v>39424.023148148146</v>
      </c>
      <c r="AP107" s="83" t="s">
        <v>1836</v>
      </c>
      <c r="AQ107" s="78" t="b">
        <v>0</v>
      </c>
      <c r="AR107" s="78" t="b">
        <v>0</v>
      </c>
      <c r="AS107" s="78" t="b">
        <v>0</v>
      </c>
      <c r="AT107" s="78" t="s">
        <v>1084</v>
      </c>
      <c r="AU107" s="78">
        <v>4498</v>
      </c>
      <c r="AV107" s="83" t="s">
        <v>1914</v>
      </c>
      <c r="AW107" s="78" t="b">
        <v>0</v>
      </c>
      <c r="AX107" s="78" t="s">
        <v>1997</v>
      </c>
      <c r="AY107" s="83" t="s">
        <v>2102</v>
      </c>
      <c r="AZ107" s="78" t="s">
        <v>65</v>
      </c>
      <c r="BA107" s="78" t="str">
        <f>REPLACE(INDEX(GroupVertices[Group],MATCH(Vertices[[#This Row],[Vertex]],GroupVertices[Vertex],0)),1,1,"")</f>
        <v>18</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366</v>
      </c>
      <c r="C108" s="65"/>
      <c r="D108" s="65" t="s">
        <v>64</v>
      </c>
      <c r="E108" s="66">
        <v>203.16415235666267</v>
      </c>
      <c r="F108" s="68">
        <v>99.91455182669553</v>
      </c>
      <c r="G108" s="100" t="s">
        <v>1968</v>
      </c>
      <c r="H108" s="65"/>
      <c r="I108" s="69" t="s">
        <v>366</v>
      </c>
      <c r="J108" s="70"/>
      <c r="K108" s="70"/>
      <c r="L108" s="69" t="s">
        <v>2278</v>
      </c>
      <c r="M108" s="73">
        <v>29.477027889936313</v>
      </c>
      <c r="N108" s="74">
        <v>8093.732421875</v>
      </c>
      <c r="O108" s="74">
        <v>5346.52392578125</v>
      </c>
      <c r="P108" s="75"/>
      <c r="Q108" s="76"/>
      <c r="R108" s="76"/>
      <c r="S108" s="86"/>
      <c r="T108" s="48">
        <v>1</v>
      </c>
      <c r="U108" s="48">
        <v>0</v>
      </c>
      <c r="V108" s="49">
        <v>0</v>
      </c>
      <c r="W108" s="49">
        <v>0.333333</v>
      </c>
      <c r="X108" s="49">
        <v>0</v>
      </c>
      <c r="Y108" s="49">
        <v>0.770268</v>
      </c>
      <c r="Z108" s="49">
        <v>0</v>
      </c>
      <c r="AA108" s="49">
        <v>0</v>
      </c>
      <c r="AB108" s="71">
        <v>108</v>
      </c>
      <c r="AC108" s="71"/>
      <c r="AD108" s="72"/>
      <c r="AE108" s="78" t="s">
        <v>1279</v>
      </c>
      <c r="AF108" s="78">
        <v>1837</v>
      </c>
      <c r="AG108" s="78">
        <v>31741</v>
      </c>
      <c r="AH108" s="78">
        <v>33869</v>
      </c>
      <c r="AI108" s="78">
        <v>1476</v>
      </c>
      <c r="AJ108" s="78">
        <v>-21600</v>
      </c>
      <c r="AK108" s="78" t="s">
        <v>1445</v>
      </c>
      <c r="AL108" s="78" t="s">
        <v>1136</v>
      </c>
      <c r="AM108" s="83" t="s">
        <v>1694</v>
      </c>
      <c r="AN108" s="78" t="s">
        <v>1748</v>
      </c>
      <c r="AO108" s="80">
        <v>39590.75148148148</v>
      </c>
      <c r="AP108" s="83" t="s">
        <v>1837</v>
      </c>
      <c r="AQ108" s="78" t="b">
        <v>0</v>
      </c>
      <c r="AR108" s="78" t="b">
        <v>0</v>
      </c>
      <c r="AS108" s="78" t="b">
        <v>1</v>
      </c>
      <c r="AT108" s="78" t="s">
        <v>1084</v>
      </c>
      <c r="AU108" s="78">
        <v>1823</v>
      </c>
      <c r="AV108" s="83" t="s">
        <v>1922</v>
      </c>
      <c r="AW108" s="78" t="b">
        <v>0</v>
      </c>
      <c r="AX108" s="78" t="s">
        <v>1997</v>
      </c>
      <c r="AY108" s="83" t="s">
        <v>2103</v>
      </c>
      <c r="AZ108" s="78" t="s">
        <v>65</v>
      </c>
      <c r="BA108" s="78" t="str">
        <f>REPLACE(INDEX(GroupVertices[Group],MATCH(Vertices[[#This Row],[Vertex]],GroupVertices[Vertex],0)),1,1,"")</f>
        <v>18</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64" t="s">
        <v>283</v>
      </c>
      <c r="C109" s="65"/>
      <c r="D109" s="65" t="s">
        <v>64</v>
      </c>
      <c r="E109" s="66">
        <v>163.11920429362024</v>
      </c>
      <c r="F109" s="68">
        <v>99.9976767659002</v>
      </c>
      <c r="G109" s="100" t="s">
        <v>1969</v>
      </c>
      <c r="H109" s="65"/>
      <c r="I109" s="69" t="s">
        <v>283</v>
      </c>
      <c r="J109" s="70"/>
      <c r="K109" s="70"/>
      <c r="L109" s="69" t="s">
        <v>2279</v>
      </c>
      <c r="M109" s="73">
        <v>1.7742564843267394</v>
      </c>
      <c r="N109" s="74">
        <v>1934.50439453125</v>
      </c>
      <c r="O109" s="74">
        <v>2523.277099609375</v>
      </c>
      <c r="P109" s="75"/>
      <c r="Q109" s="76"/>
      <c r="R109" s="76"/>
      <c r="S109" s="86"/>
      <c r="T109" s="48">
        <v>1</v>
      </c>
      <c r="U109" s="48">
        <v>1</v>
      </c>
      <c r="V109" s="49">
        <v>0</v>
      </c>
      <c r="W109" s="49">
        <v>0</v>
      </c>
      <c r="X109" s="49">
        <v>0</v>
      </c>
      <c r="Y109" s="49">
        <v>0.999997</v>
      </c>
      <c r="Z109" s="49">
        <v>0</v>
      </c>
      <c r="AA109" s="49" t="s">
        <v>3316</v>
      </c>
      <c r="AB109" s="71">
        <v>109</v>
      </c>
      <c r="AC109" s="71"/>
      <c r="AD109" s="72"/>
      <c r="AE109" s="78" t="s">
        <v>1280</v>
      </c>
      <c r="AF109" s="78">
        <v>836</v>
      </c>
      <c r="AG109" s="78">
        <v>863</v>
      </c>
      <c r="AH109" s="78">
        <v>4318</v>
      </c>
      <c r="AI109" s="78">
        <v>112</v>
      </c>
      <c r="AJ109" s="78"/>
      <c r="AK109" s="78" t="s">
        <v>1446</v>
      </c>
      <c r="AL109" s="78" t="s">
        <v>1571</v>
      </c>
      <c r="AM109" s="78"/>
      <c r="AN109" s="78"/>
      <c r="AO109" s="80">
        <v>39547.9421875</v>
      </c>
      <c r="AP109" s="83" t="s">
        <v>1838</v>
      </c>
      <c r="AQ109" s="78" t="b">
        <v>0</v>
      </c>
      <c r="AR109" s="78" t="b">
        <v>0</v>
      </c>
      <c r="AS109" s="78" t="b">
        <v>0</v>
      </c>
      <c r="AT109" s="78" t="s">
        <v>1084</v>
      </c>
      <c r="AU109" s="78">
        <v>44</v>
      </c>
      <c r="AV109" s="83" t="s">
        <v>1908</v>
      </c>
      <c r="AW109" s="78" t="b">
        <v>0</v>
      </c>
      <c r="AX109" s="78" t="s">
        <v>1997</v>
      </c>
      <c r="AY109" s="83" t="s">
        <v>2104</v>
      </c>
      <c r="AZ109" s="78" t="s">
        <v>66</v>
      </c>
      <c r="BA109" s="78" t="str">
        <f>REPLACE(INDEX(GroupVertices[Group],MATCH(Vertices[[#This Row],[Vertex]],GroupVertices[Vertex],0)),1,1,"")</f>
        <v>2</v>
      </c>
      <c r="BB109" s="48"/>
      <c r="BC109" s="48"/>
      <c r="BD109" s="48"/>
      <c r="BE109" s="48"/>
      <c r="BF109" s="48" t="s">
        <v>584</v>
      </c>
      <c r="BG109" s="48" t="s">
        <v>584</v>
      </c>
      <c r="BH109" s="121" t="s">
        <v>2922</v>
      </c>
      <c r="BI109" s="121" t="s">
        <v>2922</v>
      </c>
      <c r="BJ109" s="121" t="s">
        <v>3023</v>
      </c>
      <c r="BK109" s="121" t="s">
        <v>3023</v>
      </c>
      <c r="BL109" s="121">
        <v>1</v>
      </c>
      <c r="BM109" s="124">
        <v>5</v>
      </c>
      <c r="BN109" s="121">
        <v>0</v>
      </c>
      <c r="BO109" s="124">
        <v>0</v>
      </c>
      <c r="BP109" s="121">
        <v>0</v>
      </c>
      <c r="BQ109" s="124">
        <v>0</v>
      </c>
      <c r="BR109" s="121">
        <v>19</v>
      </c>
      <c r="BS109" s="124">
        <v>95</v>
      </c>
      <c r="BT109" s="121">
        <v>20</v>
      </c>
      <c r="BU109" s="2"/>
      <c r="BV109" s="3"/>
      <c r="BW109" s="3"/>
      <c r="BX109" s="3"/>
      <c r="BY109" s="3"/>
    </row>
    <row r="110" spans="1:77" ht="41.45" customHeight="1">
      <c r="A110" s="64" t="s">
        <v>284</v>
      </c>
      <c r="C110" s="65"/>
      <c r="D110" s="65" t="s">
        <v>64</v>
      </c>
      <c r="E110" s="66">
        <v>200.11519604808657</v>
      </c>
      <c r="F110" s="68">
        <v>99.92088082248769</v>
      </c>
      <c r="G110" s="100" t="s">
        <v>695</v>
      </c>
      <c r="H110" s="65"/>
      <c r="I110" s="69" t="s">
        <v>284</v>
      </c>
      <c r="J110" s="70"/>
      <c r="K110" s="70"/>
      <c r="L110" s="69" t="s">
        <v>2280</v>
      </c>
      <c r="M110" s="73">
        <v>27.36778455893728</v>
      </c>
      <c r="N110" s="74">
        <v>3072.24072265625</v>
      </c>
      <c r="O110" s="74">
        <v>3019.55517578125</v>
      </c>
      <c r="P110" s="75"/>
      <c r="Q110" s="76"/>
      <c r="R110" s="76"/>
      <c r="S110" s="86"/>
      <c r="T110" s="48">
        <v>1</v>
      </c>
      <c r="U110" s="48">
        <v>8</v>
      </c>
      <c r="V110" s="49">
        <v>17</v>
      </c>
      <c r="W110" s="49">
        <v>0.055556</v>
      </c>
      <c r="X110" s="49">
        <v>0.000278</v>
      </c>
      <c r="Y110" s="49">
        <v>2.15173</v>
      </c>
      <c r="Z110" s="49">
        <v>0.25</v>
      </c>
      <c r="AA110" s="49">
        <v>0.125</v>
      </c>
      <c r="AB110" s="71">
        <v>110</v>
      </c>
      <c r="AC110" s="71"/>
      <c r="AD110" s="72"/>
      <c r="AE110" s="78" t="s">
        <v>1281</v>
      </c>
      <c r="AF110" s="78">
        <v>364</v>
      </c>
      <c r="AG110" s="78">
        <v>29390</v>
      </c>
      <c r="AH110" s="78">
        <v>100974</v>
      </c>
      <c r="AI110" s="78">
        <v>162937</v>
      </c>
      <c r="AJ110" s="78"/>
      <c r="AK110" s="78" t="s">
        <v>1447</v>
      </c>
      <c r="AL110" s="78" t="s">
        <v>1572</v>
      </c>
      <c r="AM110" s="83" t="s">
        <v>1695</v>
      </c>
      <c r="AN110" s="78"/>
      <c r="AO110" s="80">
        <v>41720.13302083333</v>
      </c>
      <c r="AP110" s="83" t="s">
        <v>1839</v>
      </c>
      <c r="AQ110" s="78" t="b">
        <v>0</v>
      </c>
      <c r="AR110" s="78" t="b">
        <v>0</v>
      </c>
      <c r="AS110" s="78" t="b">
        <v>1</v>
      </c>
      <c r="AT110" s="78" t="s">
        <v>1084</v>
      </c>
      <c r="AU110" s="78">
        <v>2594</v>
      </c>
      <c r="AV110" s="83" t="s">
        <v>1908</v>
      </c>
      <c r="AW110" s="78" t="b">
        <v>0</v>
      </c>
      <c r="AX110" s="78" t="s">
        <v>1997</v>
      </c>
      <c r="AY110" s="83" t="s">
        <v>2105</v>
      </c>
      <c r="AZ110" s="78" t="s">
        <v>66</v>
      </c>
      <c r="BA110" s="78" t="str">
        <f>REPLACE(INDEX(GroupVertices[Group],MATCH(Vertices[[#This Row],[Vertex]],GroupVertices[Vertex],0)),1,1,"")</f>
        <v>4</v>
      </c>
      <c r="BB110" s="48" t="s">
        <v>2842</v>
      </c>
      <c r="BC110" s="48" t="s">
        <v>2842</v>
      </c>
      <c r="BD110" s="48" t="s">
        <v>2849</v>
      </c>
      <c r="BE110" s="48" t="s">
        <v>2849</v>
      </c>
      <c r="BF110" s="48" t="s">
        <v>584</v>
      </c>
      <c r="BG110" s="48" t="s">
        <v>584</v>
      </c>
      <c r="BH110" s="121" t="s">
        <v>2923</v>
      </c>
      <c r="BI110" s="121" t="s">
        <v>2961</v>
      </c>
      <c r="BJ110" s="121" t="s">
        <v>3024</v>
      </c>
      <c r="BK110" s="121" t="s">
        <v>3024</v>
      </c>
      <c r="BL110" s="121">
        <v>2</v>
      </c>
      <c r="BM110" s="124">
        <v>7.6923076923076925</v>
      </c>
      <c r="BN110" s="121">
        <v>0</v>
      </c>
      <c r="BO110" s="124">
        <v>0</v>
      </c>
      <c r="BP110" s="121">
        <v>0</v>
      </c>
      <c r="BQ110" s="124">
        <v>0</v>
      </c>
      <c r="BR110" s="121">
        <v>24</v>
      </c>
      <c r="BS110" s="124">
        <v>92.3076923076923</v>
      </c>
      <c r="BT110" s="121">
        <v>26</v>
      </c>
      <c r="BU110" s="2"/>
      <c r="BV110" s="3"/>
      <c r="BW110" s="3"/>
      <c r="BX110" s="3"/>
      <c r="BY110" s="3"/>
    </row>
    <row r="111" spans="1:77" ht="41.45" customHeight="1">
      <c r="A111" s="64" t="s">
        <v>285</v>
      </c>
      <c r="C111" s="65"/>
      <c r="D111" s="65" t="s">
        <v>64</v>
      </c>
      <c r="E111" s="66">
        <v>175.1879356452192</v>
      </c>
      <c r="F111" s="68">
        <v>99.9726246030581</v>
      </c>
      <c r="G111" s="100" t="s">
        <v>696</v>
      </c>
      <c r="H111" s="65"/>
      <c r="I111" s="69" t="s">
        <v>285</v>
      </c>
      <c r="J111" s="70"/>
      <c r="K111" s="70"/>
      <c r="L111" s="69" t="s">
        <v>2281</v>
      </c>
      <c r="M111" s="73">
        <v>10.123307287507085</v>
      </c>
      <c r="N111" s="74">
        <v>2892.316650390625</v>
      </c>
      <c r="O111" s="74">
        <v>4223.10693359375</v>
      </c>
      <c r="P111" s="75"/>
      <c r="Q111" s="76"/>
      <c r="R111" s="76"/>
      <c r="S111" s="86"/>
      <c r="T111" s="48">
        <v>2</v>
      </c>
      <c r="U111" s="48">
        <v>2</v>
      </c>
      <c r="V111" s="49">
        <v>0</v>
      </c>
      <c r="W111" s="49">
        <v>0.043478</v>
      </c>
      <c r="X111" s="49">
        <v>0.000167</v>
      </c>
      <c r="Y111" s="49">
        <v>0.855541</v>
      </c>
      <c r="Z111" s="49">
        <v>0.8333333333333334</v>
      </c>
      <c r="AA111" s="49">
        <v>0.3333333333333333</v>
      </c>
      <c r="AB111" s="71">
        <v>111</v>
      </c>
      <c r="AC111" s="71"/>
      <c r="AD111" s="72"/>
      <c r="AE111" s="78" t="s">
        <v>1282</v>
      </c>
      <c r="AF111" s="78">
        <v>3282</v>
      </c>
      <c r="AG111" s="78">
        <v>10169</v>
      </c>
      <c r="AH111" s="78">
        <v>66588</v>
      </c>
      <c r="AI111" s="78">
        <v>40722</v>
      </c>
      <c r="AJ111" s="78"/>
      <c r="AK111" s="78" t="s">
        <v>1448</v>
      </c>
      <c r="AL111" s="78" t="s">
        <v>1573</v>
      </c>
      <c r="AM111" s="83" t="s">
        <v>1696</v>
      </c>
      <c r="AN111" s="78"/>
      <c r="AO111" s="80">
        <v>40023.210706018515</v>
      </c>
      <c r="AP111" s="83" t="s">
        <v>1840</v>
      </c>
      <c r="AQ111" s="78" t="b">
        <v>0</v>
      </c>
      <c r="AR111" s="78" t="b">
        <v>0</v>
      </c>
      <c r="AS111" s="78" t="b">
        <v>0</v>
      </c>
      <c r="AT111" s="78" t="s">
        <v>1084</v>
      </c>
      <c r="AU111" s="78">
        <v>742</v>
      </c>
      <c r="AV111" s="83" t="s">
        <v>1905</v>
      </c>
      <c r="AW111" s="78" t="b">
        <v>0</v>
      </c>
      <c r="AX111" s="78" t="s">
        <v>1997</v>
      </c>
      <c r="AY111" s="83" t="s">
        <v>2106</v>
      </c>
      <c r="AZ111" s="78" t="s">
        <v>66</v>
      </c>
      <c r="BA111" s="78" t="str">
        <f>REPLACE(INDEX(GroupVertices[Group],MATCH(Vertices[[#This Row],[Vertex]],GroupVertices[Vertex],0)),1,1,"")</f>
        <v>4</v>
      </c>
      <c r="BB111" s="48" t="s">
        <v>533</v>
      </c>
      <c r="BC111" s="48" t="s">
        <v>533</v>
      </c>
      <c r="BD111" s="48" t="s">
        <v>572</v>
      </c>
      <c r="BE111" s="48" t="s">
        <v>572</v>
      </c>
      <c r="BF111" s="48" t="s">
        <v>584</v>
      </c>
      <c r="BG111" s="48" t="s">
        <v>584</v>
      </c>
      <c r="BH111" s="121" t="s">
        <v>2924</v>
      </c>
      <c r="BI111" s="121" t="s">
        <v>2924</v>
      </c>
      <c r="BJ111" s="121" t="s">
        <v>3025</v>
      </c>
      <c r="BK111" s="121" t="s">
        <v>3025</v>
      </c>
      <c r="BL111" s="121">
        <v>2</v>
      </c>
      <c r="BM111" s="124">
        <v>11.11111111111111</v>
      </c>
      <c r="BN111" s="121">
        <v>0</v>
      </c>
      <c r="BO111" s="124">
        <v>0</v>
      </c>
      <c r="BP111" s="121">
        <v>0</v>
      </c>
      <c r="BQ111" s="124">
        <v>0</v>
      </c>
      <c r="BR111" s="121">
        <v>16</v>
      </c>
      <c r="BS111" s="124">
        <v>88.88888888888889</v>
      </c>
      <c r="BT111" s="121">
        <v>18</v>
      </c>
      <c r="BU111" s="2"/>
      <c r="BV111" s="3"/>
      <c r="BW111" s="3"/>
      <c r="BX111" s="3"/>
      <c r="BY111" s="3"/>
    </row>
    <row r="112" spans="1:77" ht="41.45" customHeight="1">
      <c r="A112" s="64" t="s">
        <v>286</v>
      </c>
      <c r="C112" s="65"/>
      <c r="D112" s="65" t="s">
        <v>64</v>
      </c>
      <c r="E112" s="66">
        <v>167.77109977590968</v>
      </c>
      <c r="F112" s="68">
        <v>99.988020403541</v>
      </c>
      <c r="G112" s="100" t="s">
        <v>697</v>
      </c>
      <c r="H112" s="65"/>
      <c r="I112" s="69" t="s">
        <v>286</v>
      </c>
      <c r="J112" s="70"/>
      <c r="K112" s="70"/>
      <c r="L112" s="69" t="s">
        <v>2282</v>
      </c>
      <c r="M112" s="73">
        <v>4.992400179900336</v>
      </c>
      <c r="N112" s="74">
        <v>3190.05029296875</v>
      </c>
      <c r="O112" s="74">
        <v>2210.643310546875</v>
      </c>
      <c r="P112" s="75"/>
      <c r="Q112" s="76"/>
      <c r="R112" s="76"/>
      <c r="S112" s="86"/>
      <c r="T112" s="48">
        <v>11</v>
      </c>
      <c r="U112" s="48">
        <v>9</v>
      </c>
      <c r="V112" s="49">
        <v>117</v>
      </c>
      <c r="W112" s="49">
        <v>0.076923</v>
      </c>
      <c r="X112" s="49">
        <v>0.000399</v>
      </c>
      <c r="Y112" s="49">
        <v>4.067378</v>
      </c>
      <c r="Z112" s="49">
        <v>0.0641025641025641</v>
      </c>
      <c r="AA112" s="49">
        <v>0.38461538461538464</v>
      </c>
      <c r="AB112" s="71">
        <v>112</v>
      </c>
      <c r="AC112" s="71"/>
      <c r="AD112" s="72"/>
      <c r="AE112" s="78" t="s">
        <v>1283</v>
      </c>
      <c r="AF112" s="78">
        <v>1135</v>
      </c>
      <c r="AG112" s="78">
        <v>4450</v>
      </c>
      <c r="AH112" s="78">
        <v>19405</v>
      </c>
      <c r="AI112" s="78">
        <v>16331</v>
      </c>
      <c r="AJ112" s="78"/>
      <c r="AK112" s="78" t="s">
        <v>1449</v>
      </c>
      <c r="AL112" s="78" t="s">
        <v>1574</v>
      </c>
      <c r="AM112" s="83" t="s">
        <v>1697</v>
      </c>
      <c r="AN112" s="78"/>
      <c r="AO112" s="80">
        <v>39920.8275462963</v>
      </c>
      <c r="AP112" s="83" t="s">
        <v>1841</v>
      </c>
      <c r="AQ112" s="78" t="b">
        <v>0</v>
      </c>
      <c r="AR112" s="78" t="b">
        <v>0</v>
      </c>
      <c r="AS112" s="78" t="b">
        <v>1</v>
      </c>
      <c r="AT112" s="78" t="s">
        <v>1084</v>
      </c>
      <c r="AU112" s="78">
        <v>252</v>
      </c>
      <c r="AV112" s="83" t="s">
        <v>1911</v>
      </c>
      <c r="AW112" s="78" t="b">
        <v>0</v>
      </c>
      <c r="AX112" s="78" t="s">
        <v>1997</v>
      </c>
      <c r="AY112" s="83" t="s">
        <v>2107</v>
      </c>
      <c r="AZ112" s="78" t="s">
        <v>66</v>
      </c>
      <c r="BA112" s="78" t="str">
        <f>REPLACE(INDEX(GroupVertices[Group],MATCH(Vertices[[#This Row],[Vertex]],GroupVertices[Vertex],0)),1,1,"")</f>
        <v>4</v>
      </c>
      <c r="BB112" s="48" t="s">
        <v>2843</v>
      </c>
      <c r="BC112" s="48" t="s">
        <v>2843</v>
      </c>
      <c r="BD112" s="48" t="s">
        <v>2849</v>
      </c>
      <c r="BE112" s="48" t="s">
        <v>2495</v>
      </c>
      <c r="BF112" s="48" t="s">
        <v>2532</v>
      </c>
      <c r="BG112" s="48" t="s">
        <v>599</v>
      </c>
      <c r="BH112" s="121" t="s">
        <v>2925</v>
      </c>
      <c r="BI112" s="121" t="s">
        <v>2962</v>
      </c>
      <c r="BJ112" s="121" t="s">
        <v>3026</v>
      </c>
      <c r="BK112" s="121" t="s">
        <v>3026</v>
      </c>
      <c r="BL112" s="121">
        <v>2</v>
      </c>
      <c r="BM112" s="124">
        <v>4.3478260869565215</v>
      </c>
      <c r="BN112" s="121">
        <v>0</v>
      </c>
      <c r="BO112" s="124">
        <v>0</v>
      </c>
      <c r="BP112" s="121">
        <v>0</v>
      </c>
      <c r="BQ112" s="124">
        <v>0</v>
      </c>
      <c r="BR112" s="121">
        <v>44</v>
      </c>
      <c r="BS112" s="124">
        <v>95.65217391304348</v>
      </c>
      <c r="BT112" s="121">
        <v>46</v>
      </c>
      <c r="BU112" s="2"/>
      <c r="BV112" s="3"/>
      <c r="BW112" s="3"/>
      <c r="BX112" s="3"/>
      <c r="BY112" s="3"/>
    </row>
    <row r="113" spans="1:77" ht="41.45" customHeight="1">
      <c r="A113" s="64" t="s">
        <v>289</v>
      </c>
      <c r="C113" s="65"/>
      <c r="D113" s="65" t="s">
        <v>64</v>
      </c>
      <c r="E113" s="66">
        <v>163.3176263758032</v>
      </c>
      <c r="F113" s="68">
        <v>99.99726488314555</v>
      </c>
      <c r="G113" s="100" t="s">
        <v>1970</v>
      </c>
      <c r="H113" s="65"/>
      <c r="I113" s="69" t="s">
        <v>289</v>
      </c>
      <c r="J113" s="70"/>
      <c r="K113" s="70"/>
      <c r="L113" s="69" t="s">
        <v>2283</v>
      </c>
      <c r="M113" s="73">
        <v>1.9115232770289308</v>
      </c>
      <c r="N113" s="74">
        <v>2755.536376953125</v>
      </c>
      <c r="O113" s="74">
        <v>3547.524658203125</v>
      </c>
      <c r="P113" s="75"/>
      <c r="Q113" s="76"/>
      <c r="R113" s="76"/>
      <c r="S113" s="86"/>
      <c r="T113" s="48">
        <v>5</v>
      </c>
      <c r="U113" s="48">
        <v>1</v>
      </c>
      <c r="V113" s="49">
        <v>2</v>
      </c>
      <c r="W113" s="49">
        <v>0.047619</v>
      </c>
      <c r="X113" s="49">
        <v>0.000219</v>
      </c>
      <c r="Y113" s="49">
        <v>1.352779</v>
      </c>
      <c r="Z113" s="49">
        <v>0.55</v>
      </c>
      <c r="AA113" s="49">
        <v>0.2</v>
      </c>
      <c r="AB113" s="71">
        <v>113</v>
      </c>
      <c r="AC113" s="71"/>
      <c r="AD113" s="72"/>
      <c r="AE113" s="78" t="s">
        <v>1284</v>
      </c>
      <c r="AF113" s="78">
        <v>538</v>
      </c>
      <c r="AG113" s="78">
        <v>1016</v>
      </c>
      <c r="AH113" s="78">
        <v>4377</v>
      </c>
      <c r="AI113" s="78">
        <v>4781</v>
      </c>
      <c r="AJ113" s="78"/>
      <c r="AK113" s="78" t="s">
        <v>1450</v>
      </c>
      <c r="AL113" s="78" t="s">
        <v>1516</v>
      </c>
      <c r="AM113" s="83" t="s">
        <v>1698</v>
      </c>
      <c r="AN113" s="78"/>
      <c r="AO113" s="80">
        <v>40255.780856481484</v>
      </c>
      <c r="AP113" s="83" t="s">
        <v>1842</v>
      </c>
      <c r="AQ113" s="78" t="b">
        <v>0</v>
      </c>
      <c r="AR113" s="78" t="b">
        <v>0</v>
      </c>
      <c r="AS113" s="78" t="b">
        <v>0</v>
      </c>
      <c r="AT113" s="78" t="s">
        <v>1084</v>
      </c>
      <c r="AU113" s="78">
        <v>115</v>
      </c>
      <c r="AV113" s="83" t="s">
        <v>1905</v>
      </c>
      <c r="AW113" s="78" t="b">
        <v>0</v>
      </c>
      <c r="AX113" s="78" t="s">
        <v>1997</v>
      </c>
      <c r="AY113" s="83" t="s">
        <v>2108</v>
      </c>
      <c r="AZ113" s="78" t="s">
        <v>66</v>
      </c>
      <c r="BA113" s="78" t="str">
        <f>REPLACE(INDEX(GroupVertices[Group],MATCH(Vertices[[#This Row],[Vertex]],GroupVertices[Vertex],0)),1,1,"")</f>
        <v>4</v>
      </c>
      <c r="BB113" s="48" t="s">
        <v>533</v>
      </c>
      <c r="BC113" s="48" t="s">
        <v>533</v>
      </c>
      <c r="BD113" s="48" t="s">
        <v>572</v>
      </c>
      <c r="BE113" s="48" t="s">
        <v>572</v>
      </c>
      <c r="BF113" s="48" t="s">
        <v>584</v>
      </c>
      <c r="BG113" s="48" t="s">
        <v>584</v>
      </c>
      <c r="BH113" s="121" t="s">
        <v>2926</v>
      </c>
      <c r="BI113" s="121" t="s">
        <v>2926</v>
      </c>
      <c r="BJ113" s="121" t="s">
        <v>3027</v>
      </c>
      <c r="BK113" s="121" t="s">
        <v>3027</v>
      </c>
      <c r="BL113" s="121">
        <v>2</v>
      </c>
      <c r="BM113" s="124">
        <v>13.333333333333334</v>
      </c>
      <c r="BN113" s="121">
        <v>0</v>
      </c>
      <c r="BO113" s="124">
        <v>0</v>
      </c>
      <c r="BP113" s="121">
        <v>0</v>
      </c>
      <c r="BQ113" s="124">
        <v>0</v>
      </c>
      <c r="BR113" s="121">
        <v>13</v>
      </c>
      <c r="BS113" s="124">
        <v>86.66666666666667</v>
      </c>
      <c r="BT113" s="121">
        <v>15</v>
      </c>
      <c r="BU113" s="2"/>
      <c r="BV113" s="3"/>
      <c r="BW113" s="3"/>
      <c r="BX113" s="3"/>
      <c r="BY113" s="3"/>
    </row>
    <row r="114" spans="1:77" ht="41.45" customHeight="1">
      <c r="A114" s="64" t="s">
        <v>287</v>
      </c>
      <c r="C114" s="65"/>
      <c r="D114" s="65" t="s">
        <v>64</v>
      </c>
      <c r="E114" s="66">
        <v>183.67080387762934</v>
      </c>
      <c r="F114" s="68">
        <v>99.95501594228544</v>
      </c>
      <c r="G114" s="100" t="s">
        <v>698</v>
      </c>
      <c r="H114" s="65"/>
      <c r="I114" s="69" t="s">
        <v>287</v>
      </c>
      <c r="J114" s="70"/>
      <c r="K114" s="70"/>
      <c r="L114" s="69" t="s">
        <v>2284</v>
      </c>
      <c r="M114" s="73">
        <v>15.991686967670704</v>
      </c>
      <c r="N114" s="74">
        <v>3304.21142578125</v>
      </c>
      <c r="O114" s="74">
        <v>4072.3134765625</v>
      </c>
      <c r="P114" s="75"/>
      <c r="Q114" s="76"/>
      <c r="R114" s="76"/>
      <c r="S114" s="86"/>
      <c r="T114" s="48">
        <v>2</v>
      </c>
      <c r="U114" s="48">
        <v>2</v>
      </c>
      <c r="V114" s="49">
        <v>0</v>
      </c>
      <c r="W114" s="49">
        <v>0.043478</v>
      </c>
      <c r="X114" s="49">
        <v>0.000167</v>
      </c>
      <c r="Y114" s="49">
        <v>0.855541</v>
      </c>
      <c r="Z114" s="49">
        <v>0.8333333333333334</v>
      </c>
      <c r="AA114" s="49">
        <v>0.3333333333333333</v>
      </c>
      <c r="AB114" s="71">
        <v>114</v>
      </c>
      <c r="AC114" s="71"/>
      <c r="AD114" s="72"/>
      <c r="AE114" s="78" t="s">
        <v>1285</v>
      </c>
      <c r="AF114" s="78">
        <v>10647</v>
      </c>
      <c r="AG114" s="78">
        <v>16710</v>
      </c>
      <c r="AH114" s="78">
        <v>77539</v>
      </c>
      <c r="AI114" s="78">
        <v>99118</v>
      </c>
      <c r="AJ114" s="78"/>
      <c r="AK114" s="78" t="s">
        <v>1451</v>
      </c>
      <c r="AL114" s="78" t="s">
        <v>1575</v>
      </c>
      <c r="AM114" s="83" t="s">
        <v>1699</v>
      </c>
      <c r="AN114" s="78"/>
      <c r="AO114" s="80">
        <v>41149.831192129626</v>
      </c>
      <c r="AP114" s="83" t="s">
        <v>1843</v>
      </c>
      <c r="AQ114" s="78" t="b">
        <v>0</v>
      </c>
      <c r="AR114" s="78" t="b">
        <v>0</v>
      </c>
      <c r="AS114" s="78" t="b">
        <v>1</v>
      </c>
      <c r="AT114" s="78" t="s">
        <v>1084</v>
      </c>
      <c r="AU114" s="78">
        <v>1114</v>
      </c>
      <c r="AV114" s="83" t="s">
        <v>1911</v>
      </c>
      <c r="AW114" s="78" t="b">
        <v>0</v>
      </c>
      <c r="AX114" s="78" t="s">
        <v>1997</v>
      </c>
      <c r="AY114" s="83" t="s">
        <v>2109</v>
      </c>
      <c r="AZ114" s="78" t="s">
        <v>66</v>
      </c>
      <c r="BA114" s="78" t="str">
        <f>REPLACE(INDEX(GroupVertices[Group],MATCH(Vertices[[#This Row],[Vertex]],GroupVertices[Vertex],0)),1,1,"")</f>
        <v>4</v>
      </c>
      <c r="BB114" s="48" t="s">
        <v>533</v>
      </c>
      <c r="BC114" s="48" t="s">
        <v>533</v>
      </c>
      <c r="BD114" s="48" t="s">
        <v>572</v>
      </c>
      <c r="BE114" s="48" t="s">
        <v>572</v>
      </c>
      <c r="BF114" s="48" t="s">
        <v>584</v>
      </c>
      <c r="BG114" s="48" t="s">
        <v>584</v>
      </c>
      <c r="BH114" s="121" t="s">
        <v>2924</v>
      </c>
      <c r="BI114" s="121" t="s">
        <v>2924</v>
      </c>
      <c r="BJ114" s="121" t="s">
        <v>3025</v>
      </c>
      <c r="BK114" s="121" t="s">
        <v>3025</v>
      </c>
      <c r="BL114" s="121">
        <v>2</v>
      </c>
      <c r="BM114" s="124">
        <v>11.11111111111111</v>
      </c>
      <c r="BN114" s="121">
        <v>0</v>
      </c>
      <c r="BO114" s="124">
        <v>0</v>
      </c>
      <c r="BP114" s="121">
        <v>0</v>
      </c>
      <c r="BQ114" s="124">
        <v>0</v>
      </c>
      <c r="BR114" s="121">
        <v>16</v>
      </c>
      <c r="BS114" s="124">
        <v>88.88888888888889</v>
      </c>
      <c r="BT114" s="121">
        <v>18</v>
      </c>
      <c r="BU114" s="2"/>
      <c r="BV114" s="3"/>
      <c r="BW114" s="3"/>
      <c r="BX114" s="3"/>
      <c r="BY114" s="3"/>
    </row>
    <row r="115" spans="1:77" ht="41.45" customHeight="1">
      <c r="A115" s="64" t="s">
        <v>367</v>
      </c>
      <c r="C115" s="65"/>
      <c r="D115" s="65" t="s">
        <v>64</v>
      </c>
      <c r="E115" s="66">
        <v>195.58001943766948</v>
      </c>
      <c r="F115" s="68">
        <v>99.93029490087355</v>
      </c>
      <c r="G115" s="100" t="s">
        <v>1971</v>
      </c>
      <c r="H115" s="65"/>
      <c r="I115" s="69" t="s">
        <v>367</v>
      </c>
      <c r="J115" s="70"/>
      <c r="K115" s="70"/>
      <c r="L115" s="69" t="s">
        <v>2285</v>
      </c>
      <c r="M115" s="73">
        <v>24.230386035541443</v>
      </c>
      <c r="N115" s="74">
        <v>3740.270263671875</v>
      </c>
      <c r="O115" s="74">
        <v>2773.058837890625</v>
      </c>
      <c r="P115" s="75"/>
      <c r="Q115" s="76"/>
      <c r="R115" s="76"/>
      <c r="S115" s="86"/>
      <c r="T115" s="48">
        <v>2</v>
      </c>
      <c r="U115" s="48">
        <v>0</v>
      </c>
      <c r="V115" s="49">
        <v>0</v>
      </c>
      <c r="W115" s="49">
        <v>0.041667</v>
      </c>
      <c r="X115" s="49">
        <v>0.000126</v>
      </c>
      <c r="Y115" s="49">
        <v>0.625569</v>
      </c>
      <c r="Z115" s="49">
        <v>1</v>
      </c>
      <c r="AA115" s="49">
        <v>0</v>
      </c>
      <c r="AB115" s="71">
        <v>115</v>
      </c>
      <c r="AC115" s="71"/>
      <c r="AD115" s="72"/>
      <c r="AE115" s="78" t="s">
        <v>1286</v>
      </c>
      <c r="AF115" s="78">
        <v>8601</v>
      </c>
      <c r="AG115" s="78">
        <v>25893</v>
      </c>
      <c r="AH115" s="78">
        <v>59054</v>
      </c>
      <c r="AI115" s="78">
        <v>29898</v>
      </c>
      <c r="AJ115" s="78"/>
      <c r="AK115" s="78" t="s">
        <v>1452</v>
      </c>
      <c r="AL115" s="78" t="s">
        <v>1576</v>
      </c>
      <c r="AM115" s="83" t="s">
        <v>1700</v>
      </c>
      <c r="AN115" s="78"/>
      <c r="AO115" s="80">
        <v>41109.65269675926</v>
      </c>
      <c r="AP115" s="83" t="s">
        <v>1844</v>
      </c>
      <c r="AQ115" s="78" t="b">
        <v>0</v>
      </c>
      <c r="AR115" s="78" t="b">
        <v>0</v>
      </c>
      <c r="AS115" s="78" t="b">
        <v>1</v>
      </c>
      <c r="AT115" s="78" t="s">
        <v>1084</v>
      </c>
      <c r="AU115" s="78">
        <v>2294</v>
      </c>
      <c r="AV115" s="83" t="s">
        <v>1905</v>
      </c>
      <c r="AW115" s="78" t="b">
        <v>0</v>
      </c>
      <c r="AX115" s="78" t="s">
        <v>1997</v>
      </c>
      <c r="AY115" s="83" t="s">
        <v>2110</v>
      </c>
      <c r="AZ115" s="78" t="s">
        <v>65</v>
      </c>
      <c r="BA115" s="78" t="str">
        <f>REPLACE(INDEX(GroupVertices[Group],MATCH(Vertices[[#This Row],[Vertex]],GroupVertices[Vertex],0)),1,1,"")</f>
        <v>4</v>
      </c>
      <c r="BB115" s="48"/>
      <c r="BC115" s="48"/>
      <c r="BD115" s="48"/>
      <c r="BE115" s="48"/>
      <c r="BF115" s="48"/>
      <c r="BG115" s="48"/>
      <c r="BH115" s="48"/>
      <c r="BI115" s="48"/>
      <c r="BJ115" s="48"/>
      <c r="BK115" s="48"/>
      <c r="BL115" s="48"/>
      <c r="BM115" s="49"/>
      <c r="BN115" s="48"/>
      <c r="BO115" s="49"/>
      <c r="BP115" s="48"/>
      <c r="BQ115" s="49"/>
      <c r="BR115" s="48"/>
      <c r="BS115" s="49"/>
      <c r="BT115" s="48"/>
      <c r="BU115" s="2"/>
      <c r="BV115" s="3"/>
      <c r="BW115" s="3"/>
      <c r="BX115" s="3"/>
      <c r="BY115" s="3"/>
    </row>
    <row r="116" spans="1:77" ht="41.45" customHeight="1">
      <c r="A116" s="64" t="s">
        <v>368</v>
      </c>
      <c r="C116" s="65"/>
      <c r="D116" s="65" t="s">
        <v>64</v>
      </c>
      <c r="E116" s="66">
        <v>171.22857213603893</v>
      </c>
      <c r="F116" s="68">
        <v>99.98084341384221</v>
      </c>
      <c r="G116" s="100" t="s">
        <v>1972</v>
      </c>
      <c r="H116" s="65"/>
      <c r="I116" s="69" t="s">
        <v>368</v>
      </c>
      <c r="J116" s="70"/>
      <c r="K116" s="70"/>
      <c r="L116" s="69" t="s">
        <v>2286</v>
      </c>
      <c r="M116" s="73">
        <v>7.384251613521528</v>
      </c>
      <c r="N116" s="74">
        <v>2377.929931640625</v>
      </c>
      <c r="O116" s="74">
        <v>2542.3037109375</v>
      </c>
      <c r="P116" s="75"/>
      <c r="Q116" s="76"/>
      <c r="R116" s="76"/>
      <c r="S116" s="86"/>
      <c r="T116" s="48">
        <v>2</v>
      </c>
      <c r="U116" s="48">
        <v>0</v>
      </c>
      <c r="V116" s="49">
        <v>0</v>
      </c>
      <c r="W116" s="49">
        <v>0.041667</v>
      </c>
      <c r="X116" s="49">
        <v>0.000126</v>
      </c>
      <c r="Y116" s="49">
        <v>0.625569</v>
      </c>
      <c r="Z116" s="49">
        <v>1</v>
      </c>
      <c r="AA116" s="49">
        <v>0</v>
      </c>
      <c r="AB116" s="71">
        <v>116</v>
      </c>
      <c r="AC116" s="71"/>
      <c r="AD116" s="72"/>
      <c r="AE116" s="78" t="s">
        <v>1287</v>
      </c>
      <c r="AF116" s="78">
        <v>7784</v>
      </c>
      <c r="AG116" s="78">
        <v>7116</v>
      </c>
      <c r="AH116" s="78">
        <v>15534</v>
      </c>
      <c r="AI116" s="78">
        <v>22657</v>
      </c>
      <c r="AJ116" s="78"/>
      <c r="AK116" s="78" t="s">
        <v>1453</v>
      </c>
      <c r="AL116" s="78" t="s">
        <v>1577</v>
      </c>
      <c r="AM116" s="83" t="s">
        <v>1701</v>
      </c>
      <c r="AN116" s="78"/>
      <c r="AO116" s="80">
        <v>41580.626655092594</v>
      </c>
      <c r="AP116" s="83" t="s">
        <v>1845</v>
      </c>
      <c r="AQ116" s="78" t="b">
        <v>0</v>
      </c>
      <c r="AR116" s="78" t="b">
        <v>0</v>
      </c>
      <c r="AS116" s="78" t="b">
        <v>1</v>
      </c>
      <c r="AT116" s="78" t="s">
        <v>1084</v>
      </c>
      <c r="AU116" s="78">
        <v>850</v>
      </c>
      <c r="AV116" s="83" t="s">
        <v>1911</v>
      </c>
      <c r="AW116" s="78" t="b">
        <v>0</v>
      </c>
      <c r="AX116" s="78" t="s">
        <v>1997</v>
      </c>
      <c r="AY116" s="83" t="s">
        <v>2111</v>
      </c>
      <c r="AZ116" s="78" t="s">
        <v>65</v>
      </c>
      <c r="BA116" s="78" t="str">
        <f>REPLACE(INDEX(GroupVertices[Group],MATCH(Vertices[[#This Row],[Vertex]],GroupVertices[Vertex],0)),1,1,"")</f>
        <v>4</v>
      </c>
      <c r="BB116" s="48"/>
      <c r="BC116" s="48"/>
      <c r="BD116" s="48"/>
      <c r="BE116" s="48"/>
      <c r="BF116" s="48"/>
      <c r="BG116" s="48"/>
      <c r="BH116" s="48"/>
      <c r="BI116" s="48"/>
      <c r="BJ116" s="48"/>
      <c r="BK116" s="48"/>
      <c r="BL116" s="48"/>
      <c r="BM116" s="49"/>
      <c r="BN116" s="48"/>
      <c r="BO116" s="49"/>
      <c r="BP116" s="48"/>
      <c r="BQ116" s="49"/>
      <c r="BR116" s="48"/>
      <c r="BS116" s="49"/>
      <c r="BT116" s="48"/>
      <c r="BU116" s="2"/>
      <c r="BV116" s="3"/>
      <c r="BW116" s="3"/>
      <c r="BX116" s="3"/>
      <c r="BY116" s="3"/>
    </row>
    <row r="117" spans="1:77" ht="41.45" customHeight="1">
      <c r="A117" s="64" t="s">
        <v>369</v>
      </c>
      <c r="C117" s="65"/>
      <c r="D117" s="65" t="s">
        <v>64</v>
      </c>
      <c r="E117" s="66">
        <v>164.470549454631</v>
      </c>
      <c r="F117" s="68">
        <v>99.9948716558979</v>
      </c>
      <c r="G117" s="100" t="s">
        <v>1973</v>
      </c>
      <c r="H117" s="65"/>
      <c r="I117" s="69" t="s">
        <v>369</v>
      </c>
      <c r="J117" s="70"/>
      <c r="K117" s="70"/>
      <c r="L117" s="69" t="s">
        <v>2287</v>
      </c>
      <c r="M117" s="73">
        <v>2.7091061444292457</v>
      </c>
      <c r="N117" s="74">
        <v>3500.873046875</v>
      </c>
      <c r="O117" s="74">
        <v>1481.9971923828125</v>
      </c>
      <c r="P117" s="75"/>
      <c r="Q117" s="76"/>
      <c r="R117" s="76"/>
      <c r="S117" s="86"/>
      <c r="T117" s="48">
        <v>2</v>
      </c>
      <c r="U117" s="48">
        <v>0</v>
      </c>
      <c r="V117" s="49">
        <v>0</v>
      </c>
      <c r="W117" s="49">
        <v>0.041667</v>
      </c>
      <c r="X117" s="49">
        <v>0.000126</v>
      </c>
      <c r="Y117" s="49">
        <v>0.625569</v>
      </c>
      <c r="Z117" s="49">
        <v>1</v>
      </c>
      <c r="AA117" s="49">
        <v>0</v>
      </c>
      <c r="AB117" s="71">
        <v>117</v>
      </c>
      <c r="AC117" s="71"/>
      <c r="AD117" s="72"/>
      <c r="AE117" s="78" t="s">
        <v>1288</v>
      </c>
      <c r="AF117" s="78">
        <v>446</v>
      </c>
      <c r="AG117" s="78">
        <v>1905</v>
      </c>
      <c r="AH117" s="78">
        <v>11755</v>
      </c>
      <c r="AI117" s="78">
        <v>15491</v>
      </c>
      <c r="AJ117" s="78"/>
      <c r="AK117" s="78" t="s">
        <v>1454</v>
      </c>
      <c r="AL117" s="78" t="s">
        <v>1136</v>
      </c>
      <c r="AM117" s="78"/>
      <c r="AN117" s="78"/>
      <c r="AO117" s="80">
        <v>41026.011967592596</v>
      </c>
      <c r="AP117" s="83" t="s">
        <v>1846</v>
      </c>
      <c r="AQ117" s="78" t="b">
        <v>0</v>
      </c>
      <c r="AR117" s="78" t="b">
        <v>0</v>
      </c>
      <c r="AS117" s="78" t="b">
        <v>1</v>
      </c>
      <c r="AT117" s="78" t="s">
        <v>1084</v>
      </c>
      <c r="AU117" s="78">
        <v>205</v>
      </c>
      <c r="AV117" s="83" t="s">
        <v>1909</v>
      </c>
      <c r="AW117" s="78" t="b">
        <v>0</v>
      </c>
      <c r="AX117" s="78" t="s">
        <v>1997</v>
      </c>
      <c r="AY117" s="83" t="s">
        <v>2112</v>
      </c>
      <c r="AZ117" s="78" t="s">
        <v>65</v>
      </c>
      <c r="BA117" s="78" t="str">
        <f>REPLACE(INDEX(GroupVertices[Group],MATCH(Vertices[[#This Row],[Vertex]],GroupVertices[Vertex],0)),1,1,"")</f>
        <v>4</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288</v>
      </c>
      <c r="C118" s="65"/>
      <c r="D118" s="65" t="s">
        <v>64</v>
      </c>
      <c r="E118" s="66">
        <v>167.21733357269318</v>
      </c>
      <c r="F118" s="68">
        <v>99.98916990639223</v>
      </c>
      <c r="G118" s="100" t="s">
        <v>699</v>
      </c>
      <c r="H118" s="65"/>
      <c r="I118" s="69" t="s">
        <v>288</v>
      </c>
      <c r="J118" s="70"/>
      <c r="K118" s="70"/>
      <c r="L118" s="69" t="s">
        <v>2288</v>
      </c>
      <c r="M118" s="73">
        <v>4.609309196345855</v>
      </c>
      <c r="N118" s="74">
        <v>2662.624755859375</v>
      </c>
      <c r="O118" s="74">
        <v>2253.98876953125</v>
      </c>
      <c r="P118" s="75"/>
      <c r="Q118" s="76"/>
      <c r="R118" s="76"/>
      <c r="S118" s="86"/>
      <c r="T118" s="48">
        <v>2</v>
      </c>
      <c r="U118" s="48">
        <v>2</v>
      </c>
      <c r="V118" s="49">
        <v>0</v>
      </c>
      <c r="W118" s="49">
        <v>0.043478</v>
      </c>
      <c r="X118" s="49">
        <v>0.000167</v>
      </c>
      <c r="Y118" s="49">
        <v>0.855541</v>
      </c>
      <c r="Z118" s="49">
        <v>0.8333333333333334</v>
      </c>
      <c r="AA118" s="49">
        <v>0.3333333333333333</v>
      </c>
      <c r="AB118" s="71">
        <v>118</v>
      </c>
      <c r="AC118" s="71"/>
      <c r="AD118" s="72"/>
      <c r="AE118" s="78" t="s">
        <v>1289</v>
      </c>
      <c r="AF118" s="78">
        <v>3729</v>
      </c>
      <c r="AG118" s="78">
        <v>4023</v>
      </c>
      <c r="AH118" s="78">
        <v>12580</v>
      </c>
      <c r="AI118" s="78">
        <v>23810</v>
      </c>
      <c r="AJ118" s="78"/>
      <c r="AK118" s="78" t="s">
        <v>1455</v>
      </c>
      <c r="AL118" s="78" t="s">
        <v>1136</v>
      </c>
      <c r="AM118" s="83" t="s">
        <v>1702</v>
      </c>
      <c r="AN118" s="78"/>
      <c r="AO118" s="80">
        <v>40462.986296296294</v>
      </c>
      <c r="AP118" s="83" t="s">
        <v>1847</v>
      </c>
      <c r="AQ118" s="78" t="b">
        <v>0</v>
      </c>
      <c r="AR118" s="78" t="b">
        <v>0</v>
      </c>
      <c r="AS118" s="78" t="b">
        <v>0</v>
      </c>
      <c r="AT118" s="78" t="s">
        <v>1084</v>
      </c>
      <c r="AU118" s="78">
        <v>115</v>
      </c>
      <c r="AV118" s="83" t="s">
        <v>1905</v>
      </c>
      <c r="AW118" s="78" t="b">
        <v>0</v>
      </c>
      <c r="AX118" s="78" t="s">
        <v>1997</v>
      </c>
      <c r="AY118" s="83" t="s">
        <v>2113</v>
      </c>
      <c r="AZ118" s="78" t="s">
        <v>66</v>
      </c>
      <c r="BA118" s="78" t="str">
        <f>REPLACE(INDEX(GroupVertices[Group],MATCH(Vertices[[#This Row],[Vertex]],GroupVertices[Vertex],0)),1,1,"")</f>
        <v>4</v>
      </c>
      <c r="BB118" s="48" t="s">
        <v>533</v>
      </c>
      <c r="BC118" s="48" t="s">
        <v>533</v>
      </c>
      <c r="BD118" s="48" t="s">
        <v>572</v>
      </c>
      <c r="BE118" s="48" t="s">
        <v>572</v>
      </c>
      <c r="BF118" s="48" t="s">
        <v>584</v>
      </c>
      <c r="BG118" s="48" t="s">
        <v>584</v>
      </c>
      <c r="BH118" s="121" t="s">
        <v>2924</v>
      </c>
      <c r="BI118" s="121" t="s">
        <v>2924</v>
      </c>
      <c r="BJ118" s="121" t="s">
        <v>3025</v>
      </c>
      <c r="BK118" s="121" t="s">
        <v>3025</v>
      </c>
      <c r="BL118" s="121">
        <v>2</v>
      </c>
      <c r="BM118" s="124">
        <v>11.11111111111111</v>
      </c>
      <c r="BN118" s="121">
        <v>0</v>
      </c>
      <c r="BO118" s="124">
        <v>0</v>
      </c>
      <c r="BP118" s="121">
        <v>0</v>
      </c>
      <c r="BQ118" s="124">
        <v>0</v>
      </c>
      <c r="BR118" s="121">
        <v>16</v>
      </c>
      <c r="BS118" s="124">
        <v>88.88888888888889</v>
      </c>
      <c r="BT118" s="121">
        <v>18</v>
      </c>
      <c r="BU118" s="2"/>
      <c r="BV118" s="3"/>
      <c r="BW118" s="3"/>
      <c r="BX118" s="3"/>
      <c r="BY118" s="3"/>
    </row>
    <row r="119" spans="1:77" ht="41.45" customHeight="1">
      <c r="A119" s="64" t="s">
        <v>290</v>
      </c>
      <c r="C119" s="65"/>
      <c r="D119" s="65" t="s">
        <v>64</v>
      </c>
      <c r="E119" s="66">
        <v>195.21040967674043</v>
      </c>
      <c r="F119" s="68">
        <v>99.93106213345575</v>
      </c>
      <c r="G119" s="100" t="s">
        <v>700</v>
      </c>
      <c r="H119" s="65"/>
      <c r="I119" s="69" t="s">
        <v>290</v>
      </c>
      <c r="J119" s="70"/>
      <c r="K119" s="70"/>
      <c r="L119" s="69" t="s">
        <v>2289</v>
      </c>
      <c r="M119" s="73">
        <v>23.974692990311873</v>
      </c>
      <c r="N119" s="74">
        <v>3873.344482421875</v>
      </c>
      <c r="O119" s="74">
        <v>3648.7978515625</v>
      </c>
      <c r="P119" s="75"/>
      <c r="Q119" s="76"/>
      <c r="R119" s="76"/>
      <c r="S119" s="86"/>
      <c r="T119" s="48">
        <v>0</v>
      </c>
      <c r="U119" s="48">
        <v>1</v>
      </c>
      <c r="V119" s="49">
        <v>0</v>
      </c>
      <c r="W119" s="49">
        <v>0.04</v>
      </c>
      <c r="X119" s="49">
        <v>7.4E-05</v>
      </c>
      <c r="Y119" s="49">
        <v>0.396948</v>
      </c>
      <c r="Z119" s="49">
        <v>0</v>
      </c>
      <c r="AA119" s="49">
        <v>0</v>
      </c>
      <c r="AB119" s="71">
        <v>119</v>
      </c>
      <c r="AC119" s="71"/>
      <c r="AD119" s="72"/>
      <c r="AE119" s="78" t="s">
        <v>1290</v>
      </c>
      <c r="AF119" s="78">
        <v>799</v>
      </c>
      <c r="AG119" s="78">
        <v>25608</v>
      </c>
      <c r="AH119" s="78">
        <v>65679</v>
      </c>
      <c r="AI119" s="78">
        <v>42461</v>
      </c>
      <c r="AJ119" s="78"/>
      <c r="AK119" s="78" t="s">
        <v>1456</v>
      </c>
      <c r="AL119" s="78" t="s">
        <v>1578</v>
      </c>
      <c r="AM119" s="83" t="s">
        <v>1703</v>
      </c>
      <c r="AN119" s="78"/>
      <c r="AO119" s="80">
        <v>40865.52712962963</v>
      </c>
      <c r="AP119" s="83" t="s">
        <v>1848</v>
      </c>
      <c r="AQ119" s="78" t="b">
        <v>0</v>
      </c>
      <c r="AR119" s="78" t="b">
        <v>0</v>
      </c>
      <c r="AS119" s="78" t="b">
        <v>1</v>
      </c>
      <c r="AT119" s="78" t="s">
        <v>1084</v>
      </c>
      <c r="AU119" s="78">
        <v>1877</v>
      </c>
      <c r="AV119" s="83" t="s">
        <v>1905</v>
      </c>
      <c r="AW119" s="78" t="b">
        <v>0</v>
      </c>
      <c r="AX119" s="78" t="s">
        <v>1997</v>
      </c>
      <c r="AY119" s="83" t="s">
        <v>2114</v>
      </c>
      <c r="AZ119" s="78" t="s">
        <v>66</v>
      </c>
      <c r="BA119" s="78" t="str">
        <f>REPLACE(INDEX(GroupVertices[Group],MATCH(Vertices[[#This Row],[Vertex]],GroupVertices[Vertex],0)),1,1,"")</f>
        <v>4</v>
      </c>
      <c r="BB119" s="48"/>
      <c r="BC119" s="48"/>
      <c r="BD119" s="48"/>
      <c r="BE119" s="48"/>
      <c r="BF119" s="48" t="s">
        <v>599</v>
      </c>
      <c r="BG119" s="48" t="s">
        <v>599</v>
      </c>
      <c r="BH119" s="121" t="s">
        <v>2927</v>
      </c>
      <c r="BI119" s="121" t="s">
        <v>2927</v>
      </c>
      <c r="BJ119" s="121" t="s">
        <v>3028</v>
      </c>
      <c r="BK119" s="121" t="s">
        <v>3028</v>
      </c>
      <c r="BL119" s="121">
        <v>0</v>
      </c>
      <c r="BM119" s="124">
        <v>0</v>
      </c>
      <c r="BN119" s="121">
        <v>0</v>
      </c>
      <c r="BO119" s="124">
        <v>0</v>
      </c>
      <c r="BP119" s="121">
        <v>0</v>
      </c>
      <c r="BQ119" s="124">
        <v>0</v>
      </c>
      <c r="BR119" s="121">
        <v>22</v>
      </c>
      <c r="BS119" s="124">
        <v>100</v>
      </c>
      <c r="BT119" s="121">
        <v>22</v>
      </c>
      <c r="BU119" s="2"/>
      <c r="BV119" s="3"/>
      <c r="BW119" s="3"/>
      <c r="BX119" s="3"/>
      <c r="BY119" s="3"/>
    </row>
    <row r="120" spans="1:77" ht="41.45" customHeight="1">
      <c r="A120" s="64" t="s">
        <v>291</v>
      </c>
      <c r="C120" s="65"/>
      <c r="D120" s="65" t="s">
        <v>64</v>
      </c>
      <c r="E120" s="66">
        <v>172.20512003070408</v>
      </c>
      <c r="F120" s="68">
        <v>99.9788163045987</v>
      </c>
      <c r="G120" s="100" t="s">
        <v>701</v>
      </c>
      <c r="H120" s="65"/>
      <c r="I120" s="69" t="s">
        <v>291</v>
      </c>
      <c r="J120" s="70"/>
      <c r="K120" s="70"/>
      <c r="L120" s="69" t="s">
        <v>2290</v>
      </c>
      <c r="M120" s="73">
        <v>8.05981955407545</v>
      </c>
      <c r="N120" s="74">
        <v>3976.21044921875</v>
      </c>
      <c r="O120" s="74">
        <v>1581.66064453125</v>
      </c>
      <c r="P120" s="75"/>
      <c r="Q120" s="76"/>
      <c r="R120" s="76"/>
      <c r="S120" s="86"/>
      <c r="T120" s="48">
        <v>0</v>
      </c>
      <c r="U120" s="48">
        <v>1</v>
      </c>
      <c r="V120" s="49">
        <v>0</v>
      </c>
      <c r="W120" s="49">
        <v>0.04</v>
      </c>
      <c r="X120" s="49">
        <v>7.4E-05</v>
      </c>
      <c r="Y120" s="49">
        <v>0.396948</v>
      </c>
      <c r="Z120" s="49">
        <v>0</v>
      </c>
      <c r="AA120" s="49">
        <v>0</v>
      </c>
      <c r="AB120" s="71">
        <v>120</v>
      </c>
      <c r="AC120" s="71"/>
      <c r="AD120" s="72"/>
      <c r="AE120" s="78" t="s">
        <v>1291</v>
      </c>
      <c r="AF120" s="78">
        <v>578</v>
      </c>
      <c r="AG120" s="78">
        <v>7869</v>
      </c>
      <c r="AH120" s="78">
        <v>160193</v>
      </c>
      <c r="AI120" s="78">
        <v>107629</v>
      </c>
      <c r="AJ120" s="78"/>
      <c r="AK120" s="78" t="s">
        <v>1457</v>
      </c>
      <c r="AL120" s="78" t="s">
        <v>1579</v>
      </c>
      <c r="AM120" s="83" t="s">
        <v>1704</v>
      </c>
      <c r="AN120" s="78"/>
      <c r="AO120" s="80">
        <v>40930.62688657407</v>
      </c>
      <c r="AP120" s="83" t="s">
        <v>1849</v>
      </c>
      <c r="AQ120" s="78" t="b">
        <v>0</v>
      </c>
      <c r="AR120" s="78" t="b">
        <v>0</v>
      </c>
      <c r="AS120" s="78" t="b">
        <v>0</v>
      </c>
      <c r="AT120" s="78" t="s">
        <v>1084</v>
      </c>
      <c r="AU120" s="78">
        <v>3140</v>
      </c>
      <c r="AV120" s="83" t="s">
        <v>1905</v>
      </c>
      <c r="AW120" s="78" t="b">
        <v>0</v>
      </c>
      <c r="AX120" s="78" t="s">
        <v>1997</v>
      </c>
      <c r="AY120" s="83" t="s">
        <v>2115</v>
      </c>
      <c r="AZ120" s="78" t="s">
        <v>66</v>
      </c>
      <c r="BA120" s="78" t="str">
        <f>REPLACE(INDEX(GroupVertices[Group],MATCH(Vertices[[#This Row],[Vertex]],GroupVertices[Vertex],0)),1,1,"")</f>
        <v>4</v>
      </c>
      <c r="BB120" s="48"/>
      <c r="BC120" s="48"/>
      <c r="BD120" s="48"/>
      <c r="BE120" s="48"/>
      <c r="BF120" s="48" t="s">
        <v>599</v>
      </c>
      <c r="BG120" s="48" t="s">
        <v>599</v>
      </c>
      <c r="BH120" s="121" t="s">
        <v>2927</v>
      </c>
      <c r="BI120" s="121" t="s">
        <v>2927</v>
      </c>
      <c r="BJ120" s="121" t="s">
        <v>3028</v>
      </c>
      <c r="BK120" s="121" t="s">
        <v>3028</v>
      </c>
      <c r="BL120" s="121">
        <v>0</v>
      </c>
      <c r="BM120" s="124">
        <v>0</v>
      </c>
      <c r="BN120" s="121">
        <v>0</v>
      </c>
      <c r="BO120" s="124">
        <v>0</v>
      </c>
      <c r="BP120" s="121">
        <v>0</v>
      </c>
      <c r="BQ120" s="124">
        <v>0</v>
      </c>
      <c r="BR120" s="121">
        <v>22</v>
      </c>
      <c r="BS120" s="124">
        <v>100</v>
      </c>
      <c r="BT120" s="121">
        <v>22</v>
      </c>
      <c r="BU120" s="2"/>
      <c r="BV120" s="3"/>
      <c r="BW120" s="3"/>
      <c r="BX120" s="3"/>
      <c r="BY120" s="3"/>
    </row>
    <row r="121" spans="1:77" ht="41.45" customHeight="1">
      <c r="A121" s="64" t="s">
        <v>292</v>
      </c>
      <c r="C121" s="65"/>
      <c r="D121" s="65" t="s">
        <v>64</v>
      </c>
      <c r="E121" s="66">
        <v>162.05446880687376</v>
      </c>
      <c r="F121" s="68">
        <v>99.99988693414578</v>
      </c>
      <c r="G121" s="100" t="s">
        <v>702</v>
      </c>
      <c r="H121" s="65"/>
      <c r="I121" s="69" t="s">
        <v>292</v>
      </c>
      <c r="J121" s="70"/>
      <c r="K121" s="70"/>
      <c r="L121" s="69" t="s">
        <v>2291</v>
      </c>
      <c r="M121" s="73">
        <v>1.0376810803496213</v>
      </c>
      <c r="N121" s="74">
        <v>3001.823974609375</v>
      </c>
      <c r="O121" s="74">
        <v>352.9058837890625</v>
      </c>
      <c r="P121" s="75"/>
      <c r="Q121" s="76"/>
      <c r="R121" s="76"/>
      <c r="S121" s="86"/>
      <c r="T121" s="48">
        <v>0</v>
      </c>
      <c r="U121" s="48">
        <v>1</v>
      </c>
      <c r="V121" s="49">
        <v>0</v>
      </c>
      <c r="W121" s="49">
        <v>0.04</v>
      </c>
      <c r="X121" s="49">
        <v>7.4E-05</v>
      </c>
      <c r="Y121" s="49">
        <v>0.396948</v>
      </c>
      <c r="Z121" s="49">
        <v>0</v>
      </c>
      <c r="AA121" s="49">
        <v>0</v>
      </c>
      <c r="AB121" s="71">
        <v>121</v>
      </c>
      <c r="AC121" s="71"/>
      <c r="AD121" s="72"/>
      <c r="AE121" s="78" t="s">
        <v>1292</v>
      </c>
      <c r="AF121" s="78">
        <v>122</v>
      </c>
      <c r="AG121" s="78">
        <v>42</v>
      </c>
      <c r="AH121" s="78">
        <v>75</v>
      </c>
      <c r="AI121" s="78">
        <v>11</v>
      </c>
      <c r="AJ121" s="78"/>
      <c r="AK121" s="78" t="s">
        <v>1458</v>
      </c>
      <c r="AL121" s="78"/>
      <c r="AM121" s="78"/>
      <c r="AN121" s="78"/>
      <c r="AO121" s="80">
        <v>42603.77957175926</v>
      </c>
      <c r="AP121" s="78"/>
      <c r="AQ121" s="78" t="b">
        <v>1</v>
      </c>
      <c r="AR121" s="78" t="b">
        <v>0</v>
      </c>
      <c r="AS121" s="78" t="b">
        <v>0</v>
      </c>
      <c r="AT121" s="78" t="s">
        <v>1084</v>
      </c>
      <c r="AU121" s="78">
        <v>0</v>
      </c>
      <c r="AV121" s="78"/>
      <c r="AW121" s="78" t="b">
        <v>0</v>
      </c>
      <c r="AX121" s="78" t="s">
        <v>1997</v>
      </c>
      <c r="AY121" s="83" t="s">
        <v>2116</v>
      </c>
      <c r="AZ121" s="78" t="s">
        <v>66</v>
      </c>
      <c r="BA121" s="78" t="str">
        <f>REPLACE(INDEX(GroupVertices[Group],MATCH(Vertices[[#This Row],[Vertex]],GroupVertices[Vertex],0)),1,1,"")</f>
        <v>4</v>
      </c>
      <c r="BB121" s="48"/>
      <c r="BC121" s="48"/>
      <c r="BD121" s="48"/>
      <c r="BE121" s="48"/>
      <c r="BF121" s="48" t="s">
        <v>599</v>
      </c>
      <c r="BG121" s="48" t="s">
        <v>599</v>
      </c>
      <c r="BH121" s="121" t="s">
        <v>2927</v>
      </c>
      <c r="BI121" s="121" t="s">
        <v>2927</v>
      </c>
      <c r="BJ121" s="121" t="s">
        <v>3028</v>
      </c>
      <c r="BK121" s="121" t="s">
        <v>3028</v>
      </c>
      <c r="BL121" s="121">
        <v>0</v>
      </c>
      <c r="BM121" s="124">
        <v>0</v>
      </c>
      <c r="BN121" s="121">
        <v>0</v>
      </c>
      <c r="BO121" s="124">
        <v>0</v>
      </c>
      <c r="BP121" s="121">
        <v>0</v>
      </c>
      <c r="BQ121" s="124">
        <v>0</v>
      </c>
      <c r="BR121" s="121">
        <v>22</v>
      </c>
      <c r="BS121" s="124">
        <v>100</v>
      </c>
      <c r="BT121" s="121">
        <v>22</v>
      </c>
      <c r="BU121" s="2"/>
      <c r="BV121" s="3"/>
      <c r="BW121" s="3"/>
      <c r="BX121" s="3"/>
      <c r="BY121" s="3"/>
    </row>
    <row r="122" spans="1:77" ht="41.45" customHeight="1">
      <c r="A122" s="64" t="s">
        <v>293</v>
      </c>
      <c r="C122" s="65"/>
      <c r="D122" s="65" t="s">
        <v>64</v>
      </c>
      <c r="E122" s="66">
        <v>162.0181562689579</v>
      </c>
      <c r="F122" s="68">
        <v>99.99996231138192</v>
      </c>
      <c r="G122" s="100" t="s">
        <v>703</v>
      </c>
      <c r="H122" s="65"/>
      <c r="I122" s="69" t="s">
        <v>293</v>
      </c>
      <c r="J122" s="70"/>
      <c r="K122" s="70"/>
      <c r="L122" s="69" t="s">
        <v>2292</v>
      </c>
      <c r="M122" s="73">
        <v>1.0125603601165405</v>
      </c>
      <c r="N122" s="74">
        <v>3500.54931640625</v>
      </c>
      <c r="O122" s="74">
        <v>375.78533935546875</v>
      </c>
      <c r="P122" s="75"/>
      <c r="Q122" s="76"/>
      <c r="R122" s="76"/>
      <c r="S122" s="86"/>
      <c r="T122" s="48">
        <v>0</v>
      </c>
      <c r="U122" s="48">
        <v>1</v>
      </c>
      <c r="V122" s="49">
        <v>0</v>
      </c>
      <c r="W122" s="49">
        <v>0.04</v>
      </c>
      <c r="X122" s="49">
        <v>7.4E-05</v>
      </c>
      <c r="Y122" s="49">
        <v>0.396948</v>
      </c>
      <c r="Z122" s="49">
        <v>0</v>
      </c>
      <c r="AA122" s="49">
        <v>0</v>
      </c>
      <c r="AB122" s="71">
        <v>122</v>
      </c>
      <c r="AC122" s="71"/>
      <c r="AD122" s="72"/>
      <c r="AE122" s="78" t="s">
        <v>1293</v>
      </c>
      <c r="AF122" s="78">
        <v>38</v>
      </c>
      <c r="AG122" s="78">
        <v>14</v>
      </c>
      <c r="AH122" s="78">
        <v>75</v>
      </c>
      <c r="AI122" s="78">
        <v>113</v>
      </c>
      <c r="AJ122" s="78"/>
      <c r="AK122" s="78" t="s">
        <v>1459</v>
      </c>
      <c r="AL122" s="78" t="s">
        <v>1544</v>
      </c>
      <c r="AM122" s="78"/>
      <c r="AN122" s="78"/>
      <c r="AO122" s="80">
        <v>43495.99138888889</v>
      </c>
      <c r="AP122" s="83" t="s">
        <v>1850</v>
      </c>
      <c r="AQ122" s="78" t="b">
        <v>1</v>
      </c>
      <c r="AR122" s="78" t="b">
        <v>0</v>
      </c>
      <c r="AS122" s="78" t="b">
        <v>0</v>
      </c>
      <c r="AT122" s="78" t="s">
        <v>1084</v>
      </c>
      <c r="AU122" s="78">
        <v>0</v>
      </c>
      <c r="AV122" s="78"/>
      <c r="AW122" s="78" t="b">
        <v>0</v>
      </c>
      <c r="AX122" s="78" t="s">
        <v>1997</v>
      </c>
      <c r="AY122" s="83" t="s">
        <v>2117</v>
      </c>
      <c r="AZ122" s="78" t="s">
        <v>66</v>
      </c>
      <c r="BA122" s="78" t="str">
        <f>REPLACE(INDEX(GroupVertices[Group],MATCH(Vertices[[#This Row],[Vertex]],GroupVertices[Vertex],0)),1,1,"")</f>
        <v>4</v>
      </c>
      <c r="BB122" s="48"/>
      <c r="BC122" s="48"/>
      <c r="BD122" s="48"/>
      <c r="BE122" s="48"/>
      <c r="BF122" s="48" t="s">
        <v>599</v>
      </c>
      <c r="BG122" s="48" t="s">
        <v>599</v>
      </c>
      <c r="BH122" s="121" t="s">
        <v>2927</v>
      </c>
      <c r="BI122" s="121" t="s">
        <v>2927</v>
      </c>
      <c r="BJ122" s="121" t="s">
        <v>3028</v>
      </c>
      <c r="BK122" s="121" t="s">
        <v>3028</v>
      </c>
      <c r="BL122" s="121">
        <v>0</v>
      </c>
      <c r="BM122" s="124">
        <v>0</v>
      </c>
      <c r="BN122" s="121">
        <v>0</v>
      </c>
      <c r="BO122" s="124">
        <v>0</v>
      </c>
      <c r="BP122" s="121">
        <v>0</v>
      </c>
      <c r="BQ122" s="124">
        <v>0</v>
      </c>
      <c r="BR122" s="121">
        <v>22</v>
      </c>
      <c r="BS122" s="124">
        <v>100</v>
      </c>
      <c r="BT122" s="121">
        <v>22</v>
      </c>
      <c r="BU122" s="2"/>
      <c r="BV122" s="3"/>
      <c r="BW122" s="3"/>
      <c r="BX122" s="3"/>
      <c r="BY122" s="3"/>
    </row>
    <row r="123" spans="1:77" ht="41.45" customHeight="1">
      <c r="A123" s="64" t="s">
        <v>294</v>
      </c>
      <c r="C123" s="65"/>
      <c r="D123" s="65" t="s">
        <v>64</v>
      </c>
      <c r="E123" s="66">
        <v>162.64584442436023</v>
      </c>
      <c r="F123" s="68">
        <v>99.99865936201425</v>
      </c>
      <c r="G123" s="100" t="s">
        <v>704</v>
      </c>
      <c r="H123" s="65"/>
      <c r="I123" s="69" t="s">
        <v>294</v>
      </c>
      <c r="J123" s="70"/>
      <c r="K123" s="70"/>
      <c r="L123" s="69" t="s">
        <v>2293</v>
      </c>
      <c r="M123" s="73">
        <v>1.4467899527169366</v>
      </c>
      <c r="N123" s="74">
        <v>7044.455078125</v>
      </c>
      <c r="O123" s="74">
        <v>5243.5927734375</v>
      </c>
      <c r="P123" s="75"/>
      <c r="Q123" s="76"/>
      <c r="R123" s="76"/>
      <c r="S123" s="86"/>
      <c r="T123" s="48">
        <v>0</v>
      </c>
      <c r="U123" s="48">
        <v>2</v>
      </c>
      <c r="V123" s="49">
        <v>2</v>
      </c>
      <c r="W123" s="49">
        <v>0.5</v>
      </c>
      <c r="X123" s="49">
        <v>0</v>
      </c>
      <c r="Y123" s="49">
        <v>1.459455</v>
      </c>
      <c r="Z123" s="49">
        <v>0</v>
      </c>
      <c r="AA123" s="49">
        <v>0</v>
      </c>
      <c r="AB123" s="71">
        <v>123</v>
      </c>
      <c r="AC123" s="71"/>
      <c r="AD123" s="72"/>
      <c r="AE123" s="78" t="s">
        <v>1294</v>
      </c>
      <c r="AF123" s="78">
        <v>1230</v>
      </c>
      <c r="AG123" s="78">
        <v>498</v>
      </c>
      <c r="AH123" s="78">
        <v>2342</v>
      </c>
      <c r="AI123" s="78">
        <v>165</v>
      </c>
      <c r="AJ123" s="78"/>
      <c r="AK123" s="78" t="s">
        <v>1460</v>
      </c>
      <c r="AL123" s="78" t="s">
        <v>1580</v>
      </c>
      <c r="AM123" s="78"/>
      <c r="AN123" s="78"/>
      <c r="AO123" s="80">
        <v>40262.4928125</v>
      </c>
      <c r="AP123" s="83" t="s">
        <v>1851</v>
      </c>
      <c r="AQ123" s="78" t="b">
        <v>0</v>
      </c>
      <c r="AR123" s="78" t="b">
        <v>0</v>
      </c>
      <c r="AS123" s="78" t="b">
        <v>0</v>
      </c>
      <c r="AT123" s="78" t="s">
        <v>1084</v>
      </c>
      <c r="AU123" s="78">
        <v>49</v>
      </c>
      <c r="AV123" s="83" t="s">
        <v>1911</v>
      </c>
      <c r="AW123" s="78" t="b">
        <v>0</v>
      </c>
      <c r="AX123" s="78" t="s">
        <v>1997</v>
      </c>
      <c r="AY123" s="83" t="s">
        <v>2118</v>
      </c>
      <c r="AZ123" s="78" t="s">
        <v>66</v>
      </c>
      <c r="BA123" s="78" t="str">
        <f>REPLACE(INDEX(GroupVertices[Group],MATCH(Vertices[[#This Row],[Vertex]],GroupVertices[Vertex],0)),1,1,"")</f>
        <v>17</v>
      </c>
      <c r="BB123" s="48" t="s">
        <v>535</v>
      </c>
      <c r="BC123" s="48" t="s">
        <v>535</v>
      </c>
      <c r="BD123" s="48" t="s">
        <v>562</v>
      </c>
      <c r="BE123" s="48" t="s">
        <v>562</v>
      </c>
      <c r="BF123" s="48"/>
      <c r="BG123" s="48"/>
      <c r="BH123" s="121" t="s">
        <v>2928</v>
      </c>
      <c r="BI123" s="121" t="s">
        <v>2928</v>
      </c>
      <c r="BJ123" s="121" t="s">
        <v>3029</v>
      </c>
      <c r="BK123" s="121" t="s">
        <v>3029</v>
      </c>
      <c r="BL123" s="121">
        <v>1</v>
      </c>
      <c r="BM123" s="124">
        <v>5</v>
      </c>
      <c r="BN123" s="121">
        <v>0</v>
      </c>
      <c r="BO123" s="124">
        <v>0</v>
      </c>
      <c r="BP123" s="121">
        <v>0</v>
      </c>
      <c r="BQ123" s="124">
        <v>0</v>
      </c>
      <c r="BR123" s="121">
        <v>19</v>
      </c>
      <c r="BS123" s="124">
        <v>95</v>
      </c>
      <c r="BT123" s="121">
        <v>20</v>
      </c>
      <c r="BU123" s="2"/>
      <c r="BV123" s="3"/>
      <c r="BW123" s="3"/>
      <c r="BX123" s="3"/>
      <c r="BY123" s="3"/>
    </row>
    <row r="124" spans="1:77" ht="41.45" customHeight="1">
      <c r="A124" s="64" t="s">
        <v>370</v>
      </c>
      <c r="C124" s="65"/>
      <c r="D124" s="65" t="s">
        <v>64</v>
      </c>
      <c r="E124" s="66">
        <v>164.80903418306076</v>
      </c>
      <c r="F124" s="68">
        <v>99.99416903237524</v>
      </c>
      <c r="G124" s="100" t="s">
        <v>1974</v>
      </c>
      <c r="H124" s="65"/>
      <c r="I124" s="69" t="s">
        <v>370</v>
      </c>
      <c r="J124" s="70"/>
      <c r="K124" s="70"/>
      <c r="L124" s="69" t="s">
        <v>2294</v>
      </c>
      <c r="M124" s="73">
        <v>2.943267143744748</v>
      </c>
      <c r="N124" s="74">
        <v>6709.85498046875</v>
      </c>
      <c r="O124" s="74">
        <v>4484.845703125</v>
      </c>
      <c r="P124" s="75"/>
      <c r="Q124" s="76"/>
      <c r="R124" s="76"/>
      <c r="S124" s="86"/>
      <c r="T124" s="48">
        <v>1</v>
      </c>
      <c r="U124" s="48">
        <v>0</v>
      </c>
      <c r="V124" s="49">
        <v>0</v>
      </c>
      <c r="W124" s="49">
        <v>0.333333</v>
      </c>
      <c r="X124" s="49">
        <v>0</v>
      </c>
      <c r="Y124" s="49">
        <v>0.770268</v>
      </c>
      <c r="Z124" s="49">
        <v>0</v>
      </c>
      <c r="AA124" s="49">
        <v>0</v>
      </c>
      <c r="AB124" s="71">
        <v>124</v>
      </c>
      <c r="AC124" s="71"/>
      <c r="AD124" s="72"/>
      <c r="AE124" s="78" t="s">
        <v>1295</v>
      </c>
      <c r="AF124" s="78">
        <v>286</v>
      </c>
      <c r="AG124" s="78">
        <v>2166</v>
      </c>
      <c r="AH124" s="78">
        <v>579</v>
      </c>
      <c r="AI124" s="78">
        <v>1235</v>
      </c>
      <c r="AJ124" s="78"/>
      <c r="AK124" s="78" t="s">
        <v>1461</v>
      </c>
      <c r="AL124" s="78" t="s">
        <v>1581</v>
      </c>
      <c r="AM124" s="78"/>
      <c r="AN124" s="78"/>
      <c r="AO124" s="80">
        <v>39700.748877314814</v>
      </c>
      <c r="AP124" s="83" t="s">
        <v>1852</v>
      </c>
      <c r="AQ124" s="78" t="b">
        <v>0</v>
      </c>
      <c r="AR124" s="78" t="b">
        <v>0</v>
      </c>
      <c r="AS124" s="78" t="b">
        <v>1</v>
      </c>
      <c r="AT124" s="78" t="s">
        <v>1084</v>
      </c>
      <c r="AU124" s="78">
        <v>27</v>
      </c>
      <c r="AV124" s="83" t="s">
        <v>1916</v>
      </c>
      <c r="AW124" s="78" t="b">
        <v>0</v>
      </c>
      <c r="AX124" s="78" t="s">
        <v>1997</v>
      </c>
      <c r="AY124" s="83" t="s">
        <v>2119</v>
      </c>
      <c r="AZ124" s="78" t="s">
        <v>65</v>
      </c>
      <c r="BA124" s="78" t="str">
        <f>REPLACE(INDEX(GroupVertices[Group],MATCH(Vertices[[#This Row],[Vertex]],GroupVertices[Vertex],0)),1,1,"")</f>
        <v>17</v>
      </c>
      <c r="BB124" s="48"/>
      <c r="BC124" s="48"/>
      <c r="BD124" s="48"/>
      <c r="BE124" s="48"/>
      <c r="BF124" s="48"/>
      <c r="BG124" s="48"/>
      <c r="BH124" s="48"/>
      <c r="BI124" s="48"/>
      <c r="BJ124" s="48"/>
      <c r="BK124" s="48"/>
      <c r="BL124" s="48"/>
      <c r="BM124" s="49"/>
      <c r="BN124" s="48"/>
      <c r="BO124" s="49"/>
      <c r="BP124" s="48"/>
      <c r="BQ124" s="49"/>
      <c r="BR124" s="48"/>
      <c r="BS124" s="49"/>
      <c r="BT124" s="48"/>
      <c r="BU124" s="2"/>
      <c r="BV124" s="3"/>
      <c r="BW124" s="3"/>
      <c r="BX124" s="3"/>
      <c r="BY124" s="3"/>
    </row>
    <row r="125" spans="1:77" ht="41.45" customHeight="1">
      <c r="A125" s="64" t="s">
        <v>371</v>
      </c>
      <c r="C125" s="65"/>
      <c r="D125" s="65" t="s">
        <v>64</v>
      </c>
      <c r="E125" s="66">
        <v>162.29698468509739</v>
      </c>
      <c r="F125" s="68">
        <v>99.99938352189008</v>
      </c>
      <c r="G125" s="100" t="s">
        <v>1975</v>
      </c>
      <c r="H125" s="65"/>
      <c r="I125" s="69" t="s">
        <v>371</v>
      </c>
      <c r="J125" s="70"/>
      <c r="K125" s="70"/>
      <c r="L125" s="69" t="s">
        <v>2295</v>
      </c>
      <c r="M125" s="73">
        <v>1.2054516047634105</v>
      </c>
      <c r="N125" s="74">
        <v>6709.85498046875</v>
      </c>
      <c r="O125" s="74">
        <v>5243.5927734375</v>
      </c>
      <c r="P125" s="75"/>
      <c r="Q125" s="76"/>
      <c r="R125" s="76"/>
      <c r="S125" s="86"/>
      <c r="T125" s="48">
        <v>1</v>
      </c>
      <c r="U125" s="48">
        <v>0</v>
      </c>
      <c r="V125" s="49">
        <v>0</v>
      </c>
      <c r="W125" s="49">
        <v>0.333333</v>
      </c>
      <c r="X125" s="49">
        <v>0</v>
      </c>
      <c r="Y125" s="49">
        <v>0.770268</v>
      </c>
      <c r="Z125" s="49">
        <v>0</v>
      </c>
      <c r="AA125" s="49">
        <v>0</v>
      </c>
      <c r="AB125" s="71">
        <v>125</v>
      </c>
      <c r="AC125" s="71"/>
      <c r="AD125" s="72"/>
      <c r="AE125" s="78" t="s">
        <v>1296</v>
      </c>
      <c r="AF125" s="78">
        <v>182</v>
      </c>
      <c r="AG125" s="78">
        <v>229</v>
      </c>
      <c r="AH125" s="78">
        <v>739</v>
      </c>
      <c r="AI125" s="78">
        <v>405</v>
      </c>
      <c r="AJ125" s="78"/>
      <c r="AK125" s="78" t="s">
        <v>1462</v>
      </c>
      <c r="AL125" s="78" t="s">
        <v>1543</v>
      </c>
      <c r="AM125" s="83" t="s">
        <v>1705</v>
      </c>
      <c r="AN125" s="78"/>
      <c r="AO125" s="80">
        <v>42270.82545138889</v>
      </c>
      <c r="AP125" s="83" t="s">
        <v>1853</v>
      </c>
      <c r="AQ125" s="78" t="b">
        <v>0</v>
      </c>
      <c r="AR125" s="78" t="b">
        <v>0</v>
      </c>
      <c r="AS125" s="78" t="b">
        <v>0</v>
      </c>
      <c r="AT125" s="78" t="s">
        <v>1084</v>
      </c>
      <c r="AU125" s="78">
        <v>20</v>
      </c>
      <c r="AV125" s="83" t="s">
        <v>1905</v>
      </c>
      <c r="AW125" s="78" t="b">
        <v>0</v>
      </c>
      <c r="AX125" s="78" t="s">
        <v>1997</v>
      </c>
      <c r="AY125" s="83" t="s">
        <v>2120</v>
      </c>
      <c r="AZ125" s="78" t="s">
        <v>65</v>
      </c>
      <c r="BA125" s="78" t="str">
        <f>REPLACE(INDEX(GroupVertices[Group],MATCH(Vertices[[#This Row],[Vertex]],GroupVertices[Vertex],0)),1,1,"")</f>
        <v>17</v>
      </c>
      <c r="BB125" s="48"/>
      <c r="BC125" s="48"/>
      <c r="BD125" s="48"/>
      <c r="BE125" s="48"/>
      <c r="BF125" s="48"/>
      <c r="BG125" s="48"/>
      <c r="BH125" s="48"/>
      <c r="BI125" s="48"/>
      <c r="BJ125" s="48"/>
      <c r="BK125" s="48"/>
      <c r="BL125" s="48"/>
      <c r="BM125" s="49"/>
      <c r="BN125" s="48"/>
      <c r="BO125" s="49"/>
      <c r="BP125" s="48"/>
      <c r="BQ125" s="49"/>
      <c r="BR125" s="48"/>
      <c r="BS125" s="49"/>
      <c r="BT125" s="48"/>
      <c r="BU125" s="2"/>
      <c r="BV125" s="3"/>
      <c r="BW125" s="3"/>
      <c r="BX125" s="3"/>
      <c r="BY125" s="3"/>
    </row>
    <row r="126" spans="1:77" ht="41.45" customHeight="1">
      <c r="A126" s="64" t="s">
        <v>295</v>
      </c>
      <c r="C126" s="65"/>
      <c r="D126" s="65" t="s">
        <v>64</v>
      </c>
      <c r="E126" s="66">
        <v>163.49659531267412</v>
      </c>
      <c r="F126" s="68">
        <v>99.99689338105311</v>
      </c>
      <c r="G126" s="100" t="s">
        <v>705</v>
      </c>
      <c r="H126" s="65"/>
      <c r="I126" s="69" t="s">
        <v>295</v>
      </c>
      <c r="J126" s="70"/>
      <c r="K126" s="70"/>
      <c r="L126" s="69" t="s">
        <v>2296</v>
      </c>
      <c r="M126" s="73">
        <v>2.035332541034829</v>
      </c>
      <c r="N126" s="74">
        <v>2584.53759765625</v>
      </c>
      <c r="O126" s="74">
        <v>860.9863891601562</v>
      </c>
      <c r="P126" s="75"/>
      <c r="Q126" s="76"/>
      <c r="R126" s="76"/>
      <c r="S126" s="86"/>
      <c r="T126" s="48">
        <v>0</v>
      </c>
      <c r="U126" s="48">
        <v>1</v>
      </c>
      <c r="V126" s="49">
        <v>0</v>
      </c>
      <c r="W126" s="49">
        <v>0.04</v>
      </c>
      <c r="X126" s="49">
        <v>7.4E-05</v>
      </c>
      <c r="Y126" s="49">
        <v>0.396948</v>
      </c>
      <c r="Z126" s="49">
        <v>0</v>
      </c>
      <c r="AA126" s="49">
        <v>0</v>
      </c>
      <c r="AB126" s="71">
        <v>126</v>
      </c>
      <c r="AC126" s="71"/>
      <c r="AD126" s="72"/>
      <c r="AE126" s="78" t="s">
        <v>1297</v>
      </c>
      <c r="AF126" s="78">
        <v>1576</v>
      </c>
      <c r="AG126" s="78">
        <v>1154</v>
      </c>
      <c r="AH126" s="78">
        <v>6779</v>
      </c>
      <c r="AI126" s="78">
        <v>378</v>
      </c>
      <c r="AJ126" s="78"/>
      <c r="AK126" s="78" t="s">
        <v>1463</v>
      </c>
      <c r="AL126" s="78" t="s">
        <v>1582</v>
      </c>
      <c r="AM126" s="83" t="s">
        <v>1706</v>
      </c>
      <c r="AN126" s="78"/>
      <c r="AO126" s="80">
        <v>39747.1628587963</v>
      </c>
      <c r="AP126" s="83" t="s">
        <v>1854</v>
      </c>
      <c r="AQ126" s="78" t="b">
        <v>0</v>
      </c>
      <c r="AR126" s="78" t="b">
        <v>0</v>
      </c>
      <c r="AS126" s="78" t="b">
        <v>0</v>
      </c>
      <c r="AT126" s="78" t="s">
        <v>1084</v>
      </c>
      <c r="AU126" s="78">
        <v>290</v>
      </c>
      <c r="AV126" s="83" t="s">
        <v>1916</v>
      </c>
      <c r="AW126" s="78" t="b">
        <v>0</v>
      </c>
      <c r="AX126" s="78" t="s">
        <v>1997</v>
      </c>
      <c r="AY126" s="83" t="s">
        <v>2121</v>
      </c>
      <c r="AZ126" s="78" t="s">
        <v>66</v>
      </c>
      <c r="BA126" s="78" t="str">
        <f>REPLACE(INDEX(GroupVertices[Group],MATCH(Vertices[[#This Row],[Vertex]],GroupVertices[Vertex],0)),1,1,"")</f>
        <v>4</v>
      </c>
      <c r="BB126" s="48"/>
      <c r="BC126" s="48"/>
      <c r="BD126" s="48"/>
      <c r="BE126" s="48"/>
      <c r="BF126" s="48" t="s">
        <v>599</v>
      </c>
      <c r="BG126" s="48" t="s">
        <v>599</v>
      </c>
      <c r="BH126" s="121" t="s">
        <v>2927</v>
      </c>
      <c r="BI126" s="121" t="s">
        <v>2927</v>
      </c>
      <c r="BJ126" s="121" t="s">
        <v>3028</v>
      </c>
      <c r="BK126" s="121" t="s">
        <v>3028</v>
      </c>
      <c r="BL126" s="121">
        <v>0</v>
      </c>
      <c r="BM126" s="124">
        <v>0</v>
      </c>
      <c r="BN126" s="121">
        <v>0</v>
      </c>
      <c r="BO126" s="124">
        <v>0</v>
      </c>
      <c r="BP126" s="121">
        <v>0</v>
      </c>
      <c r="BQ126" s="124">
        <v>0</v>
      </c>
      <c r="BR126" s="121">
        <v>22</v>
      </c>
      <c r="BS126" s="124">
        <v>100</v>
      </c>
      <c r="BT126" s="121">
        <v>22</v>
      </c>
      <c r="BU126" s="2"/>
      <c r="BV126" s="3"/>
      <c r="BW126" s="3"/>
      <c r="BX126" s="3"/>
      <c r="BY126" s="3"/>
    </row>
    <row r="127" spans="1:77" ht="41.45" customHeight="1">
      <c r="A127" s="64" t="s">
        <v>296</v>
      </c>
      <c r="C127" s="65"/>
      <c r="D127" s="65" t="s">
        <v>64</v>
      </c>
      <c r="E127" s="66">
        <v>162.77682893612806</v>
      </c>
      <c r="F127" s="68">
        <v>99.9983874655553</v>
      </c>
      <c r="G127" s="100" t="s">
        <v>706</v>
      </c>
      <c r="H127" s="65"/>
      <c r="I127" s="69" t="s">
        <v>296</v>
      </c>
      <c r="J127" s="70"/>
      <c r="K127" s="70"/>
      <c r="L127" s="69" t="s">
        <v>2297</v>
      </c>
      <c r="M127" s="73">
        <v>1.537403979271978</v>
      </c>
      <c r="N127" s="74">
        <v>940.4517822265625</v>
      </c>
      <c r="O127" s="74">
        <v>2523.277099609375</v>
      </c>
      <c r="P127" s="75"/>
      <c r="Q127" s="76"/>
      <c r="R127" s="76"/>
      <c r="S127" s="86"/>
      <c r="T127" s="48">
        <v>1</v>
      </c>
      <c r="U127" s="48">
        <v>1</v>
      </c>
      <c r="V127" s="49">
        <v>0</v>
      </c>
      <c r="W127" s="49">
        <v>0</v>
      </c>
      <c r="X127" s="49">
        <v>0</v>
      </c>
      <c r="Y127" s="49">
        <v>0.999997</v>
      </c>
      <c r="Z127" s="49">
        <v>0</v>
      </c>
      <c r="AA127" s="49" t="s">
        <v>3316</v>
      </c>
      <c r="AB127" s="71">
        <v>127</v>
      </c>
      <c r="AC127" s="71"/>
      <c r="AD127" s="72"/>
      <c r="AE127" s="78" t="s">
        <v>1298</v>
      </c>
      <c r="AF127" s="78">
        <v>1266</v>
      </c>
      <c r="AG127" s="78">
        <v>599</v>
      </c>
      <c r="AH127" s="78">
        <v>719</v>
      </c>
      <c r="AI127" s="78">
        <v>1009</v>
      </c>
      <c r="AJ127" s="78"/>
      <c r="AK127" s="78" t="s">
        <v>1464</v>
      </c>
      <c r="AL127" s="78" t="s">
        <v>1516</v>
      </c>
      <c r="AM127" s="83" t="s">
        <v>1707</v>
      </c>
      <c r="AN127" s="78"/>
      <c r="AO127" s="80">
        <v>41570.79405092593</v>
      </c>
      <c r="AP127" s="83" t="s">
        <v>1855</v>
      </c>
      <c r="AQ127" s="78" t="b">
        <v>0</v>
      </c>
      <c r="AR127" s="78" t="b">
        <v>0</v>
      </c>
      <c r="AS127" s="78" t="b">
        <v>1</v>
      </c>
      <c r="AT127" s="78" t="s">
        <v>1084</v>
      </c>
      <c r="AU127" s="78">
        <v>15</v>
      </c>
      <c r="AV127" s="83" t="s">
        <v>1905</v>
      </c>
      <c r="AW127" s="78" t="b">
        <v>0</v>
      </c>
      <c r="AX127" s="78" t="s">
        <v>1997</v>
      </c>
      <c r="AY127" s="83" t="s">
        <v>2122</v>
      </c>
      <c r="AZ127" s="78" t="s">
        <v>66</v>
      </c>
      <c r="BA127" s="78" t="str">
        <f>REPLACE(INDEX(GroupVertices[Group],MATCH(Vertices[[#This Row],[Vertex]],GroupVertices[Vertex],0)),1,1,"")</f>
        <v>2</v>
      </c>
      <c r="BB127" s="48" t="s">
        <v>537</v>
      </c>
      <c r="BC127" s="48" t="s">
        <v>537</v>
      </c>
      <c r="BD127" s="48" t="s">
        <v>573</v>
      </c>
      <c r="BE127" s="48" t="s">
        <v>573</v>
      </c>
      <c r="BF127" s="48"/>
      <c r="BG127" s="48"/>
      <c r="BH127" s="121" t="s">
        <v>2929</v>
      </c>
      <c r="BI127" s="121" t="s">
        <v>2929</v>
      </c>
      <c r="BJ127" s="121" t="s">
        <v>3030</v>
      </c>
      <c r="BK127" s="121" t="s">
        <v>3030</v>
      </c>
      <c r="BL127" s="121">
        <v>1</v>
      </c>
      <c r="BM127" s="124">
        <v>2.7027027027027026</v>
      </c>
      <c r="BN127" s="121">
        <v>0</v>
      </c>
      <c r="BO127" s="124">
        <v>0</v>
      </c>
      <c r="BP127" s="121">
        <v>0</v>
      </c>
      <c r="BQ127" s="124">
        <v>0</v>
      </c>
      <c r="BR127" s="121">
        <v>36</v>
      </c>
      <c r="BS127" s="124">
        <v>97.29729729729729</v>
      </c>
      <c r="BT127" s="121">
        <v>37</v>
      </c>
      <c r="BU127" s="2"/>
      <c r="BV127" s="3"/>
      <c r="BW127" s="3"/>
      <c r="BX127" s="3"/>
      <c r="BY127" s="3"/>
    </row>
    <row r="128" spans="1:77" ht="41.45" customHeight="1">
      <c r="A128" s="64" t="s">
        <v>297</v>
      </c>
      <c r="C128" s="65"/>
      <c r="D128" s="65" t="s">
        <v>64</v>
      </c>
      <c r="E128" s="66">
        <v>163.08418863205853</v>
      </c>
      <c r="F128" s="68">
        <v>99.9977494510922</v>
      </c>
      <c r="G128" s="100" t="s">
        <v>707</v>
      </c>
      <c r="H128" s="65"/>
      <c r="I128" s="69" t="s">
        <v>297</v>
      </c>
      <c r="J128" s="70"/>
      <c r="K128" s="70"/>
      <c r="L128" s="69" t="s">
        <v>2298</v>
      </c>
      <c r="M128" s="73">
        <v>1.7500329326734116</v>
      </c>
      <c r="N128" s="74">
        <v>1437.47802734375</v>
      </c>
      <c r="O128" s="74">
        <v>2523.277099609375</v>
      </c>
      <c r="P128" s="75"/>
      <c r="Q128" s="76"/>
      <c r="R128" s="76"/>
      <c r="S128" s="86"/>
      <c r="T128" s="48">
        <v>1</v>
      </c>
      <c r="U128" s="48">
        <v>1</v>
      </c>
      <c r="V128" s="49">
        <v>0</v>
      </c>
      <c r="W128" s="49">
        <v>0</v>
      </c>
      <c r="X128" s="49">
        <v>0</v>
      </c>
      <c r="Y128" s="49">
        <v>0.999997</v>
      </c>
      <c r="Z128" s="49">
        <v>0</v>
      </c>
      <c r="AA128" s="49" t="s">
        <v>3316</v>
      </c>
      <c r="AB128" s="71">
        <v>128</v>
      </c>
      <c r="AC128" s="71"/>
      <c r="AD128" s="72"/>
      <c r="AE128" s="78" t="s">
        <v>1299</v>
      </c>
      <c r="AF128" s="78">
        <v>487</v>
      </c>
      <c r="AG128" s="78">
        <v>836</v>
      </c>
      <c r="AH128" s="78">
        <v>28406</v>
      </c>
      <c r="AI128" s="78">
        <v>22712</v>
      </c>
      <c r="AJ128" s="78"/>
      <c r="AK128" s="78" t="s">
        <v>1465</v>
      </c>
      <c r="AL128" s="78" t="s">
        <v>1530</v>
      </c>
      <c r="AM128" s="78"/>
      <c r="AN128" s="78"/>
      <c r="AO128" s="80">
        <v>40072.01131944444</v>
      </c>
      <c r="AP128" s="83" t="s">
        <v>1856</v>
      </c>
      <c r="AQ128" s="78" t="b">
        <v>0</v>
      </c>
      <c r="AR128" s="78" t="b">
        <v>0</v>
      </c>
      <c r="AS128" s="78" t="b">
        <v>1</v>
      </c>
      <c r="AT128" s="78" t="s">
        <v>1084</v>
      </c>
      <c r="AU128" s="78">
        <v>27</v>
      </c>
      <c r="AV128" s="83" t="s">
        <v>1911</v>
      </c>
      <c r="AW128" s="78" t="b">
        <v>0</v>
      </c>
      <c r="AX128" s="78" t="s">
        <v>1997</v>
      </c>
      <c r="AY128" s="83" t="s">
        <v>2123</v>
      </c>
      <c r="AZ128" s="78" t="s">
        <v>66</v>
      </c>
      <c r="BA128" s="78" t="str">
        <f>REPLACE(INDEX(GroupVertices[Group],MATCH(Vertices[[#This Row],[Vertex]],GroupVertices[Vertex],0)),1,1,"")</f>
        <v>2</v>
      </c>
      <c r="BB128" s="48"/>
      <c r="BC128" s="48"/>
      <c r="BD128" s="48"/>
      <c r="BE128" s="48"/>
      <c r="BF128" s="48"/>
      <c r="BG128" s="48"/>
      <c r="BH128" s="121" t="s">
        <v>2930</v>
      </c>
      <c r="BI128" s="121" t="s">
        <v>2930</v>
      </c>
      <c r="BJ128" s="121" t="s">
        <v>3031</v>
      </c>
      <c r="BK128" s="121" t="s">
        <v>3031</v>
      </c>
      <c r="BL128" s="121">
        <v>1</v>
      </c>
      <c r="BM128" s="124">
        <v>3.5714285714285716</v>
      </c>
      <c r="BN128" s="121">
        <v>2</v>
      </c>
      <c r="BO128" s="124">
        <v>7.142857142857143</v>
      </c>
      <c r="BP128" s="121">
        <v>0</v>
      </c>
      <c r="BQ128" s="124">
        <v>0</v>
      </c>
      <c r="BR128" s="121">
        <v>25</v>
      </c>
      <c r="BS128" s="124">
        <v>89.28571428571429</v>
      </c>
      <c r="BT128" s="121">
        <v>28</v>
      </c>
      <c r="BU128" s="2"/>
      <c r="BV128" s="3"/>
      <c r="BW128" s="3"/>
      <c r="BX128" s="3"/>
      <c r="BY128" s="3"/>
    </row>
    <row r="129" spans="1:77" ht="41.45" customHeight="1">
      <c r="A129" s="64" t="s">
        <v>298</v>
      </c>
      <c r="C129" s="65"/>
      <c r="D129" s="65" t="s">
        <v>64</v>
      </c>
      <c r="E129" s="66">
        <v>162.63676628988128</v>
      </c>
      <c r="F129" s="68">
        <v>99.99867820632329</v>
      </c>
      <c r="G129" s="100" t="s">
        <v>708</v>
      </c>
      <c r="H129" s="65"/>
      <c r="I129" s="69" t="s">
        <v>298</v>
      </c>
      <c r="J129" s="70"/>
      <c r="K129" s="70"/>
      <c r="L129" s="69" t="s">
        <v>2299</v>
      </c>
      <c r="M129" s="73">
        <v>1.4405097726586664</v>
      </c>
      <c r="N129" s="74">
        <v>9446.7490234375</v>
      </c>
      <c r="O129" s="74">
        <v>3955.48681640625</v>
      </c>
      <c r="P129" s="75"/>
      <c r="Q129" s="76"/>
      <c r="R129" s="76"/>
      <c r="S129" s="86"/>
      <c r="T129" s="48">
        <v>0</v>
      </c>
      <c r="U129" s="48">
        <v>1</v>
      </c>
      <c r="V129" s="49">
        <v>0</v>
      </c>
      <c r="W129" s="49">
        <v>1</v>
      </c>
      <c r="X129" s="49">
        <v>0</v>
      </c>
      <c r="Y129" s="49">
        <v>0.701752</v>
      </c>
      <c r="Z129" s="49">
        <v>0</v>
      </c>
      <c r="AA129" s="49">
        <v>0</v>
      </c>
      <c r="AB129" s="71">
        <v>129</v>
      </c>
      <c r="AC129" s="71"/>
      <c r="AD129" s="72"/>
      <c r="AE129" s="78" t="s">
        <v>1300</v>
      </c>
      <c r="AF129" s="78">
        <v>910</v>
      </c>
      <c r="AG129" s="78">
        <v>491</v>
      </c>
      <c r="AH129" s="78">
        <v>1489</v>
      </c>
      <c r="AI129" s="78">
        <v>1914</v>
      </c>
      <c r="AJ129" s="78"/>
      <c r="AK129" s="78" t="s">
        <v>1466</v>
      </c>
      <c r="AL129" s="78" t="s">
        <v>1583</v>
      </c>
      <c r="AM129" s="83" t="s">
        <v>1708</v>
      </c>
      <c r="AN129" s="78"/>
      <c r="AO129" s="80">
        <v>42196.806446759256</v>
      </c>
      <c r="AP129" s="83" t="s">
        <v>1857</v>
      </c>
      <c r="AQ129" s="78" t="b">
        <v>0</v>
      </c>
      <c r="AR129" s="78" t="b">
        <v>0</v>
      </c>
      <c r="AS129" s="78" t="b">
        <v>0</v>
      </c>
      <c r="AT129" s="78" t="s">
        <v>1084</v>
      </c>
      <c r="AU129" s="78">
        <v>90</v>
      </c>
      <c r="AV129" s="83" t="s">
        <v>1905</v>
      </c>
      <c r="AW129" s="78" t="b">
        <v>0</v>
      </c>
      <c r="AX129" s="78" t="s">
        <v>1997</v>
      </c>
      <c r="AY129" s="83" t="s">
        <v>2124</v>
      </c>
      <c r="AZ129" s="78" t="s">
        <v>66</v>
      </c>
      <c r="BA129" s="78" t="str">
        <f>REPLACE(INDEX(GroupVertices[Group],MATCH(Vertices[[#This Row],[Vertex]],GroupVertices[Vertex],0)),1,1,"")</f>
        <v>27</v>
      </c>
      <c r="BB129" s="48" t="s">
        <v>538</v>
      </c>
      <c r="BC129" s="48" t="s">
        <v>538</v>
      </c>
      <c r="BD129" s="48" t="s">
        <v>574</v>
      </c>
      <c r="BE129" s="48" t="s">
        <v>574</v>
      </c>
      <c r="BF129" s="48" t="s">
        <v>2856</v>
      </c>
      <c r="BG129" s="48" t="s">
        <v>2863</v>
      </c>
      <c r="BH129" s="121" t="s">
        <v>2931</v>
      </c>
      <c r="BI129" s="121" t="s">
        <v>2963</v>
      </c>
      <c r="BJ129" s="121" t="s">
        <v>3032</v>
      </c>
      <c r="BK129" s="121" t="s">
        <v>3032</v>
      </c>
      <c r="BL129" s="121">
        <v>2</v>
      </c>
      <c r="BM129" s="124">
        <v>6.666666666666667</v>
      </c>
      <c r="BN129" s="121">
        <v>0</v>
      </c>
      <c r="BO129" s="124">
        <v>0</v>
      </c>
      <c r="BP129" s="121">
        <v>0</v>
      </c>
      <c r="BQ129" s="124">
        <v>0</v>
      </c>
      <c r="BR129" s="121">
        <v>28</v>
      </c>
      <c r="BS129" s="124">
        <v>93.33333333333333</v>
      </c>
      <c r="BT129" s="121">
        <v>30</v>
      </c>
      <c r="BU129" s="2"/>
      <c r="BV129" s="3"/>
      <c r="BW129" s="3"/>
      <c r="BX129" s="3"/>
      <c r="BY129" s="3"/>
    </row>
    <row r="130" spans="1:77" ht="41.45" customHeight="1">
      <c r="A130" s="64" t="s">
        <v>303</v>
      </c>
      <c r="C130" s="65"/>
      <c r="D130" s="65" t="s">
        <v>64</v>
      </c>
      <c r="E130" s="66">
        <v>163.77801748152183</v>
      </c>
      <c r="F130" s="68">
        <v>99.99630920747298</v>
      </c>
      <c r="G130" s="100" t="s">
        <v>711</v>
      </c>
      <c r="H130" s="65"/>
      <c r="I130" s="69" t="s">
        <v>303</v>
      </c>
      <c r="J130" s="70"/>
      <c r="K130" s="70"/>
      <c r="L130" s="69" t="s">
        <v>2300</v>
      </c>
      <c r="M130" s="73">
        <v>2.230018122841205</v>
      </c>
      <c r="N130" s="74">
        <v>9446.7490234375</v>
      </c>
      <c r="O130" s="74">
        <v>3537.881591796875</v>
      </c>
      <c r="P130" s="75"/>
      <c r="Q130" s="76"/>
      <c r="R130" s="76"/>
      <c r="S130" s="86"/>
      <c r="T130" s="48">
        <v>2</v>
      </c>
      <c r="U130" s="48">
        <v>1</v>
      </c>
      <c r="V130" s="49">
        <v>0</v>
      </c>
      <c r="W130" s="49">
        <v>1</v>
      </c>
      <c r="X130" s="49">
        <v>0</v>
      </c>
      <c r="Y130" s="49">
        <v>1.298241</v>
      </c>
      <c r="Z130" s="49">
        <v>0</v>
      </c>
      <c r="AA130" s="49">
        <v>0</v>
      </c>
      <c r="AB130" s="71">
        <v>130</v>
      </c>
      <c r="AC130" s="71"/>
      <c r="AD130" s="72"/>
      <c r="AE130" s="78" t="s">
        <v>1301</v>
      </c>
      <c r="AF130" s="78">
        <v>1608</v>
      </c>
      <c r="AG130" s="78">
        <v>1371</v>
      </c>
      <c r="AH130" s="78">
        <v>3079</v>
      </c>
      <c r="AI130" s="78">
        <v>2909</v>
      </c>
      <c r="AJ130" s="78"/>
      <c r="AK130" s="78" t="s">
        <v>1467</v>
      </c>
      <c r="AL130" s="78" t="s">
        <v>1584</v>
      </c>
      <c r="AM130" s="83" t="s">
        <v>1709</v>
      </c>
      <c r="AN130" s="78"/>
      <c r="AO130" s="80">
        <v>40025.1225462963</v>
      </c>
      <c r="AP130" s="83" t="s">
        <v>1858</v>
      </c>
      <c r="AQ130" s="78" t="b">
        <v>0</v>
      </c>
      <c r="AR130" s="78" t="b">
        <v>0</v>
      </c>
      <c r="AS130" s="78" t="b">
        <v>1</v>
      </c>
      <c r="AT130" s="78" t="s">
        <v>1084</v>
      </c>
      <c r="AU130" s="78">
        <v>239</v>
      </c>
      <c r="AV130" s="83" t="s">
        <v>1905</v>
      </c>
      <c r="AW130" s="78" t="b">
        <v>0</v>
      </c>
      <c r="AX130" s="78" t="s">
        <v>1997</v>
      </c>
      <c r="AY130" s="83" t="s">
        <v>2125</v>
      </c>
      <c r="AZ130" s="78" t="s">
        <v>66</v>
      </c>
      <c r="BA130" s="78" t="str">
        <f>REPLACE(INDEX(GroupVertices[Group],MATCH(Vertices[[#This Row],[Vertex]],GroupVertices[Vertex],0)),1,1,"")</f>
        <v>27</v>
      </c>
      <c r="BB130" s="48" t="s">
        <v>538</v>
      </c>
      <c r="BC130" s="48" t="s">
        <v>538</v>
      </c>
      <c r="BD130" s="48" t="s">
        <v>574</v>
      </c>
      <c r="BE130" s="48" t="s">
        <v>574</v>
      </c>
      <c r="BF130" s="48" t="s">
        <v>2533</v>
      </c>
      <c r="BG130" s="48" t="s">
        <v>2864</v>
      </c>
      <c r="BH130" s="121" t="s">
        <v>2932</v>
      </c>
      <c r="BI130" s="121" t="s">
        <v>2964</v>
      </c>
      <c r="BJ130" s="121" t="s">
        <v>2747</v>
      </c>
      <c r="BK130" s="121" t="s">
        <v>2747</v>
      </c>
      <c r="BL130" s="121">
        <v>4</v>
      </c>
      <c r="BM130" s="124">
        <v>6.666666666666667</v>
      </c>
      <c r="BN130" s="121">
        <v>0</v>
      </c>
      <c r="BO130" s="124">
        <v>0</v>
      </c>
      <c r="BP130" s="121">
        <v>0</v>
      </c>
      <c r="BQ130" s="124">
        <v>0</v>
      </c>
      <c r="BR130" s="121">
        <v>56</v>
      </c>
      <c r="BS130" s="124">
        <v>93.33333333333333</v>
      </c>
      <c r="BT130" s="121">
        <v>60</v>
      </c>
      <c r="BU130" s="2"/>
      <c r="BV130" s="3"/>
      <c r="BW130" s="3"/>
      <c r="BX130" s="3"/>
      <c r="BY130" s="3"/>
    </row>
    <row r="131" spans="1:77" ht="41.45" customHeight="1">
      <c r="A131" s="64" t="s">
        <v>299</v>
      </c>
      <c r="C131" s="65"/>
      <c r="D131" s="65" t="s">
        <v>64</v>
      </c>
      <c r="E131" s="66">
        <v>164.07240841391092</v>
      </c>
      <c r="F131" s="68">
        <v>99.99569811345135</v>
      </c>
      <c r="G131" s="100" t="s">
        <v>709</v>
      </c>
      <c r="H131" s="65"/>
      <c r="I131" s="69" t="s">
        <v>299</v>
      </c>
      <c r="J131" s="70"/>
      <c r="K131" s="70"/>
      <c r="L131" s="69" t="s">
        <v>2301</v>
      </c>
      <c r="M131" s="73">
        <v>2.43367539044511</v>
      </c>
      <c r="N131" s="74">
        <v>2859.651611328125</v>
      </c>
      <c r="O131" s="74">
        <v>4891.00634765625</v>
      </c>
      <c r="P131" s="75"/>
      <c r="Q131" s="76"/>
      <c r="R131" s="76"/>
      <c r="S131" s="86"/>
      <c r="T131" s="48">
        <v>0</v>
      </c>
      <c r="U131" s="48">
        <v>2</v>
      </c>
      <c r="V131" s="49">
        <v>0</v>
      </c>
      <c r="W131" s="49">
        <v>0.007634</v>
      </c>
      <c r="X131" s="49">
        <v>0.023104</v>
      </c>
      <c r="Y131" s="49">
        <v>0.673426</v>
      </c>
      <c r="Z131" s="49">
        <v>0.5</v>
      </c>
      <c r="AA131" s="49">
        <v>0</v>
      </c>
      <c r="AB131" s="71">
        <v>131</v>
      </c>
      <c r="AC131" s="71"/>
      <c r="AD131" s="72"/>
      <c r="AE131" s="78" t="s">
        <v>1302</v>
      </c>
      <c r="AF131" s="78">
        <v>608</v>
      </c>
      <c r="AG131" s="78">
        <v>1598</v>
      </c>
      <c r="AH131" s="78">
        <v>460469</v>
      </c>
      <c r="AI131" s="78">
        <v>7</v>
      </c>
      <c r="AJ131" s="78"/>
      <c r="AK131" s="78" t="s">
        <v>1468</v>
      </c>
      <c r="AL131" s="78" t="s">
        <v>1585</v>
      </c>
      <c r="AM131" s="83" t="s">
        <v>1710</v>
      </c>
      <c r="AN131" s="78"/>
      <c r="AO131" s="80">
        <v>40334.44567129629</v>
      </c>
      <c r="AP131" s="83" t="s">
        <v>1859</v>
      </c>
      <c r="AQ131" s="78" t="b">
        <v>0</v>
      </c>
      <c r="AR131" s="78" t="b">
        <v>0</v>
      </c>
      <c r="AS131" s="78" t="b">
        <v>0</v>
      </c>
      <c r="AT131" s="78" t="s">
        <v>1084</v>
      </c>
      <c r="AU131" s="78">
        <v>1569</v>
      </c>
      <c r="AV131" s="83" t="s">
        <v>1905</v>
      </c>
      <c r="AW131" s="78" t="b">
        <v>0</v>
      </c>
      <c r="AX131" s="78" t="s">
        <v>1997</v>
      </c>
      <c r="AY131" s="83" t="s">
        <v>2126</v>
      </c>
      <c r="AZ131" s="78" t="s">
        <v>66</v>
      </c>
      <c r="BA131" s="78" t="str">
        <f>REPLACE(INDEX(GroupVertices[Group],MATCH(Vertices[[#This Row],[Vertex]],GroupVertices[Vertex],0)),1,1,"")</f>
        <v>3</v>
      </c>
      <c r="BB131" s="48" t="s">
        <v>539</v>
      </c>
      <c r="BC131" s="48" t="s">
        <v>539</v>
      </c>
      <c r="BD131" s="48" t="s">
        <v>572</v>
      </c>
      <c r="BE131" s="48" t="s">
        <v>572</v>
      </c>
      <c r="BF131" s="48" t="s">
        <v>602</v>
      </c>
      <c r="BG131" s="48" t="s">
        <v>602</v>
      </c>
      <c r="BH131" s="121" t="s">
        <v>2933</v>
      </c>
      <c r="BI131" s="121" t="s">
        <v>2933</v>
      </c>
      <c r="BJ131" s="121" t="s">
        <v>3033</v>
      </c>
      <c r="BK131" s="121" t="s">
        <v>3033</v>
      </c>
      <c r="BL131" s="121">
        <v>0</v>
      </c>
      <c r="BM131" s="124">
        <v>0</v>
      </c>
      <c r="BN131" s="121">
        <v>0</v>
      </c>
      <c r="BO131" s="124">
        <v>0</v>
      </c>
      <c r="BP131" s="121">
        <v>0</v>
      </c>
      <c r="BQ131" s="124">
        <v>0</v>
      </c>
      <c r="BR131" s="121">
        <v>21</v>
      </c>
      <c r="BS131" s="124">
        <v>100</v>
      </c>
      <c r="BT131" s="121">
        <v>21</v>
      </c>
      <c r="BU131" s="2"/>
      <c r="BV131" s="3"/>
      <c r="BW131" s="3"/>
      <c r="BX131" s="3"/>
      <c r="BY131" s="3"/>
    </row>
    <row r="132" spans="1:77" ht="41.45" customHeight="1">
      <c r="A132" s="64" t="s">
        <v>307</v>
      </c>
      <c r="C132" s="65"/>
      <c r="D132" s="65" t="s">
        <v>64</v>
      </c>
      <c r="E132" s="66">
        <v>183.3712254398237</v>
      </c>
      <c r="F132" s="68">
        <v>99.95563780448366</v>
      </c>
      <c r="G132" s="100" t="s">
        <v>715</v>
      </c>
      <c r="H132" s="65"/>
      <c r="I132" s="69" t="s">
        <v>307</v>
      </c>
      <c r="J132" s="70"/>
      <c r="K132" s="70"/>
      <c r="L132" s="69" t="s">
        <v>2302</v>
      </c>
      <c r="M132" s="73">
        <v>15.784441025747787</v>
      </c>
      <c r="N132" s="74">
        <v>3057.051025390625</v>
      </c>
      <c r="O132" s="74">
        <v>4732.1845703125</v>
      </c>
      <c r="P132" s="75"/>
      <c r="Q132" s="76"/>
      <c r="R132" s="76"/>
      <c r="S132" s="86"/>
      <c r="T132" s="48">
        <v>3</v>
      </c>
      <c r="U132" s="48">
        <v>1</v>
      </c>
      <c r="V132" s="49">
        <v>3</v>
      </c>
      <c r="W132" s="49">
        <v>0.007752</v>
      </c>
      <c r="X132" s="49">
        <v>0.03004</v>
      </c>
      <c r="Y132" s="49">
        <v>1.263541</v>
      </c>
      <c r="Z132" s="49">
        <v>0.25</v>
      </c>
      <c r="AA132" s="49">
        <v>0</v>
      </c>
      <c r="AB132" s="71">
        <v>132</v>
      </c>
      <c r="AC132" s="71"/>
      <c r="AD132" s="72"/>
      <c r="AE132" s="78" t="s">
        <v>1303</v>
      </c>
      <c r="AF132" s="78">
        <v>9359</v>
      </c>
      <c r="AG132" s="78">
        <v>16479</v>
      </c>
      <c r="AH132" s="78">
        <v>6651</v>
      </c>
      <c r="AI132" s="78">
        <v>42600</v>
      </c>
      <c r="AJ132" s="78"/>
      <c r="AK132" s="78" t="s">
        <v>1469</v>
      </c>
      <c r="AL132" s="78" t="s">
        <v>1586</v>
      </c>
      <c r="AM132" s="83" t="s">
        <v>1711</v>
      </c>
      <c r="AN132" s="78"/>
      <c r="AO132" s="80">
        <v>39665.57849537037</v>
      </c>
      <c r="AP132" s="83" t="s">
        <v>1860</v>
      </c>
      <c r="AQ132" s="78" t="b">
        <v>0</v>
      </c>
      <c r="AR132" s="78" t="b">
        <v>0</v>
      </c>
      <c r="AS132" s="78" t="b">
        <v>1</v>
      </c>
      <c r="AT132" s="78" t="s">
        <v>1084</v>
      </c>
      <c r="AU132" s="78">
        <v>240</v>
      </c>
      <c r="AV132" s="83" t="s">
        <v>1905</v>
      </c>
      <c r="AW132" s="78" t="b">
        <v>1</v>
      </c>
      <c r="AX132" s="78" t="s">
        <v>1997</v>
      </c>
      <c r="AY132" s="83" t="s">
        <v>2127</v>
      </c>
      <c r="AZ132" s="78" t="s">
        <v>66</v>
      </c>
      <c r="BA132" s="78" t="str">
        <f>REPLACE(INDEX(GroupVertices[Group],MATCH(Vertices[[#This Row],[Vertex]],GroupVertices[Vertex],0)),1,1,"")</f>
        <v>3</v>
      </c>
      <c r="BB132" s="48" t="s">
        <v>539</v>
      </c>
      <c r="BC132" s="48" t="s">
        <v>539</v>
      </c>
      <c r="BD132" s="48" t="s">
        <v>572</v>
      </c>
      <c r="BE132" s="48" t="s">
        <v>572</v>
      </c>
      <c r="BF132" s="48" t="s">
        <v>602</v>
      </c>
      <c r="BG132" s="48" t="s">
        <v>602</v>
      </c>
      <c r="BH132" s="121" t="s">
        <v>2934</v>
      </c>
      <c r="BI132" s="121" t="s">
        <v>2934</v>
      </c>
      <c r="BJ132" s="121" t="s">
        <v>3034</v>
      </c>
      <c r="BK132" s="121" t="s">
        <v>3034</v>
      </c>
      <c r="BL132" s="121">
        <v>0</v>
      </c>
      <c r="BM132" s="124">
        <v>0</v>
      </c>
      <c r="BN132" s="121">
        <v>0</v>
      </c>
      <c r="BO132" s="124">
        <v>0</v>
      </c>
      <c r="BP132" s="121">
        <v>0</v>
      </c>
      <c r="BQ132" s="124">
        <v>0</v>
      </c>
      <c r="BR132" s="121">
        <v>25</v>
      </c>
      <c r="BS132" s="124">
        <v>100</v>
      </c>
      <c r="BT132" s="121">
        <v>25</v>
      </c>
      <c r="BU132" s="2"/>
      <c r="BV132" s="3"/>
      <c r="BW132" s="3"/>
      <c r="BX132" s="3"/>
      <c r="BY132" s="3"/>
    </row>
    <row r="133" spans="1:77" ht="41.45" customHeight="1">
      <c r="A133" s="64" t="s">
        <v>300</v>
      </c>
      <c r="C133" s="65"/>
      <c r="D133" s="65" t="s">
        <v>64</v>
      </c>
      <c r="E133" s="66">
        <v>166.55722350843743</v>
      </c>
      <c r="F133" s="68">
        <v>99.99054015686362</v>
      </c>
      <c r="G133" s="100" t="s">
        <v>710</v>
      </c>
      <c r="H133" s="65"/>
      <c r="I133" s="69" t="s">
        <v>300</v>
      </c>
      <c r="J133" s="70"/>
      <c r="K133" s="70"/>
      <c r="L133" s="69" t="s">
        <v>2303</v>
      </c>
      <c r="M133" s="73">
        <v>4.152650389251637</v>
      </c>
      <c r="N133" s="74">
        <v>8449.447265625</v>
      </c>
      <c r="O133" s="74">
        <v>2693.84814453125</v>
      </c>
      <c r="P133" s="75"/>
      <c r="Q133" s="76"/>
      <c r="R133" s="76"/>
      <c r="S133" s="86"/>
      <c r="T133" s="48">
        <v>0</v>
      </c>
      <c r="U133" s="48">
        <v>1</v>
      </c>
      <c r="V133" s="49">
        <v>0</v>
      </c>
      <c r="W133" s="49">
        <v>1</v>
      </c>
      <c r="X133" s="49">
        <v>0</v>
      </c>
      <c r="Y133" s="49">
        <v>0.999997</v>
      </c>
      <c r="Z133" s="49">
        <v>0</v>
      </c>
      <c r="AA133" s="49">
        <v>0</v>
      </c>
      <c r="AB133" s="71">
        <v>133</v>
      </c>
      <c r="AC133" s="71"/>
      <c r="AD133" s="72"/>
      <c r="AE133" s="78" t="s">
        <v>300</v>
      </c>
      <c r="AF133" s="78">
        <v>3099</v>
      </c>
      <c r="AG133" s="78">
        <v>3514</v>
      </c>
      <c r="AH133" s="78">
        <v>5558</v>
      </c>
      <c r="AI133" s="78">
        <v>592</v>
      </c>
      <c r="AJ133" s="78"/>
      <c r="AK133" s="78" t="s">
        <v>1470</v>
      </c>
      <c r="AL133" s="78" t="s">
        <v>1587</v>
      </c>
      <c r="AM133" s="83" t="s">
        <v>1712</v>
      </c>
      <c r="AN133" s="78"/>
      <c r="AO133" s="80">
        <v>39539.0134375</v>
      </c>
      <c r="AP133" s="83" t="s">
        <v>1861</v>
      </c>
      <c r="AQ133" s="78" t="b">
        <v>0</v>
      </c>
      <c r="AR133" s="78" t="b">
        <v>0</v>
      </c>
      <c r="AS133" s="78" t="b">
        <v>1</v>
      </c>
      <c r="AT133" s="78" t="s">
        <v>1084</v>
      </c>
      <c r="AU133" s="78">
        <v>271</v>
      </c>
      <c r="AV133" s="83" t="s">
        <v>1905</v>
      </c>
      <c r="AW133" s="78" t="b">
        <v>0</v>
      </c>
      <c r="AX133" s="78" t="s">
        <v>1997</v>
      </c>
      <c r="AY133" s="83" t="s">
        <v>2128</v>
      </c>
      <c r="AZ133" s="78" t="s">
        <v>66</v>
      </c>
      <c r="BA133" s="78" t="str">
        <f>REPLACE(INDEX(GroupVertices[Group],MATCH(Vertices[[#This Row],[Vertex]],GroupVertices[Vertex],0)),1,1,"")</f>
        <v>26</v>
      </c>
      <c r="BB133" s="48" t="s">
        <v>540</v>
      </c>
      <c r="BC133" s="48" t="s">
        <v>540</v>
      </c>
      <c r="BD133" s="48" t="s">
        <v>562</v>
      </c>
      <c r="BE133" s="48" t="s">
        <v>562</v>
      </c>
      <c r="BF133" s="48"/>
      <c r="BG133" s="48"/>
      <c r="BH133" s="121" t="s">
        <v>2935</v>
      </c>
      <c r="BI133" s="121" t="s">
        <v>2935</v>
      </c>
      <c r="BJ133" s="121" t="s">
        <v>3035</v>
      </c>
      <c r="BK133" s="121" t="s">
        <v>3035</v>
      </c>
      <c r="BL133" s="121">
        <v>1</v>
      </c>
      <c r="BM133" s="124">
        <v>5.882352941176471</v>
      </c>
      <c r="BN133" s="121">
        <v>0</v>
      </c>
      <c r="BO133" s="124">
        <v>0</v>
      </c>
      <c r="BP133" s="121">
        <v>0</v>
      </c>
      <c r="BQ133" s="124">
        <v>0</v>
      </c>
      <c r="BR133" s="121">
        <v>16</v>
      </c>
      <c r="BS133" s="124">
        <v>94.11764705882354</v>
      </c>
      <c r="BT133" s="121">
        <v>17</v>
      </c>
      <c r="BU133" s="2"/>
      <c r="BV133" s="3"/>
      <c r="BW133" s="3"/>
      <c r="BX133" s="3"/>
      <c r="BY133" s="3"/>
    </row>
    <row r="134" spans="1:77" ht="41.45" customHeight="1">
      <c r="A134" s="64" t="s">
        <v>372</v>
      </c>
      <c r="C134" s="65"/>
      <c r="D134" s="65" t="s">
        <v>64</v>
      </c>
      <c r="E134" s="66">
        <v>206.442655779921</v>
      </c>
      <c r="F134" s="68">
        <v>99.90774633908916</v>
      </c>
      <c r="G134" s="100" t="s">
        <v>1976</v>
      </c>
      <c r="H134" s="65"/>
      <c r="I134" s="69" t="s">
        <v>372</v>
      </c>
      <c r="J134" s="70"/>
      <c r="K134" s="70"/>
      <c r="L134" s="69" t="s">
        <v>2304</v>
      </c>
      <c r="M134" s="73">
        <v>31.745070059551605</v>
      </c>
      <c r="N134" s="74">
        <v>8449.447265625</v>
      </c>
      <c r="O134" s="74">
        <v>2129.19873046875</v>
      </c>
      <c r="P134" s="75"/>
      <c r="Q134" s="76"/>
      <c r="R134" s="76"/>
      <c r="S134" s="86"/>
      <c r="T134" s="48">
        <v>1</v>
      </c>
      <c r="U134" s="48">
        <v>0</v>
      </c>
      <c r="V134" s="49">
        <v>0</v>
      </c>
      <c r="W134" s="49">
        <v>1</v>
      </c>
      <c r="X134" s="49">
        <v>0</v>
      </c>
      <c r="Y134" s="49">
        <v>0.999997</v>
      </c>
      <c r="Z134" s="49">
        <v>0</v>
      </c>
      <c r="AA134" s="49">
        <v>0</v>
      </c>
      <c r="AB134" s="71">
        <v>134</v>
      </c>
      <c r="AC134" s="71"/>
      <c r="AD134" s="72"/>
      <c r="AE134" s="78" t="s">
        <v>1304</v>
      </c>
      <c r="AF134" s="78">
        <v>1117</v>
      </c>
      <c r="AG134" s="78">
        <v>34269</v>
      </c>
      <c r="AH134" s="78">
        <v>37772</v>
      </c>
      <c r="AI134" s="78">
        <v>142</v>
      </c>
      <c r="AJ134" s="78"/>
      <c r="AK134" s="78" t="s">
        <v>1471</v>
      </c>
      <c r="AL134" s="78" t="s">
        <v>1588</v>
      </c>
      <c r="AM134" s="83" t="s">
        <v>1713</v>
      </c>
      <c r="AN134" s="78"/>
      <c r="AO134" s="80">
        <v>39366.13238425926</v>
      </c>
      <c r="AP134" s="83" t="s">
        <v>1862</v>
      </c>
      <c r="AQ134" s="78" t="b">
        <v>0</v>
      </c>
      <c r="AR134" s="78" t="b">
        <v>0</v>
      </c>
      <c r="AS134" s="78" t="b">
        <v>0</v>
      </c>
      <c r="AT134" s="78" t="s">
        <v>1084</v>
      </c>
      <c r="AU134" s="78">
        <v>4267</v>
      </c>
      <c r="AV134" s="83" t="s">
        <v>1905</v>
      </c>
      <c r="AW134" s="78" t="b">
        <v>0</v>
      </c>
      <c r="AX134" s="78" t="s">
        <v>1997</v>
      </c>
      <c r="AY134" s="83" t="s">
        <v>2129</v>
      </c>
      <c r="AZ134" s="78" t="s">
        <v>65</v>
      </c>
      <c r="BA134" s="78" t="str">
        <f>REPLACE(INDEX(GroupVertices[Group],MATCH(Vertices[[#This Row],[Vertex]],GroupVertices[Vertex],0)),1,1,"")</f>
        <v>26</v>
      </c>
      <c r="BB134" s="48"/>
      <c r="BC134" s="48"/>
      <c r="BD134" s="48"/>
      <c r="BE134" s="48"/>
      <c r="BF134" s="48"/>
      <c r="BG134" s="48"/>
      <c r="BH134" s="48"/>
      <c r="BI134" s="48"/>
      <c r="BJ134" s="48"/>
      <c r="BK134" s="48"/>
      <c r="BL134" s="48"/>
      <c r="BM134" s="49"/>
      <c r="BN134" s="48"/>
      <c r="BO134" s="49"/>
      <c r="BP134" s="48"/>
      <c r="BQ134" s="49"/>
      <c r="BR134" s="48"/>
      <c r="BS134" s="49"/>
      <c r="BT134" s="48"/>
      <c r="BU134" s="2"/>
      <c r="BV134" s="3"/>
      <c r="BW134" s="3"/>
      <c r="BX134" s="3"/>
      <c r="BY134" s="3"/>
    </row>
    <row r="135" spans="1:77" ht="41.45" customHeight="1">
      <c r="A135" s="64" t="s">
        <v>301</v>
      </c>
      <c r="C135" s="65"/>
      <c r="D135" s="65" t="s">
        <v>64</v>
      </c>
      <c r="E135" s="66">
        <v>162.7249538819626</v>
      </c>
      <c r="F135" s="68">
        <v>99.99849514732122</v>
      </c>
      <c r="G135" s="100" t="s">
        <v>1977</v>
      </c>
      <c r="H135" s="65"/>
      <c r="I135" s="69" t="s">
        <v>301</v>
      </c>
      <c r="J135" s="70"/>
      <c r="K135" s="70"/>
      <c r="L135" s="69" t="s">
        <v>2305</v>
      </c>
      <c r="M135" s="73">
        <v>1.5015172360818627</v>
      </c>
      <c r="N135" s="74">
        <v>8449.447265625</v>
      </c>
      <c r="O135" s="74">
        <v>1208.70263671875</v>
      </c>
      <c r="P135" s="75"/>
      <c r="Q135" s="76"/>
      <c r="R135" s="76"/>
      <c r="S135" s="86"/>
      <c r="T135" s="48">
        <v>2</v>
      </c>
      <c r="U135" s="48">
        <v>1</v>
      </c>
      <c r="V135" s="49">
        <v>0</v>
      </c>
      <c r="W135" s="49">
        <v>1</v>
      </c>
      <c r="X135" s="49">
        <v>0</v>
      </c>
      <c r="Y135" s="49">
        <v>1.298241</v>
      </c>
      <c r="Z135" s="49">
        <v>0</v>
      </c>
      <c r="AA135" s="49">
        <v>0</v>
      </c>
      <c r="AB135" s="71">
        <v>135</v>
      </c>
      <c r="AC135" s="71"/>
      <c r="AD135" s="72"/>
      <c r="AE135" s="78" t="s">
        <v>1305</v>
      </c>
      <c r="AF135" s="78">
        <v>399</v>
      </c>
      <c r="AG135" s="78">
        <v>559</v>
      </c>
      <c r="AH135" s="78">
        <v>592</v>
      </c>
      <c r="AI135" s="78">
        <v>45</v>
      </c>
      <c r="AJ135" s="78"/>
      <c r="AK135" s="78" t="s">
        <v>1472</v>
      </c>
      <c r="AL135" s="78" t="s">
        <v>1589</v>
      </c>
      <c r="AM135" s="83" t="s">
        <v>1714</v>
      </c>
      <c r="AN135" s="78"/>
      <c r="AO135" s="80">
        <v>39553.42444444444</v>
      </c>
      <c r="AP135" s="83" t="s">
        <v>1863</v>
      </c>
      <c r="AQ135" s="78" t="b">
        <v>0</v>
      </c>
      <c r="AR135" s="78" t="b">
        <v>0</v>
      </c>
      <c r="AS135" s="78" t="b">
        <v>1</v>
      </c>
      <c r="AT135" s="78" t="s">
        <v>1084</v>
      </c>
      <c r="AU135" s="78">
        <v>31</v>
      </c>
      <c r="AV135" s="83" t="s">
        <v>1905</v>
      </c>
      <c r="AW135" s="78" t="b">
        <v>0</v>
      </c>
      <c r="AX135" s="78" t="s">
        <v>1997</v>
      </c>
      <c r="AY135" s="83" t="s">
        <v>2130</v>
      </c>
      <c r="AZ135" s="78" t="s">
        <v>66</v>
      </c>
      <c r="BA135" s="78" t="str">
        <f>REPLACE(INDEX(GroupVertices[Group],MATCH(Vertices[[#This Row],[Vertex]],GroupVertices[Vertex],0)),1,1,"")</f>
        <v>25</v>
      </c>
      <c r="BB135" s="48"/>
      <c r="BC135" s="48"/>
      <c r="BD135" s="48"/>
      <c r="BE135" s="48"/>
      <c r="BF135" s="48" t="s">
        <v>603</v>
      </c>
      <c r="BG135" s="48" t="s">
        <v>603</v>
      </c>
      <c r="BH135" s="121" t="s">
        <v>2936</v>
      </c>
      <c r="BI135" s="121" t="s">
        <v>2936</v>
      </c>
      <c r="BJ135" s="121" t="s">
        <v>2746</v>
      </c>
      <c r="BK135" s="121" t="s">
        <v>2746</v>
      </c>
      <c r="BL135" s="121">
        <v>1</v>
      </c>
      <c r="BM135" s="124">
        <v>6.25</v>
      </c>
      <c r="BN135" s="121">
        <v>0</v>
      </c>
      <c r="BO135" s="124">
        <v>0</v>
      </c>
      <c r="BP135" s="121">
        <v>0</v>
      </c>
      <c r="BQ135" s="124">
        <v>0</v>
      </c>
      <c r="BR135" s="121">
        <v>15</v>
      </c>
      <c r="BS135" s="124">
        <v>93.75</v>
      </c>
      <c r="BT135" s="121">
        <v>16</v>
      </c>
      <c r="BU135" s="2"/>
      <c r="BV135" s="3"/>
      <c r="BW135" s="3"/>
      <c r="BX135" s="3"/>
      <c r="BY135" s="3"/>
    </row>
    <row r="136" spans="1:77" ht="41.45" customHeight="1">
      <c r="A136" s="64" t="s">
        <v>302</v>
      </c>
      <c r="C136" s="65"/>
      <c r="D136" s="65" t="s">
        <v>64</v>
      </c>
      <c r="E136" s="66">
        <v>163.17496997684813</v>
      </c>
      <c r="F136" s="68">
        <v>99.99756100800184</v>
      </c>
      <c r="G136" s="100" t="s">
        <v>1978</v>
      </c>
      <c r="H136" s="65"/>
      <c r="I136" s="69" t="s">
        <v>302</v>
      </c>
      <c r="J136" s="70"/>
      <c r="K136" s="70"/>
      <c r="L136" s="69" t="s">
        <v>2306</v>
      </c>
      <c r="M136" s="73">
        <v>1.8128347332561137</v>
      </c>
      <c r="N136" s="74">
        <v>8449.447265625</v>
      </c>
      <c r="O136" s="74">
        <v>638.1714477539062</v>
      </c>
      <c r="P136" s="75"/>
      <c r="Q136" s="76"/>
      <c r="R136" s="76"/>
      <c r="S136" s="86"/>
      <c r="T136" s="48">
        <v>0</v>
      </c>
      <c r="U136" s="48">
        <v>1</v>
      </c>
      <c r="V136" s="49">
        <v>0</v>
      </c>
      <c r="W136" s="49">
        <v>1</v>
      </c>
      <c r="X136" s="49">
        <v>0</v>
      </c>
      <c r="Y136" s="49">
        <v>0.701752</v>
      </c>
      <c r="Z136" s="49">
        <v>0</v>
      </c>
      <c r="AA136" s="49">
        <v>0</v>
      </c>
      <c r="AB136" s="71">
        <v>136</v>
      </c>
      <c r="AC136" s="71"/>
      <c r="AD136" s="72"/>
      <c r="AE136" s="78" t="s">
        <v>1306</v>
      </c>
      <c r="AF136" s="78">
        <v>1170</v>
      </c>
      <c r="AG136" s="78">
        <v>906</v>
      </c>
      <c r="AH136" s="78">
        <v>37525</v>
      </c>
      <c r="AI136" s="78">
        <v>43466</v>
      </c>
      <c r="AJ136" s="78"/>
      <c r="AK136" s="78"/>
      <c r="AL136" s="78" t="s">
        <v>1590</v>
      </c>
      <c r="AM136" s="78"/>
      <c r="AN136" s="78"/>
      <c r="AO136" s="80">
        <v>43343.293344907404</v>
      </c>
      <c r="AP136" s="83" t="s">
        <v>1864</v>
      </c>
      <c r="AQ136" s="78" t="b">
        <v>1</v>
      </c>
      <c r="AR136" s="78" t="b">
        <v>0</v>
      </c>
      <c r="AS136" s="78" t="b">
        <v>1</v>
      </c>
      <c r="AT136" s="78" t="s">
        <v>1903</v>
      </c>
      <c r="AU136" s="78">
        <v>61</v>
      </c>
      <c r="AV136" s="78"/>
      <c r="AW136" s="78" t="b">
        <v>0</v>
      </c>
      <c r="AX136" s="78" t="s">
        <v>1997</v>
      </c>
      <c r="AY136" s="83" t="s">
        <v>2131</v>
      </c>
      <c r="AZ136" s="78" t="s">
        <v>66</v>
      </c>
      <c r="BA136" s="78" t="str">
        <f>REPLACE(INDEX(GroupVertices[Group],MATCH(Vertices[[#This Row],[Vertex]],GroupVertices[Vertex],0)),1,1,"")</f>
        <v>25</v>
      </c>
      <c r="BB136" s="48"/>
      <c r="BC136" s="48"/>
      <c r="BD136" s="48"/>
      <c r="BE136" s="48"/>
      <c r="BF136" s="48" t="s">
        <v>603</v>
      </c>
      <c r="BG136" s="48" t="s">
        <v>603</v>
      </c>
      <c r="BH136" s="121" t="s">
        <v>2937</v>
      </c>
      <c r="BI136" s="121" t="s">
        <v>2937</v>
      </c>
      <c r="BJ136" s="121" t="s">
        <v>3036</v>
      </c>
      <c r="BK136" s="121" t="s">
        <v>3036</v>
      </c>
      <c r="BL136" s="121">
        <v>1</v>
      </c>
      <c r="BM136" s="124">
        <v>5.555555555555555</v>
      </c>
      <c r="BN136" s="121">
        <v>0</v>
      </c>
      <c r="BO136" s="124">
        <v>0</v>
      </c>
      <c r="BP136" s="121">
        <v>0</v>
      </c>
      <c r="BQ136" s="124">
        <v>0</v>
      </c>
      <c r="BR136" s="121">
        <v>17</v>
      </c>
      <c r="BS136" s="124">
        <v>94.44444444444444</v>
      </c>
      <c r="BT136" s="121">
        <v>18</v>
      </c>
      <c r="BU136" s="2"/>
      <c r="BV136" s="3"/>
      <c r="BW136" s="3"/>
      <c r="BX136" s="3"/>
      <c r="BY136" s="3"/>
    </row>
    <row r="137" spans="1:77" ht="41.45" customHeight="1">
      <c r="A137" s="64" t="s">
        <v>304</v>
      </c>
      <c r="C137" s="65"/>
      <c r="D137" s="65" t="s">
        <v>64</v>
      </c>
      <c r="E137" s="66">
        <v>166.26672320511074</v>
      </c>
      <c r="F137" s="68">
        <v>99.99114317475279</v>
      </c>
      <c r="G137" s="100" t="s">
        <v>712</v>
      </c>
      <c r="H137" s="65"/>
      <c r="I137" s="69" t="s">
        <v>304</v>
      </c>
      <c r="J137" s="70"/>
      <c r="K137" s="70"/>
      <c r="L137" s="69" t="s">
        <v>2307</v>
      </c>
      <c r="M137" s="73">
        <v>3.9516846273869906</v>
      </c>
      <c r="N137" s="74">
        <v>1554.055419921875</v>
      </c>
      <c r="O137" s="74">
        <v>5720.62646484375</v>
      </c>
      <c r="P137" s="75"/>
      <c r="Q137" s="76"/>
      <c r="R137" s="76"/>
      <c r="S137" s="86"/>
      <c r="T137" s="48">
        <v>0</v>
      </c>
      <c r="U137" s="48">
        <v>2</v>
      </c>
      <c r="V137" s="49">
        <v>0</v>
      </c>
      <c r="W137" s="49">
        <v>0.008333</v>
      </c>
      <c r="X137" s="49">
        <v>0.032936</v>
      </c>
      <c r="Y137" s="49">
        <v>0.712067</v>
      </c>
      <c r="Z137" s="49">
        <v>0.5</v>
      </c>
      <c r="AA137" s="49">
        <v>0</v>
      </c>
      <c r="AB137" s="71">
        <v>137</v>
      </c>
      <c r="AC137" s="71"/>
      <c r="AD137" s="72"/>
      <c r="AE137" s="78" t="s">
        <v>1307</v>
      </c>
      <c r="AF137" s="78">
        <v>101</v>
      </c>
      <c r="AG137" s="78">
        <v>3290</v>
      </c>
      <c r="AH137" s="78">
        <v>1635</v>
      </c>
      <c r="AI137" s="78">
        <v>655</v>
      </c>
      <c r="AJ137" s="78"/>
      <c r="AK137" s="78" t="s">
        <v>1473</v>
      </c>
      <c r="AL137" s="78" t="s">
        <v>1136</v>
      </c>
      <c r="AM137" s="78"/>
      <c r="AN137" s="78"/>
      <c r="AO137" s="80">
        <v>42466.65069444444</v>
      </c>
      <c r="AP137" s="83" t="s">
        <v>1865</v>
      </c>
      <c r="AQ137" s="78" t="b">
        <v>0</v>
      </c>
      <c r="AR137" s="78" t="b">
        <v>0</v>
      </c>
      <c r="AS137" s="78" t="b">
        <v>0</v>
      </c>
      <c r="AT137" s="78" t="s">
        <v>1084</v>
      </c>
      <c r="AU137" s="78">
        <v>197</v>
      </c>
      <c r="AV137" s="83" t="s">
        <v>1905</v>
      </c>
      <c r="AW137" s="78" t="b">
        <v>0</v>
      </c>
      <c r="AX137" s="78" t="s">
        <v>1997</v>
      </c>
      <c r="AY137" s="83" t="s">
        <v>2132</v>
      </c>
      <c r="AZ137" s="78" t="s">
        <v>66</v>
      </c>
      <c r="BA137" s="78" t="str">
        <f>REPLACE(INDEX(GroupVertices[Group],MATCH(Vertices[[#This Row],[Vertex]],GroupVertices[Vertex],0)),1,1,"")</f>
        <v>1</v>
      </c>
      <c r="BB137" s="48"/>
      <c r="BC137" s="48"/>
      <c r="BD137" s="48"/>
      <c r="BE137" s="48"/>
      <c r="BF137" s="48" t="s">
        <v>605</v>
      </c>
      <c r="BG137" s="48" t="s">
        <v>605</v>
      </c>
      <c r="BH137" s="121" t="s">
        <v>2938</v>
      </c>
      <c r="BI137" s="121" t="s">
        <v>2938</v>
      </c>
      <c r="BJ137" s="121" t="s">
        <v>3037</v>
      </c>
      <c r="BK137" s="121" t="s">
        <v>3037</v>
      </c>
      <c r="BL137" s="121">
        <v>0</v>
      </c>
      <c r="BM137" s="124">
        <v>0</v>
      </c>
      <c r="BN137" s="121">
        <v>0</v>
      </c>
      <c r="BO137" s="124">
        <v>0</v>
      </c>
      <c r="BP137" s="121">
        <v>0</v>
      </c>
      <c r="BQ137" s="124">
        <v>0</v>
      </c>
      <c r="BR137" s="121">
        <v>17</v>
      </c>
      <c r="BS137" s="124">
        <v>100</v>
      </c>
      <c r="BT137" s="121">
        <v>17</v>
      </c>
      <c r="BU137" s="2"/>
      <c r="BV137" s="3"/>
      <c r="BW137" s="3"/>
      <c r="BX137" s="3"/>
      <c r="BY137" s="3"/>
    </row>
    <row r="138" spans="1:77" ht="41.45" customHeight="1">
      <c r="A138" s="64" t="s">
        <v>331</v>
      </c>
      <c r="C138" s="65"/>
      <c r="D138" s="65" t="s">
        <v>64</v>
      </c>
      <c r="E138" s="66">
        <v>164.50297136348442</v>
      </c>
      <c r="F138" s="68">
        <v>99.99480435479418</v>
      </c>
      <c r="G138" s="100" t="s">
        <v>735</v>
      </c>
      <c r="H138" s="65"/>
      <c r="I138" s="69" t="s">
        <v>331</v>
      </c>
      <c r="J138" s="70"/>
      <c r="K138" s="70"/>
      <c r="L138" s="69" t="s">
        <v>2308</v>
      </c>
      <c r="M138" s="73">
        <v>2.7315353589230673</v>
      </c>
      <c r="N138" s="74">
        <v>1447.551513671875</v>
      </c>
      <c r="O138" s="74">
        <v>6921.337890625</v>
      </c>
      <c r="P138" s="75"/>
      <c r="Q138" s="76"/>
      <c r="R138" s="76"/>
      <c r="S138" s="86"/>
      <c r="T138" s="48">
        <v>13</v>
      </c>
      <c r="U138" s="48">
        <v>4</v>
      </c>
      <c r="V138" s="49">
        <v>909</v>
      </c>
      <c r="W138" s="49">
        <v>0.010526</v>
      </c>
      <c r="X138" s="49">
        <v>0.085705</v>
      </c>
      <c r="Y138" s="49">
        <v>5.781529</v>
      </c>
      <c r="Z138" s="49">
        <v>0.023809523809523808</v>
      </c>
      <c r="AA138" s="49">
        <v>0</v>
      </c>
      <c r="AB138" s="71">
        <v>138</v>
      </c>
      <c r="AC138" s="71"/>
      <c r="AD138" s="72"/>
      <c r="AE138" s="78" t="s">
        <v>1308</v>
      </c>
      <c r="AF138" s="78">
        <v>3381</v>
      </c>
      <c r="AG138" s="78">
        <v>1930</v>
      </c>
      <c r="AH138" s="78">
        <v>14320</v>
      </c>
      <c r="AI138" s="78">
        <v>7544</v>
      </c>
      <c r="AJ138" s="78"/>
      <c r="AK138" s="78" t="s">
        <v>1474</v>
      </c>
      <c r="AL138" s="78" t="s">
        <v>1136</v>
      </c>
      <c r="AM138" s="83" t="s">
        <v>1715</v>
      </c>
      <c r="AN138" s="78"/>
      <c r="AO138" s="80">
        <v>39910.963368055556</v>
      </c>
      <c r="AP138" s="83" t="s">
        <v>1866</v>
      </c>
      <c r="AQ138" s="78" t="b">
        <v>0</v>
      </c>
      <c r="AR138" s="78" t="b">
        <v>0</v>
      </c>
      <c r="AS138" s="78" t="b">
        <v>1</v>
      </c>
      <c r="AT138" s="78" t="s">
        <v>1084</v>
      </c>
      <c r="AU138" s="78">
        <v>139</v>
      </c>
      <c r="AV138" s="83" t="s">
        <v>1923</v>
      </c>
      <c r="AW138" s="78" t="b">
        <v>0</v>
      </c>
      <c r="AX138" s="78" t="s">
        <v>1997</v>
      </c>
      <c r="AY138" s="83" t="s">
        <v>2133</v>
      </c>
      <c r="AZ138" s="78" t="s">
        <v>66</v>
      </c>
      <c r="BA138" s="78" t="str">
        <f>REPLACE(INDEX(GroupVertices[Group],MATCH(Vertices[[#This Row],[Vertex]],GroupVertices[Vertex],0)),1,1,"")</f>
        <v>1</v>
      </c>
      <c r="BB138" s="48" t="s">
        <v>2844</v>
      </c>
      <c r="BC138" s="48" t="s">
        <v>2844</v>
      </c>
      <c r="BD138" s="48" t="s">
        <v>2850</v>
      </c>
      <c r="BE138" s="48" t="s">
        <v>2850</v>
      </c>
      <c r="BF138" s="48" t="s">
        <v>2857</v>
      </c>
      <c r="BG138" s="48" t="s">
        <v>2865</v>
      </c>
      <c r="BH138" s="121" t="s">
        <v>2939</v>
      </c>
      <c r="BI138" s="121" t="s">
        <v>2965</v>
      </c>
      <c r="BJ138" s="121" t="s">
        <v>3038</v>
      </c>
      <c r="BK138" s="121" t="s">
        <v>3058</v>
      </c>
      <c r="BL138" s="121">
        <v>4</v>
      </c>
      <c r="BM138" s="124">
        <v>1.7777777777777777</v>
      </c>
      <c r="BN138" s="121">
        <v>2</v>
      </c>
      <c r="BO138" s="124">
        <v>0.8888888888888888</v>
      </c>
      <c r="BP138" s="121">
        <v>0</v>
      </c>
      <c r="BQ138" s="124">
        <v>0</v>
      </c>
      <c r="BR138" s="121">
        <v>219</v>
      </c>
      <c r="BS138" s="124">
        <v>97.33333333333333</v>
      </c>
      <c r="BT138" s="121">
        <v>225</v>
      </c>
      <c r="BU138" s="2"/>
      <c r="BV138" s="3"/>
      <c r="BW138" s="3"/>
      <c r="BX138" s="3"/>
      <c r="BY138" s="3"/>
    </row>
    <row r="139" spans="1:77" ht="41.45" customHeight="1">
      <c r="A139" s="64" t="s">
        <v>305</v>
      </c>
      <c r="C139" s="65"/>
      <c r="D139" s="65" t="s">
        <v>64</v>
      </c>
      <c r="E139" s="66">
        <v>162.12450012999716</v>
      </c>
      <c r="F139" s="68">
        <v>99.99974156376179</v>
      </c>
      <c r="G139" s="100" t="s">
        <v>713</v>
      </c>
      <c r="H139" s="65"/>
      <c r="I139" s="69" t="s">
        <v>305</v>
      </c>
      <c r="J139" s="70"/>
      <c r="K139" s="70"/>
      <c r="L139" s="69" t="s">
        <v>2309</v>
      </c>
      <c r="M139" s="73">
        <v>1.0861281836562768</v>
      </c>
      <c r="N139" s="74">
        <v>1084.5875244140625</v>
      </c>
      <c r="O139" s="74">
        <v>6111.37548828125</v>
      </c>
      <c r="P139" s="75"/>
      <c r="Q139" s="76"/>
      <c r="R139" s="76"/>
      <c r="S139" s="86"/>
      <c r="T139" s="48">
        <v>0</v>
      </c>
      <c r="U139" s="48">
        <v>2</v>
      </c>
      <c r="V139" s="49">
        <v>0</v>
      </c>
      <c r="W139" s="49">
        <v>0.007042</v>
      </c>
      <c r="X139" s="49">
        <v>0.019973</v>
      </c>
      <c r="Y139" s="49">
        <v>0.771578</v>
      </c>
      <c r="Z139" s="49">
        <v>0.5</v>
      </c>
      <c r="AA139" s="49">
        <v>0</v>
      </c>
      <c r="AB139" s="71">
        <v>139</v>
      </c>
      <c r="AC139" s="71"/>
      <c r="AD139" s="72"/>
      <c r="AE139" s="78" t="s">
        <v>1309</v>
      </c>
      <c r="AF139" s="78">
        <v>141</v>
      </c>
      <c r="AG139" s="78">
        <v>96</v>
      </c>
      <c r="AH139" s="78">
        <v>285</v>
      </c>
      <c r="AI139" s="78">
        <v>657</v>
      </c>
      <c r="AJ139" s="78"/>
      <c r="AK139" s="78" t="s">
        <v>1475</v>
      </c>
      <c r="AL139" s="78" t="s">
        <v>1136</v>
      </c>
      <c r="AM139" s="78"/>
      <c r="AN139" s="78"/>
      <c r="AO139" s="80">
        <v>42763.98657407407</v>
      </c>
      <c r="AP139" s="83" t="s">
        <v>1867</v>
      </c>
      <c r="AQ139" s="78" t="b">
        <v>1</v>
      </c>
      <c r="AR139" s="78" t="b">
        <v>0</v>
      </c>
      <c r="AS139" s="78" t="b">
        <v>0</v>
      </c>
      <c r="AT139" s="78" t="s">
        <v>1084</v>
      </c>
      <c r="AU139" s="78">
        <v>3</v>
      </c>
      <c r="AV139" s="78"/>
      <c r="AW139" s="78" t="b">
        <v>0</v>
      </c>
      <c r="AX139" s="78" t="s">
        <v>1997</v>
      </c>
      <c r="AY139" s="83" t="s">
        <v>2134</v>
      </c>
      <c r="AZ139" s="78" t="s">
        <v>66</v>
      </c>
      <c r="BA139" s="78" t="str">
        <f>REPLACE(INDEX(GroupVertices[Group],MATCH(Vertices[[#This Row],[Vertex]],GroupVertices[Vertex],0)),1,1,"")</f>
        <v>1</v>
      </c>
      <c r="BB139" s="48" t="s">
        <v>541</v>
      </c>
      <c r="BC139" s="48" t="s">
        <v>541</v>
      </c>
      <c r="BD139" s="48" t="s">
        <v>575</v>
      </c>
      <c r="BE139" s="48" t="s">
        <v>575</v>
      </c>
      <c r="BF139" s="48" t="s">
        <v>606</v>
      </c>
      <c r="BG139" s="48" t="s">
        <v>606</v>
      </c>
      <c r="BH139" s="121" t="s">
        <v>2940</v>
      </c>
      <c r="BI139" s="121" t="s">
        <v>2940</v>
      </c>
      <c r="BJ139" s="121" t="s">
        <v>3039</v>
      </c>
      <c r="BK139" s="121" t="s">
        <v>3039</v>
      </c>
      <c r="BL139" s="121">
        <v>0</v>
      </c>
      <c r="BM139" s="124">
        <v>0</v>
      </c>
      <c r="BN139" s="121">
        <v>0</v>
      </c>
      <c r="BO139" s="124">
        <v>0</v>
      </c>
      <c r="BP139" s="121">
        <v>0</v>
      </c>
      <c r="BQ139" s="124">
        <v>0</v>
      </c>
      <c r="BR139" s="121">
        <v>14</v>
      </c>
      <c r="BS139" s="124">
        <v>100</v>
      </c>
      <c r="BT139" s="121">
        <v>14</v>
      </c>
      <c r="BU139" s="2"/>
      <c r="BV139" s="3"/>
      <c r="BW139" s="3"/>
      <c r="BX139" s="3"/>
      <c r="BY139" s="3"/>
    </row>
    <row r="140" spans="1:77" ht="41.45" customHeight="1">
      <c r="A140" s="64" t="s">
        <v>373</v>
      </c>
      <c r="C140" s="65"/>
      <c r="D140" s="65" t="s">
        <v>64</v>
      </c>
      <c r="E140" s="66">
        <v>1000</v>
      </c>
      <c r="F140" s="68">
        <v>84.51830446445013</v>
      </c>
      <c r="G140" s="100" t="s">
        <v>1979</v>
      </c>
      <c r="H140" s="65"/>
      <c r="I140" s="69" t="s">
        <v>373</v>
      </c>
      <c r="J140" s="70"/>
      <c r="K140" s="70"/>
      <c r="L140" s="69" t="s">
        <v>2310</v>
      </c>
      <c r="M140" s="73">
        <v>5160.533065480923</v>
      </c>
      <c r="N140" s="74">
        <v>1019.1897583007812</v>
      </c>
      <c r="O140" s="74">
        <v>7157.08837890625</v>
      </c>
      <c r="P140" s="75"/>
      <c r="Q140" s="76"/>
      <c r="R140" s="76"/>
      <c r="S140" s="86"/>
      <c r="T140" s="48">
        <v>3</v>
      </c>
      <c r="U140" s="48">
        <v>0</v>
      </c>
      <c r="V140" s="49">
        <v>13</v>
      </c>
      <c r="W140" s="49">
        <v>0.007752</v>
      </c>
      <c r="X140" s="49">
        <v>0.027374</v>
      </c>
      <c r="Y140" s="49">
        <v>1.109768</v>
      </c>
      <c r="Z140" s="49">
        <v>0.3333333333333333</v>
      </c>
      <c r="AA140" s="49">
        <v>0</v>
      </c>
      <c r="AB140" s="71">
        <v>140</v>
      </c>
      <c r="AC140" s="71"/>
      <c r="AD140" s="72"/>
      <c r="AE140" s="78" t="s">
        <v>1310</v>
      </c>
      <c r="AF140" s="78">
        <v>1169</v>
      </c>
      <c r="AG140" s="78">
        <v>5750907</v>
      </c>
      <c r="AH140" s="78">
        <v>27062</v>
      </c>
      <c r="AI140" s="78">
        <v>14313</v>
      </c>
      <c r="AJ140" s="78"/>
      <c r="AK140" s="78" t="s">
        <v>1476</v>
      </c>
      <c r="AL140" s="78" t="s">
        <v>1591</v>
      </c>
      <c r="AM140" s="83" t="s">
        <v>1716</v>
      </c>
      <c r="AN140" s="78"/>
      <c r="AO140" s="80">
        <v>39724.17797453704</v>
      </c>
      <c r="AP140" s="83" t="s">
        <v>1868</v>
      </c>
      <c r="AQ140" s="78" t="b">
        <v>0</v>
      </c>
      <c r="AR140" s="78" t="b">
        <v>0</v>
      </c>
      <c r="AS140" s="78" t="b">
        <v>1</v>
      </c>
      <c r="AT140" s="78" t="s">
        <v>1084</v>
      </c>
      <c r="AU140" s="78">
        <v>16522</v>
      </c>
      <c r="AV140" s="83" t="s">
        <v>1905</v>
      </c>
      <c r="AW140" s="78" t="b">
        <v>1</v>
      </c>
      <c r="AX140" s="78" t="s">
        <v>1997</v>
      </c>
      <c r="AY140" s="83" t="s">
        <v>2135</v>
      </c>
      <c r="AZ140" s="78" t="s">
        <v>65</v>
      </c>
      <c r="BA140" s="78" t="str">
        <f>REPLACE(INDEX(GroupVertices[Group],MATCH(Vertices[[#This Row],[Vertex]],GroupVertices[Vertex],0)),1,1,"")</f>
        <v>1</v>
      </c>
      <c r="BB140" s="48"/>
      <c r="BC140" s="48"/>
      <c r="BD140" s="48"/>
      <c r="BE140" s="48"/>
      <c r="BF140" s="48"/>
      <c r="BG140" s="48"/>
      <c r="BH140" s="48"/>
      <c r="BI140" s="48"/>
      <c r="BJ140" s="48"/>
      <c r="BK140" s="48"/>
      <c r="BL140" s="48"/>
      <c r="BM140" s="49"/>
      <c r="BN140" s="48"/>
      <c r="BO140" s="49"/>
      <c r="BP140" s="48"/>
      <c r="BQ140" s="49"/>
      <c r="BR140" s="48"/>
      <c r="BS140" s="49"/>
      <c r="BT140" s="48"/>
      <c r="BU140" s="2"/>
      <c r="BV140" s="3"/>
      <c r="BW140" s="3"/>
      <c r="BX140" s="3"/>
      <c r="BY140" s="3"/>
    </row>
    <row r="141" spans="1:77" ht="41.45" customHeight="1">
      <c r="A141" s="64" t="s">
        <v>306</v>
      </c>
      <c r="C141" s="65"/>
      <c r="D141" s="65" t="s">
        <v>64</v>
      </c>
      <c r="E141" s="66">
        <v>195.9042385262037</v>
      </c>
      <c r="F141" s="68">
        <v>99.92962188983653</v>
      </c>
      <c r="G141" s="100" t="s">
        <v>714</v>
      </c>
      <c r="H141" s="65"/>
      <c r="I141" s="69" t="s">
        <v>306</v>
      </c>
      <c r="J141" s="70"/>
      <c r="K141" s="70"/>
      <c r="L141" s="69" t="s">
        <v>2311</v>
      </c>
      <c r="M141" s="73">
        <v>24.454678180479664</v>
      </c>
      <c r="N141" s="74">
        <v>3144.833984375</v>
      </c>
      <c r="O141" s="74">
        <v>5520.13427734375</v>
      </c>
      <c r="P141" s="75"/>
      <c r="Q141" s="76"/>
      <c r="R141" s="76"/>
      <c r="S141" s="86"/>
      <c r="T141" s="48">
        <v>0</v>
      </c>
      <c r="U141" s="48">
        <v>2</v>
      </c>
      <c r="V141" s="49">
        <v>0</v>
      </c>
      <c r="W141" s="49">
        <v>0.007634</v>
      </c>
      <c r="X141" s="49">
        <v>0.023104</v>
      </c>
      <c r="Y141" s="49">
        <v>0.673426</v>
      </c>
      <c r="Z141" s="49">
        <v>0.5</v>
      </c>
      <c r="AA141" s="49">
        <v>0</v>
      </c>
      <c r="AB141" s="71">
        <v>141</v>
      </c>
      <c r="AC141" s="71"/>
      <c r="AD141" s="72"/>
      <c r="AE141" s="78" t="s">
        <v>1311</v>
      </c>
      <c r="AF141" s="78">
        <v>27478</v>
      </c>
      <c r="AG141" s="78">
        <v>26143</v>
      </c>
      <c r="AH141" s="78">
        <v>23416</v>
      </c>
      <c r="AI141" s="78">
        <v>34550</v>
      </c>
      <c r="AJ141" s="78"/>
      <c r="AK141" s="78" t="s">
        <v>1477</v>
      </c>
      <c r="AL141" s="78" t="s">
        <v>1592</v>
      </c>
      <c r="AM141" s="83" t="s">
        <v>1717</v>
      </c>
      <c r="AN141" s="78"/>
      <c r="AO141" s="80">
        <v>42143.75216435185</v>
      </c>
      <c r="AP141" s="83" t="s">
        <v>1869</v>
      </c>
      <c r="AQ141" s="78" t="b">
        <v>0</v>
      </c>
      <c r="AR141" s="78" t="b">
        <v>0</v>
      </c>
      <c r="AS141" s="78" t="b">
        <v>1</v>
      </c>
      <c r="AT141" s="78" t="s">
        <v>1084</v>
      </c>
      <c r="AU141" s="78">
        <v>250</v>
      </c>
      <c r="AV141" s="83" t="s">
        <v>1905</v>
      </c>
      <c r="AW141" s="78" t="b">
        <v>0</v>
      </c>
      <c r="AX141" s="78" t="s">
        <v>1997</v>
      </c>
      <c r="AY141" s="83" t="s">
        <v>2136</v>
      </c>
      <c r="AZ141" s="78" t="s">
        <v>66</v>
      </c>
      <c r="BA141" s="78" t="str">
        <f>REPLACE(INDEX(GroupVertices[Group],MATCH(Vertices[[#This Row],[Vertex]],GroupVertices[Vertex],0)),1,1,"")</f>
        <v>3</v>
      </c>
      <c r="BB141" s="48" t="s">
        <v>539</v>
      </c>
      <c r="BC141" s="48" t="s">
        <v>539</v>
      </c>
      <c r="BD141" s="48" t="s">
        <v>572</v>
      </c>
      <c r="BE141" s="48" t="s">
        <v>572</v>
      </c>
      <c r="BF141" s="48" t="s">
        <v>602</v>
      </c>
      <c r="BG141" s="48" t="s">
        <v>602</v>
      </c>
      <c r="BH141" s="121" t="s">
        <v>2933</v>
      </c>
      <c r="BI141" s="121" t="s">
        <v>2933</v>
      </c>
      <c r="BJ141" s="121" t="s">
        <v>3033</v>
      </c>
      <c r="BK141" s="121" t="s">
        <v>3033</v>
      </c>
      <c r="BL141" s="121">
        <v>0</v>
      </c>
      <c r="BM141" s="124">
        <v>0</v>
      </c>
      <c r="BN141" s="121">
        <v>0</v>
      </c>
      <c r="BO141" s="124">
        <v>0</v>
      </c>
      <c r="BP141" s="121">
        <v>0</v>
      </c>
      <c r="BQ141" s="124">
        <v>0</v>
      </c>
      <c r="BR141" s="121">
        <v>21</v>
      </c>
      <c r="BS141" s="124">
        <v>100</v>
      </c>
      <c r="BT141" s="121">
        <v>21</v>
      </c>
      <c r="BU141" s="2"/>
      <c r="BV141" s="3"/>
      <c r="BW141" s="3"/>
      <c r="BX141" s="3"/>
      <c r="BY141" s="3"/>
    </row>
    <row r="142" spans="1:77" ht="41.45" customHeight="1">
      <c r="A142" s="64" t="s">
        <v>308</v>
      </c>
      <c r="C142" s="65"/>
      <c r="D142" s="65" t="s">
        <v>64</v>
      </c>
      <c r="E142" s="66">
        <v>162.5498755741541</v>
      </c>
      <c r="F142" s="68">
        <v>99.99885857328121</v>
      </c>
      <c r="G142" s="100" t="s">
        <v>716</v>
      </c>
      <c r="H142" s="65"/>
      <c r="I142" s="69" t="s">
        <v>308</v>
      </c>
      <c r="J142" s="70"/>
      <c r="K142" s="70"/>
      <c r="L142" s="69" t="s">
        <v>2312</v>
      </c>
      <c r="M142" s="73">
        <v>1.380399477815223</v>
      </c>
      <c r="N142" s="74">
        <v>3264.574951171875</v>
      </c>
      <c r="O142" s="74">
        <v>4576.01318359375</v>
      </c>
      <c r="P142" s="75"/>
      <c r="Q142" s="76"/>
      <c r="R142" s="76"/>
      <c r="S142" s="86"/>
      <c r="T142" s="48">
        <v>0</v>
      </c>
      <c r="U142" s="48">
        <v>2</v>
      </c>
      <c r="V142" s="49">
        <v>0</v>
      </c>
      <c r="W142" s="49">
        <v>0.007634</v>
      </c>
      <c r="X142" s="49">
        <v>0.023104</v>
      </c>
      <c r="Y142" s="49">
        <v>0.673426</v>
      </c>
      <c r="Z142" s="49">
        <v>0.5</v>
      </c>
      <c r="AA142" s="49">
        <v>0</v>
      </c>
      <c r="AB142" s="71">
        <v>142</v>
      </c>
      <c r="AC142" s="71"/>
      <c r="AD142" s="72"/>
      <c r="AE142" s="78" t="s">
        <v>1312</v>
      </c>
      <c r="AF142" s="78">
        <v>519</v>
      </c>
      <c r="AG142" s="78">
        <v>424</v>
      </c>
      <c r="AH142" s="78">
        <v>17564</v>
      </c>
      <c r="AI142" s="78">
        <v>11624</v>
      </c>
      <c r="AJ142" s="78"/>
      <c r="AK142" s="78" t="s">
        <v>1478</v>
      </c>
      <c r="AL142" s="78" t="s">
        <v>1593</v>
      </c>
      <c r="AM142" s="83" t="s">
        <v>1718</v>
      </c>
      <c r="AN142" s="78"/>
      <c r="AO142" s="80">
        <v>40310.73121527778</v>
      </c>
      <c r="AP142" s="83" t="s">
        <v>1870</v>
      </c>
      <c r="AQ142" s="78" t="b">
        <v>0</v>
      </c>
      <c r="AR142" s="78" t="b">
        <v>0</v>
      </c>
      <c r="AS142" s="78" t="b">
        <v>1</v>
      </c>
      <c r="AT142" s="78" t="s">
        <v>1084</v>
      </c>
      <c r="AU142" s="78">
        <v>5</v>
      </c>
      <c r="AV142" s="83" t="s">
        <v>1911</v>
      </c>
      <c r="AW142" s="78" t="b">
        <v>0</v>
      </c>
      <c r="AX142" s="78" t="s">
        <v>1997</v>
      </c>
      <c r="AY142" s="83" t="s">
        <v>2137</v>
      </c>
      <c r="AZ142" s="78" t="s">
        <v>66</v>
      </c>
      <c r="BA142" s="78" t="str">
        <f>REPLACE(INDEX(GroupVertices[Group],MATCH(Vertices[[#This Row],[Vertex]],GroupVertices[Vertex],0)),1,1,"")</f>
        <v>3</v>
      </c>
      <c r="BB142" s="48" t="s">
        <v>539</v>
      </c>
      <c r="BC142" s="48" t="s">
        <v>539</v>
      </c>
      <c r="BD142" s="48" t="s">
        <v>572</v>
      </c>
      <c r="BE142" s="48" t="s">
        <v>572</v>
      </c>
      <c r="BF142" s="48" t="s">
        <v>602</v>
      </c>
      <c r="BG142" s="48" t="s">
        <v>602</v>
      </c>
      <c r="BH142" s="121" t="s">
        <v>2933</v>
      </c>
      <c r="BI142" s="121" t="s">
        <v>2933</v>
      </c>
      <c r="BJ142" s="121" t="s">
        <v>3033</v>
      </c>
      <c r="BK142" s="121" t="s">
        <v>3033</v>
      </c>
      <c r="BL142" s="121">
        <v>0</v>
      </c>
      <c r="BM142" s="124">
        <v>0</v>
      </c>
      <c r="BN142" s="121">
        <v>0</v>
      </c>
      <c r="BO142" s="124">
        <v>0</v>
      </c>
      <c r="BP142" s="121">
        <v>0</v>
      </c>
      <c r="BQ142" s="124">
        <v>0</v>
      </c>
      <c r="BR142" s="121">
        <v>21</v>
      </c>
      <c r="BS142" s="124">
        <v>100</v>
      </c>
      <c r="BT142" s="121">
        <v>21</v>
      </c>
      <c r="BU142" s="2"/>
      <c r="BV142" s="3"/>
      <c r="BW142" s="3"/>
      <c r="BX142" s="3"/>
      <c r="BY142" s="3"/>
    </row>
    <row r="143" spans="1:77" ht="41.45" customHeight="1">
      <c r="A143" s="64" t="s">
        <v>309</v>
      </c>
      <c r="C143" s="65"/>
      <c r="D143" s="65" t="s">
        <v>64</v>
      </c>
      <c r="E143" s="66">
        <v>187.89473016305357</v>
      </c>
      <c r="F143" s="68">
        <v>99.94624795449512</v>
      </c>
      <c r="G143" s="100" t="s">
        <v>717</v>
      </c>
      <c r="H143" s="65"/>
      <c r="I143" s="69" t="s">
        <v>309</v>
      </c>
      <c r="J143" s="70"/>
      <c r="K143" s="70"/>
      <c r="L143" s="69" t="s">
        <v>2313</v>
      </c>
      <c r="M143" s="73">
        <v>18.91376503192585</v>
      </c>
      <c r="N143" s="74">
        <v>2686.917724609375</v>
      </c>
      <c r="O143" s="74">
        <v>5692.30859375</v>
      </c>
      <c r="P143" s="75"/>
      <c r="Q143" s="76"/>
      <c r="R143" s="76"/>
      <c r="S143" s="86"/>
      <c r="T143" s="48">
        <v>0</v>
      </c>
      <c r="U143" s="48">
        <v>2</v>
      </c>
      <c r="V143" s="49">
        <v>0</v>
      </c>
      <c r="W143" s="49">
        <v>0.008333</v>
      </c>
      <c r="X143" s="49">
        <v>0.032936</v>
      </c>
      <c r="Y143" s="49">
        <v>0.712067</v>
      </c>
      <c r="Z143" s="49">
        <v>0.5</v>
      </c>
      <c r="AA143" s="49">
        <v>0</v>
      </c>
      <c r="AB143" s="71">
        <v>143</v>
      </c>
      <c r="AC143" s="71"/>
      <c r="AD143" s="72"/>
      <c r="AE143" s="78" t="s">
        <v>1313</v>
      </c>
      <c r="AF143" s="78">
        <v>7311</v>
      </c>
      <c r="AG143" s="78">
        <v>19967</v>
      </c>
      <c r="AH143" s="78">
        <v>91640</v>
      </c>
      <c r="AI143" s="78">
        <v>4568</v>
      </c>
      <c r="AJ143" s="78"/>
      <c r="AK143" s="78" t="s">
        <v>1479</v>
      </c>
      <c r="AL143" s="78" t="s">
        <v>1594</v>
      </c>
      <c r="AM143" s="83" t="s">
        <v>1719</v>
      </c>
      <c r="AN143" s="78"/>
      <c r="AO143" s="80">
        <v>39960.82665509259</v>
      </c>
      <c r="AP143" s="83" t="s">
        <v>1871</v>
      </c>
      <c r="AQ143" s="78" t="b">
        <v>0</v>
      </c>
      <c r="AR143" s="78" t="b">
        <v>0</v>
      </c>
      <c r="AS143" s="78" t="b">
        <v>1</v>
      </c>
      <c r="AT143" s="78" t="s">
        <v>1084</v>
      </c>
      <c r="AU143" s="78">
        <v>463</v>
      </c>
      <c r="AV143" s="83" t="s">
        <v>1905</v>
      </c>
      <c r="AW143" s="78" t="b">
        <v>0</v>
      </c>
      <c r="AX143" s="78" t="s">
        <v>1997</v>
      </c>
      <c r="AY143" s="83" t="s">
        <v>2138</v>
      </c>
      <c r="AZ143" s="78" t="s">
        <v>66</v>
      </c>
      <c r="BA143" s="78" t="str">
        <f>REPLACE(INDEX(GroupVertices[Group],MATCH(Vertices[[#This Row],[Vertex]],GroupVertices[Vertex],0)),1,1,"")</f>
        <v>3</v>
      </c>
      <c r="BB143" s="48"/>
      <c r="BC143" s="48"/>
      <c r="BD143" s="48"/>
      <c r="BE143" s="48"/>
      <c r="BF143" s="48" t="s">
        <v>605</v>
      </c>
      <c r="BG143" s="48" t="s">
        <v>605</v>
      </c>
      <c r="BH143" s="121" t="s">
        <v>2938</v>
      </c>
      <c r="BI143" s="121" t="s">
        <v>2938</v>
      </c>
      <c r="BJ143" s="121" t="s">
        <v>3037</v>
      </c>
      <c r="BK143" s="121" t="s">
        <v>3037</v>
      </c>
      <c r="BL143" s="121">
        <v>0</v>
      </c>
      <c r="BM143" s="124">
        <v>0</v>
      </c>
      <c r="BN143" s="121">
        <v>0</v>
      </c>
      <c r="BO143" s="124">
        <v>0</v>
      </c>
      <c r="BP143" s="121">
        <v>0</v>
      </c>
      <c r="BQ143" s="124">
        <v>0</v>
      </c>
      <c r="BR143" s="121">
        <v>17</v>
      </c>
      <c r="BS143" s="124">
        <v>100</v>
      </c>
      <c r="BT143" s="121">
        <v>17</v>
      </c>
      <c r="BU143" s="2"/>
      <c r="BV143" s="3"/>
      <c r="BW143" s="3"/>
      <c r="BX143" s="3"/>
      <c r="BY143" s="3"/>
    </row>
    <row r="144" spans="1:77" ht="41.45" customHeight="1">
      <c r="A144" s="64" t="s">
        <v>310</v>
      </c>
      <c r="C144" s="65"/>
      <c r="D144" s="65" t="s">
        <v>64</v>
      </c>
      <c r="E144" s="66">
        <v>163.32540763392802</v>
      </c>
      <c r="F144" s="68">
        <v>99.99724873088066</v>
      </c>
      <c r="G144" s="100" t="s">
        <v>718</v>
      </c>
      <c r="H144" s="65"/>
      <c r="I144" s="69" t="s">
        <v>310</v>
      </c>
      <c r="J144" s="70"/>
      <c r="K144" s="70"/>
      <c r="L144" s="69" t="s">
        <v>2314</v>
      </c>
      <c r="M144" s="73">
        <v>1.9169062885074482</v>
      </c>
      <c r="N144" s="74">
        <v>443.4254455566406</v>
      </c>
      <c r="O144" s="74">
        <v>1655.128662109375</v>
      </c>
      <c r="P144" s="75"/>
      <c r="Q144" s="76"/>
      <c r="R144" s="76"/>
      <c r="S144" s="86"/>
      <c r="T144" s="48">
        <v>1</v>
      </c>
      <c r="U144" s="48">
        <v>1</v>
      </c>
      <c r="V144" s="49">
        <v>0</v>
      </c>
      <c r="W144" s="49">
        <v>0</v>
      </c>
      <c r="X144" s="49">
        <v>0</v>
      </c>
      <c r="Y144" s="49">
        <v>0.999997</v>
      </c>
      <c r="Z144" s="49">
        <v>0</v>
      </c>
      <c r="AA144" s="49" t="s">
        <v>3316</v>
      </c>
      <c r="AB144" s="71">
        <v>144</v>
      </c>
      <c r="AC144" s="71"/>
      <c r="AD144" s="72"/>
      <c r="AE144" s="78" t="s">
        <v>1314</v>
      </c>
      <c r="AF144" s="78">
        <v>1738</v>
      </c>
      <c r="AG144" s="78">
        <v>1022</v>
      </c>
      <c r="AH144" s="78">
        <v>9137</v>
      </c>
      <c r="AI144" s="78">
        <v>14634</v>
      </c>
      <c r="AJ144" s="78"/>
      <c r="AK144" s="78" t="s">
        <v>1480</v>
      </c>
      <c r="AL144" s="78" t="s">
        <v>1135</v>
      </c>
      <c r="AM144" s="83" t="s">
        <v>1720</v>
      </c>
      <c r="AN144" s="78"/>
      <c r="AO144" s="80">
        <v>40760.37825231482</v>
      </c>
      <c r="AP144" s="83" t="s">
        <v>1872</v>
      </c>
      <c r="AQ144" s="78" t="b">
        <v>0</v>
      </c>
      <c r="AR144" s="78" t="b">
        <v>0</v>
      </c>
      <c r="AS144" s="78" t="b">
        <v>1</v>
      </c>
      <c r="AT144" s="78" t="s">
        <v>1084</v>
      </c>
      <c r="AU144" s="78">
        <v>108</v>
      </c>
      <c r="AV144" s="83" t="s">
        <v>1905</v>
      </c>
      <c r="AW144" s="78" t="b">
        <v>0</v>
      </c>
      <c r="AX144" s="78" t="s">
        <v>1997</v>
      </c>
      <c r="AY144" s="83" t="s">
        <v>2139</v>
      </c>
      <c r="AZ144" s="78" t="s">
        <v>66</v>
      </c>
      <c r="BA144" s="78" t="str">
        <f>REPLACE(INDEX(GroupVertices[Group],MATCH(Vertices[[#This Row],[Vertex]],GroupVertices[Vertex],0)),1,1,"")</f>
        <v>2</v>
      </c>
      <c r="BB144" s="48" t="s">
        <v>542</v>
      </c>
      <c r="BC144" s="48" t="s">
        <v>542</v>
      </c>
      <c r="BD144" s="48" t="s">
        <v>562</v>
      </c>
      <c r="BE144" s="48" t="s">
        <v>562</v>
      </c>
      <c r="BF144" s="48" t="s">
        <v>2858</v>
      </c>
      <c r="BG144" s="48" t="s">
        <v>607</v>
      </c>
      <c r="BH144" s="121" t="s">
        <v>2941</v>
      </c>
      <c r="BI144" s="121" t="s">
        <v>2966</v>
      </c>
      <c r="BJ144" s="121" t="s">
        <v>3040</v>
      </c>
      <c r="BK144" s="121" t="s">
        <v>3040</v>
      </c>
      <c r="BL144" s="121">
        <v>0</v>
      </c>
      <c r="BM144" s="124">
        <v>0</v>
      </c>
      <c r="BN144" s="121">
        <v>0</v>
      </c>
      <c r="BO144" s="124">
        <v>0</v>
      </c>
      <c r="BP144" s="121">
        <v>0</v>
      </c>
      <c r="BQ144" s="124">
        <v>0</v>
      </c>
      <c r="BR144" s="121">
        <v>22</v>
      </c>
      <c r="BS144" s="124">
        <v>100</v>
      </c>
      <c r="BT144" s="121">
        <v>22</v>
      </c>
      <c r="BU144" s="2"/>
      <c r="BV144" s="3"/>
      <c r="BW144" s="3"/>
      <c r="BX144" s="3"/>
      <c r="BY144" s="3"/>
    </row>
    <row r="145" spans="1:77" ht="41.45" customHeight="1">
      <c r="A145" s="64" t="s">
        <v>311</v>
      </c>
      <c r="C145" s="65"/>
      <c r="D145" s="65" t="s">
        <v>64</v>
      </c>
      <c r="E145" s="66">
        <v>164.92834680764136</v>
      </c>
      <c r="F145" s="68">
        <v>99.99392136431362</v>
      </c>
      <c r="G145" s="100" t="s">
        <v>719</v>
      </c>
      <c r="H145" s="65"/>
      <c r="I145" s="69" t="s">
        <v>311</v>
      </c>
      <c r="J145" s="70"/>
      <c r="K145" s="70"/>
      <c r="L145" s="69" t="s">
        <v>2315</v>
      </c>
      <c r="M145" s="73">
        <v>3.0258066530820136</v>
      </c>
      <c r="N145" s="74">
        <v>1934.50439453125</v>
      </c>
      <c r="O145" s="74">
        <v>1655.128662109375</v>
      </c>
      <c r="P145" s="75"/>
      <c r="Q145" s="76"/>
      <c r="R145" s="76"/>
      <c r="S145" s="86"/>
      <c r="T145" s="48">
        <v>1</v>
      </c>
      <c r="U145" s="48">
        <v>1</v>
      </c>
      <c r="V145" s="49">
        <v>0</v>
      </c>
      <c r="W145" s="49">
        <v>0</v>
      </c>
      <c r="X145" s="49">
        <v>0</v>
      </c>
      <c r="Y145" s="49">
        <v>0.999997</v>
      </c>
      <c r="Z145" s="49">
        <v>0</v>
      </c>
      <c r="AA145" s="49" t="s">
        <v>3316</v>
      </c>
      <c r="AB145" s="71">
        <v>145</v>
      </c>
      <c r="AC145" s="71"/>
      <c r="AD145" s="72"/>
      <c r="AE145" s="78" t="s">
        <v>1315</v>
      </c>
      <c r="AF145" s="78">
        <v>1671</v>
      </c>
      <c r="AG145" s="78">
        <v>2258</v>
      </c>
      <c r="AH145" s="78">
        <v>29734</v>
      </c>
      <c r="AI145" s="78">
        <v>60356</v>
      </c>
      <c r="AJ145" s="78"/>
      <c r="AK145" s="78" t="s">
        <v>1481</v>
      </c>
      <c r="AL145" s="78" t="s">
        <v>1136</v>
      </c>
      <c r="AM145" s="83" t="s">
        <v>1721</v>
      </c>
      <c r="AN145" s="78"/>
      <c r="AO145" s="80">
        <v>39920.96890046296</v>
      </c>
      <c r="AP145" s="83" t="s">
        <v>1873</v>
      </c>
      <c r="AQ145" s="78" t="b">
        <v>0</v>
      </c>
      <c r="AR145" s="78" t="b">
        <v>0</v>
      </c>
      <c r="AS145" s="78" t="b">
        <v>1</v>
      </c>
      <c r="AT145" s="78" t="s">
        <v>1084</v>
      </c>
      <c r="AU145" s="78">
        <v>441</v>
      </c>
      <c r="AV145" s="83" t="s">
        <v>1920</v>
      </c>
      <c r="AW145" s="78" t="b">
        <v>0</v>
      </c>
      <c r="AX145" s="78" t="s">
        <v>1997</v>
      </c>
      <c r="AY145" s="83" t="s">
        <v>2140</v>
      </c>
      <c r="AZ145" s="78" t="s">
        <v>66</v>
      </c>
      <c r="BA145" s="78" t="str">
        <f>REPLACE(INDEX(GroupVertices[Group],MATCH(Vertices[[#This Row],[Vertex]],GroupVertices[Vertex],0)),1,1,"")</f>
        <v>2</v>
      </c>
      <c r="BB145" s="48" t="s">
        <v>543</v>
      </c>
      <c r="BC145" s="48" t="s">
        <v>543</v>
      </c>
      <c r="BD145" s="48" t="s">
        <v>562</v>
      </c>
      <c r="BE145" s="48" t="s">
        <v>562</v>
      </c>
      <c r="BF145" s="48"/>
      <c r="BG145" s="48"/>
      <c r="BH145" s="121" t="s">
        <v>2942</v>
      </c>
      <c r="BI145" s="121" t="s">
        <v>2942</v>
      </c>
      <c r="BJ145" s="121" t="s">
        <v>3041</v>
      </c>
      <c r="BK145" s="121" t="s">
        <v>3041</v>
      </c>
      <c r="BL145" s="121">
        <v>0</v>
      </c>
      <c r="BM145" s="124">
        <v>0</v>
      </c>
      <c r="BN145" s="121">
        <v>0</v>
      </c>
      <c r="BO145" s="124">
        <v>0</v>
      </c>
      <c r="BP145" s="121">
        <v>0</v>
      </c>
      <c r="BQ145" s="124">
        <v>0</v>
      </c>
      <c r="BR145" s="121">
        <v>26</v>
      </c>
      <c r="BS145" s="124">
        <v>100</v>
      </c>
      <c r="BT145" s="121">
        <v>26</v>
      </c>
      <c r="BU145" s="2"/>
      <c r="BV145" s="3"/>
      <c r="BW145" s="3"/>
      <c r="BX145" s="3"/>
      <c r="BY145" s="3"/>
    </row>
    <row r="146" spans="1:77" ht="41.45" customHeight="1">
      <c r="A146" s="64" t="s">
        <v>312</v>
      </c>
      <c r="C146" s="65"/>
      <c r="D146" s="65" t="s">
        <v>64</v>
      </c>
      <c r="E146" s="66">
        <v>163.8778769607904</v>
      </c>
      <c r="F146" s="68">
        <v>99.99610192007357</v>
      </c>
      <c r="G146" s="100" t="s">
        <v>720</v>
      </c>
      <c r="H146" s="65"/>
      <c r="I146" s="69" t="s">
        <v>312</v>
      </c>
      <c r="J146" s="70"/>
      <c r="K146" s="70"/>
      <c r="L146" s="69" t="s">
        <v>2316</v>
      </c>
      <c r="M146" s="73">
        <v>2.2991001034821767</v>
      </c>
      <c r="N146" s="74">
        <v>940.4517822265625</v>
      </c>
      <c r="O146" s="74">
        <v>1655.128662109375</v>
      </c>
      <c r="P146" s="75"/>
      <c r="Q146" s="76"/>
      <c r="R146" s="76"/>
      <c r="S146" s="86"/>
      <c r="T146" s="48">
        <v>1</v>
      </c>
      <c r="U146" s="48">
        <v>1</v>
      </c>
      <c r="V146" s="49">
        <v>0</v>
      </c>
      <c r="W146" s="49">
        <v>0</v>
      </c>
      <c r="X146" s="49">
        <v>0</v>
      </c>
      <c r="Y146" s="49">
        <v>0.999997</v>
      </c>
      <c r="Z146" s="49">
        <v>0</v>
      </c>
      <c r="AA146" s="49" t="s">
        <v>3316</v>
      </c>
      <c r="AB146" s="71">
        <v>146</v>
      </c>
      <c r="AC146" s="71"/>
      <c r="AD146" s="72"/>
      <c r="AE146" s="78" t="s">
        <v>1316</v>
      </c>
      <c r="AF146" s="78">
        <v>1171</v>
      </c>
      <c r="AG146" s="78">
        <v>1448</v>
      </c>
      <c r="AH146" s="78">
        <v>3565</v>
      </c>
      <c r="AI146" s="78">
        <v>686</v>
      </c>
      <c r="AJ146" s="78"/>
      <c r="AK146" s="78" t="s">
        <v>1482</v>
      </c>
      <c r="AL146" s="78" t="s">
        <v>1595</v>
      </c>
      <c r="AM146" s="83" t="s">
        <v>1722</v>
      </c>
      <c r="AN146" s="78"/>
      <c r="AO146" s="80">
        <v>39878.8103125</v>
      </c>
      <c r="AP146" s="83" t="s">
        <v>1874</v>
      </c>
      <c r="AQ146" s="78" t="b">
        <v>0</v>
      </c>
      <c r="AR146" s="78" t="b">
        <v>0</v>
      </c>
      <c r="AS146" s="78" t="b">
        <v>1</v>
      </c>
      <c r="AT146" s="78" t="s">
        <v>1084</v>
      </c>
      <c r="AU146" s="78">
        <v>89</v>
      </c>
      <c r="AV146" s="83" t="s">
        <v>1916</v>
      </c>
      <c r="AW146" s="78" t="b">
        <v>0</v>
      </c>
      <c r="AX146" s="78" t="s">
        <v>1997</v>
      </c>
      <c r="AY146" s="83" t="s">
        <v>2141</v>
      </c>
      <c r="AZ146" s="78" t="s">
        <v>66</v>
      </c>
      <c r="BA146" s="78" t="str">
        <f>REPLACE(INDEX(GroupVertices[Group],MATCH(Vertices[[#This Row],[Vertex]],GroupVertices[Vertex],0)),1,1,"")</f>
        <v>2</v>
      </c>
      <c r="BB146" s="48" t="s">
        <v>544</v>
      </c>
      <c r="BC146" s="48" t="s">
        <v>544</v>
      </c>
      <c r="BD146" s="48" t="s">
        <v>576</v>
      </c>
      <c r="BE146" s="48" t="s">
        <v>576</v>
      </c>
      <c r="BF146" s="48" t="s">
        <v>584</v>
      </c>
      <c r="BG146" s="48" t="s">
        <v>584</v>
      </c>
      <c r="BH146" s="121" t="s">
        <v>2943</v>
      </c>
      <c r="BI146" s="121" t="s">
        <v>2943</v>
      </c>
      <c r="BJ146" s="121" t="s">
        <v>3042</v>
      </c>
      <c r="BK146" s="121" t="s">
        <v>3042</v>
      </c>
      <c r="BL146" s="121">
        <v>0</v>
      </c>
      <c r="BM146" s="124">
        <v>0</v>
      </c>
      <c r="BN146" s="121">
        <v>0</v>
      </c>
      <c r="BO146" s="124">
        <v>0</v>
      </c>
      <c r="BP146" s="121">
        <v>0</v>
      </c>
      <c r="BQ146" s="124">
        <v>0</v>
      </c>
      <c r="BR146" s="121">
        <v>10</v>
      </c>
      <c r="BS146" s="124">
        <v>100</v>
      </c>
      <c r="BT146" s="121">
        <v>10</v>
      </c>
      <c r="BU146" s="2"/>
      <c r="BV146" s="3"/>
      <c r="BW146" s="3"/>
      <c r="BX146" s="3"/>
      <c r="BY146" s="3"/>
    </row>
    <row r="147" spans="1:77" ht="41.45" customHeight="1">
      <c r="A147" s="64" t="s">
        <v>313</v>
      </c>
      <c r="C147" s="65"/>
      <c r="D147" s="65" t="s">
        <v>64</v>
      </c>
      <c r="E147" s="66">
        <v>162.74440702727463</v>
      </c>
      <c r="F147" s="68">
        <v>99.998454766659</v>
      </c>
      <c r="G147" s="100" t="s">
        <v>721</v>
      </c>
      <c r="H147" s="65"/>
      <c r="I147" s="69" t="s">
        <v>313</v>
      </c>
      <c r="J147" s="70"/>
      <c r="K147" s="70"/>
      <c r="L147" s="69" t="s">
        <v>2317</v>
      </c>
      <c r="M147" s="73">
        <v>1.514974764778156</v>
      </c>
      <c r="N147" s="74">
        <v>1836.978759765625</v>
      </c>
      <c r="O147" s="74">
        <v>5410.4091796875</v>
      </c>
      <c r="P147" s="75"/>
      <c r="Q147" s="76"/>
      <c r="R147" s="76"/>
      <c r="S147" s="86"/>
      <c r="T147" s="48">
        <v>0</v>
      </c>
      <c r="U147" s="48">
        <v>1</v>
      </c>
      <c r="V147" s="49">
        <v>0</v>
      </c>
      <c r="W147" s="49">
        <v>0.006993</v>
      </c>
      <c r="X147" s="49">
        <v>0.015138</v>
      </c>
      <c r="Y147" s="49">
        <v>0.457144</v>
      </c>
      <c r="Z147" s="49">
        <v>0</v>
      </c>
      <c r="AA147" s="49">
        <v>0</v>
      </c>
      <c r="AB147" s="71">
        <v>147</v>
      </c>
      <c r="AC147" s="71"/>
      <c r="AD147" s="72"/>
      <c r="AE147" s="78" t="s">
        <v>1317</v>
      </c>
      <c r="AF147" s="78">
        <v>326</v>
      </c>
      <c r="AG147" s="78">
        <v>574</v>
      </c>
      <c r="AH147" s="78">
        <v>4736</v>
      </c>
      <c r="AI147" s="78">
        <v>22736</v>
      </c>
      <c r="AJ147" s="78"/>
      <c r="AK147" s="78" t="s">
        <v>1483</v>
      </c>
      <c r="AL147" s="78" t="s">
        <v>1136</v>
      </c>
      <c r="AM147" s="83" t="s">
        <v>1723</v>
      </c>
      <c r="AN147" s="78"/>
      <c r="AO147" s="80">
        <v>41954.65194444444</v>
      </c>
      <c r="AP147" s="83" t="s">
        <v>1875</v>
      </c>
      <c r="AQ147" s="78" t="b">
        <v>0</v>
      </c>
      <c r="AR147" s="78" t="b">
        <v>0</v>
      </c>
      <c r="AS147" s="78" t="b">
        <v>1</v>
      </c>
      <c r="AT147" s="78" t="s">
        <v>1084</v>
      </c>
      <c r="AU147" s="78">
        <v>36</v>
      </c>
      <c r="AV147" s="83" t="s">
        <v>1905</v>
      </c>
      <c r="AW147" s="78" t="b">
        <v>0</v>
      </c>
      <c r="AX147" s="78" t="s">
        <v>1997</v>
      </c>
      <c r="AY147" s="83" t="s">
        <v>2142</v>
      </c>
      <c r="AZ147" s="78" t="s">
        <v>66</v>
      </c>
      <c r="BA147" s="78" t="str">
        <f>REPLACE(INDEX(GroupVertices[Group],MATCH(Vertices[[#This Row],[Vertex]],GroupVertices[Vertex],0)),1,1,"")</f>
        <v>1</v>
      </c>
      <c r="BB147" s="48" t="s">
        <v>545</v>
      </c>
      <c r="BC147" s="48" t="s">
        <v>545</v>
      </c>
      <c r="BD147" s="48" t="s">
        <v>577</v>
      </c>
      <c r="BE147" s="48" t="s">
        <v>577</v>
      </c>
      <c r="BF147" s="48" t="s">
        <v>608</v>
      </c>
      <c r="BG147" s="48" t="s">
        <v>608</v>
      </c>
      <c r="BH147" s="121" t="s">
        <v>2944</v>
      </c>
      <c r="BI147" s="121" t="s">
        <v>2944</v>
      </c>
      <c r="BJ147" s="121" t="s">
        <v>3043</v>
      </c>
      <c r="BK147" s="121" t="s">
        <v>3043</v>
      </c>
      <c r="BL147" s="121">
        <v>0</v>
      </c>
      <c r="BM147" s="124">
        <v>0</v>
      </c>
      <c r="BN147" s="121">
        <v>0</v>
      </c>
      <c r="BO147" s="124">
        <v>0</v>
      </c>
      <c r="BP147" s="121">
        <v>0</v>
      </c>
      <c r="BQ147" s="124">
        <v>0</v>
      </c>
      <c r="BR147" s="121">
        <v>15</v>
      </c>
      <c r="BS147" s="124">
        <v>100</v>
      </c>
      <c r="BT147" s="121">
        <v>15</v>
      </c>
      <c r="BU147" s="2"/>
      <c r="BV147" s="3"/>
      <c r="BW147" s="3"/>
      <c r="BX147" s="3"/>
      <c r="BY147" s="3"/>
    </row>
    <row r="148" spans="1:77" ht="41.45" customHeight="1">
      <c r="A148" s="64" t="s">
        <v>314</v>
      </c>
      <c r="C148" s="65"/>
      <c r="D148" s="65" t="s">
        <v>64</v>
      </c>
      <c r="E148" s="66">
        <v>163.09326676653748</v>
      </c>
      <c r="F148" s="68">
        <v>99.99773060678316</v>
      </c>
      <c r="G148" s="100" t="s">
        <v>722</v>
      </c>
      <c r="H148" s="65"/>
      <c r="I148" s="69" t="s">
        <v>314</v>
      </c>
      <c r="J148" s="70"/>
      <c r="K148" s="70"/>
      <c r="L148" s="69" t="s">
        <v>2318</v>
      </c>
      <c r="M148" s="73">
        <v>1.7563131127316818</v>
      </c>
      <c r="N148" s="74">
        <v>2065.1728515625</v>
      </c>
      <c r="O148" s="74">
        <v>7879.30810546875</v>
      </c>
      <c r="P148" s="75"/>
      <c r="Q148" s="76"/>
      <c r="R148" s="76"/>
      <c r="S148" s="86"/>
      <c r="T148" s="48">
        <v>0</v>
      </c>
      <c r="U148" s="48">
        <v>1</v>
      </c>
      <c r="V148" s="49">
        <v>0</v>
      </c>
      <c r="W148" s="49">
        <v>0.006993</v>
      </c>
      <c r="X148" s="49">
        <v>0.015138</v>
      </c>
      <c r="Y148" s="49">
        <v>0.457144</v>
      </c>
      <c r="Z148" s="49">
        <v>0</v>
      </c>
      <c r="AA148" s="49">
        <v>0</v>
      </c>
      <c r="AB148" s="71">
        <v>148</v>
      </c>
      <c r="AC148" s="71"/>
      <c r="AD148" s="72"/>
      <c r="AE148" s="78" t="s">
        <v>1318</v>
      </c>
      <c r="AF148" s="78">
        <v>91</v>
      </c>
      <c r="AG148" s="78">
        <v>843</v>
      </c>
      <c r="AH148" s="78">
        <v>104</v>
      </c>
      <c r="AI148" s="78">
        <v>799</v>
      </c>
      <c r="AJ148" s="78"/>
      <c r="AK148" s="78" t="s">
        <v>1484</v>
      </c>
      <c r="AL148" s="78" t="s">
        <v>1136</v>
      </c>
      <c r="AM148" s="83" t="s">
        <v>1724</v>
      </c>
      <c r="AN148" s="78"/>
      <c r="AO148" s="80">
        <v>40240.99658564815</v>
      </c>
      <c r="AP148" s="83" t="s">
        <v>1876</v>
      </c>
      <c r="AQ148" s="78" t="b">
        <v>0</v>
      </c>
      <c r="AR148" s="78" t="b">
        <v>0</v>
      </c>
      <c r="AS148" s="78" t="b">
        <v>1</v>
      </c>
      <c r="AT148" s="78" t="s">
        <v>1084</v>
      </c>
      <c r="AU148" s="78">
        <v>39</v>
      </c>
      <c r="AV148" s="83" t="s">
        <v>1914</v>
      </c>
      <c r="AW148" s="78" t="b">
        <v>0</v>
      </c>
      <c r="AX148" s="78" t="s">
        <v>1997</v>
      </c>
      <c r="AY148" s="83" t="s">
        <v>2143</v>
      </c>
      <c r="AZ148" s="78" t="s">
        <v>66</v>
      </c>
      <c r="BA148" s="78" t="str">
        <f>REPLACE(INDEX(GroupVertices[Group],MATCH(Vertices[[#This Row],[Vertex]],GroupVertices[Vertex],0)),1,1,"")</f>
        <v>1</v>
      </c>
      <c r="BB148" s="48" t="s">
        <v>545</v>
      </c>
      <c r="BC148" s="48" t="s">
        <v>545</v>
      </c>
      <c r="BD148" s="48" t="s">
        <v>577</v>
      </c>
      <c r="BE148" s="48" t="s">
        <v>577</v>
      </c>
      <c r="BF148" s="48" t="s">
        <v>608</v>
      </c>
      <c r="BG148" s="48" t="s">
        <v>608</v>
      </c>
      <c r="BH148" s="121" t="s">
        <v>2944</v>
      </c>
      <c r="BI148" s="121" t="s">
        <v>2944</v>
      </c>
      <c r="BJ148" s="121" t="s">
        <v>3043</v>
      </c>
      <c r="BK148" s="121" t="s">
        <v>3043</v>
      </c>
      <c r="BL148" s="121">
        <v>0</v>
      </c>
      <c r="BM148" s="124">
        <v>0</v>
      </c>
      <c r="BN148" s="121">
        <v>0</v>
      </c>
      <c r="BO148" s="124">
        <v>0</v>
      </c>
      <c r="BP148" s="121">
        <v>0</v>
      </c>
      <c r="BQ148" s="124">
        <v>0</v>
      </c>
      <c r="BR148" s="121">
        <v>15</v>
      </c>
      <c r="BS148" s="124">
        <v>100</v>
      </c>
      <c r="BT148" s="121">
        <v>15</v>
      </c>
      <c r="BU148" s="2"/>
      <c r="BV148" s="3"/>
      <c r="BW148" s="3"/>
      <c r="BX148" s="3"/>
      <c r="BY148" s="3"/>
    </row>
    <row r="149" spans="1:77" ht="41.45" customHeight="1">
      <c r="A149" s="64" t="s">
        <v>315</v>
      </c>
      <c r="C149" s="65"/>
      <c r="D149" s="65" t="s">
        <v>64</v>
      </c>
      <c r="E149" s="66">
        <v>163.67945487860743</v>
      </c>
      <c r="F149" s="68">
        <v>99.99651380282823</v>
      </c>
      <c r="G149" s="100" t="s">
        <v>723</v>
      </c>
      <c r="H149" s="65"/>
      <c r="I149" s="69" t="s">
        <v>315</v>
      </c>
      <c r="J149" s="70"/>
      <c r="K149" s="70"/>
      <c r="L149" s="69" t="s">
        <v>2319</v>
      </c>
      <c r="M149" s="73">
        <v>2.1618333107799854</v>
      </c>
      <c r="N149" s="74">
        <v>1388.5162353515625</v>
      </c>
      <c r="O149" s="74">
        <v>5046.55419921875</v>
      </c>
      <c r="P149" s="75"/>
      <c r="Q149" s="76"/>
      <c r="R149" s="76"/>
      <c r="S149" s="86"/>
      <c r="T149" s="48">
        <v>0</v>
      </c>
      <c r="U149" s="48">
        <v>1</v>
      </c>
      <c r="V149" s="49">
        <v>0</v>
      </c>
      <c r="W149" s="49">
        <v>0.006993</v>
      </c>
      <c r="X149" s="49">
        <v>0.015138</v>
      </c>
      <c r="Y149" s="49">
        <v>0.457144</v>
      </c>
      <c r="Z149" s="49">
        <v>0</v>
      </c>
      <c r="AA149" s="49">
        <v>0</v>
      </c>
      <c r="AB149" s="71">
        <v>149</v>
      </c>
      <c r="AC149" s="71"/>
      <c r="AD149" s="72"/>
      <c r="AE149" s="78" t="s">
        <v>1319</v>
      </c>
      <c r="AF149" s="78">
        <v>3914</v>
      </c>
      <c r="AG149" s="78">
        <v>1295</v>
      </c>
      <c r="AH149" s="78">
        <v>116532</v>
      </c>
      <c r="AI149" s="78">
        <v>201028</v>
      </c>
      <c r="AJ149" s="78"/>
      <c r="AK149" s="78" t="s">
        <v>1485</v>
      </c>
      <c r="AL149" s="78" t="s">
        <v>1596</v>
      </c>
      <c r="AM149" s="78"/>
      <c r="AN149" s="78"/>
      <c r="AO149" s="80">
        <v>39861.7100462963</v>
      </c>
      <c r="AP149" s="83" t="s">
        <v>1877</v>
      </c>
      <c r="AQ149" s="78" t="b">
        <v>0</v>
      </c>
      <c r="AR149" s="78" t="b">
        <v>0</v>
      </c>
      <c r="AS149" s="78" t="b">
        <v>1</v>
      </c>
      <c r="AT149" s="78" t="s">
        <v>1084</v>
      </c>
      <c r="AU149" s="78">
        <v>35</v>
      </c>
      <c r="AV149" s="83" t="s">
        <v>1915</v>
      </c>
      <c r="AW149" s="78" t="b">
        <v>0</v>
      </c>
      <c r="AX149" s="78" t="s">
        <v>1997</v>
      </c>
      <c r="AY149" s="83" t="s">
        <v>2144</v>
      </c>
      <c r="AZ149" s="78" t="s">
        <v>66</v>
      </c>
      <c r="BA149" s="78" t="str">
        <f>REPLACE(INDEX(GroupVertices[Group],MATCH(Vertices[[#This Row],[Vertex]],GroupVertices[Vertex],0)),1,1,"")</f>
        <v>1</v>
      </c>
      <c r="BB149" s="48" t="s">
        <v>546</v>
      </c>
      <c r="BC149" s="48" t="s">
        <v>546</v>
      </c>
      <c r="BD149" s="48" t="s">
        <v>562</v>
      </c>
      <c r="BE149" s="48" t="s">
        <v>562</v>
      </c>
      <c r="BF149" s="48" t="s">
        <v>606</v>
      </c>
      <c r="BG149" s="48" t="s">
        <v>606</v>
      </c>
      <c r="BH149" s="121" t="s">
        <v>2945</v>
      </c>
      <c r="BI149" s="121" t="s">
        <v>2945</v>
      </c>
      <c r="BJ149" s="121" t="s">
        <v>3044</v>
      </c>
      <c r="BK149" s="121" t="s">
        <v>3044</v>
      </c>
      <c r="BL149" s="121">
        <v>0</v>
      </c>
      <c r="BM149" s="124">
        <v>0</v>
      </c>
      <c r="BN149" s="121">
        <v>0</v>
      </c>
      <c r="BO149" s="124">
        <v>0</v>
      </c>
      <c r="BP149" s="121">
        <v>0</v>
      </c>
      <c r="BQ149" s="124">
        <v>0</v>
      </c>
      <c r="BR149" s="121">
        <v>9</v>
      </c>
      <c r="BS149" s="124">
        <v>100</v>
      </c>
      <c r="BT149" s="121">
        <v>9</v>
      </c>
      <c r="BU149" s="2"/>
      <c r="BV149" s="3"/>
      <c r="BW149" s="3"/>
      <c r="BX149" s="3"/>
      <c r="BY149" s="3"/>
    </row>
    <row r="150" spans="1:77" ht="41.45" customHeight="1">
      <c r="A150" s="64" t="s">
        <v>316</v>
      </c>
      <c r="C150" s="65"/>
      <c r="D150" s="65" t="s">
        <v>64</v>
      </c>
      <c r="E150" s="66">
        <v>275.12522749501676</v>
      </c>
      <c r="F150" s="68">
        <v>99.76517568100641</v>
      </c>
      <c r="G150" s="100" t="s">
        <v>724</v>
      </c>
      <c r="H150" s="65"/>
      <c r="I150" s="69" t="s">
        <v>316</v>
      </c>
      <c r="J150" s="70"/>
      <c r="K150" s="70"/>
      <c r="L150" s="69" t="s">
        <v>2320</v>
      </c>
      <c r="M150" s="73">
        <v>79.25911804326438</v>
      </c>
      <c r="N150" s="74">
        <v>6709.85498046875</v>
      </c>
      <c r="O150" s="74">
        <v>2605.621826171875</v>
      </c>
      <c r="P150" s="75"/>
      <c r="Q150" s="76"/>
      <c r="R150" s="76"/>
      <c r="S150" s="86"/>
      <c r="T150" s="48">
        <v>1</v>
      </c>
      <c r="U150" s="48">
        <v>3</v>
      </c>
      <c r="V150" s="49">
        <v>2</v>
      </c>
      <c r="W150" s="49">
        <v>0.5</v>
      </c>
      <c r="X150" s="49">
        <v>0</v>
      </c>
      <c r="Y150" s="49">
        <v>1.723399</v>
      </c>
      <c r="Z150" s="49">
        <v>0</v>
      </c>
      <c r="AA150" s="49">
        <v>0</v>
      </c>
      <c r="AB150" s="71">
        <v>150</v>
      </c>
      <c r="AC150" s="71"/>
      <c r="AD150" s="72"/>
      <c r="AE150" s="78" t="s">
        <v>1320</v>
      </c>
      <c r="AF150" s="78">
        <v>12891</v>
      </c>
      <c r="AG150" s="78">
        <v>87229</v>
      </c>
      <c r="AH150" s="78">
        <v>73157</v>
      </c>
      <c r="AI150" s="78">
        <v>741</v>
      </c>
      <c r="AJ150" s="78"/>
      <c r="AK150" s="78" t="s">
        <v>1486</v>
      </c>
      <c r="AL150" s="78" t="s">
        <v>1597</v>
      </c>
      <c r="AM150" s="78"/>
      <c r="AN150" s="78"/>
      <c r="AO150" s="80">
        <v>39506.8215162037</v>
      </c>
      <c r="AP150" s="83" t="s">
        <v>1878</v>
      </c>
      <c r="AQ150" s="78" t="b">
        <v>0</v>
      </c>
      <c r="AR150" s="78" t="b">
        <v>0</v>
      </c>
      <c r="AS150" s="78" t="b">
        <v>0</v>
      </c>
      <c r="AT150" s="78" t="s">
        <v>1084</v>
      </c>
      <c r="AU150" s="78">
        <v>3670</v>
      </c>
      <c r="AV150" s="83" t="s">
        <v>1911</v>
      </c>
      <c r="AW150" s="78" t="b">
        <v>1</v>
      </c>
      <c r="AX150" s="78" t="s">
        <v>1997</v>
      </c>
      <c r="AY150" s="83" t="s">
        <v>2145</v>
      </c>
      <c r="AZ150" s="78" t="s">
        <v>66</v>
      </c>
      <c r="BA150" s="78" t="str">
        <f>REPLACE(INDEX(GroupVertices[Group],MATCH(Vertices[[#This Row],[Vertex]],GroupVertices[Vertex],0)),1,1,"")</f>
        <v>16</v>
      </c>
      <c r="BB150" s="48" t="s">
        <v>547</v>
      </c>
      <c r="BC150" s="48" t="s">
        <v>547</v>
      </c>
      <c r="BD150" s="48" t="s">
        <v>562</v>
      </c>
      <c r="BE150" s="48" t="s">
        <v>562</v>
      </c>
      <c r="BF150" s="48"/>
      <c r="BG150" s="48"/>
      <c r="BH150" s="121" t="s">
        <v>2946</v>
      </c>
      <c r="BI150" s="121" t="s">
        <v>2967</v>
      </c>
      <c r="BJ150" s="121" t="s">
        <v>3045</v>
      </c>
      <c r="BK150" s="121" t="s">
        <v>3045</v>
      </c>
      <c r="BL150" s="121">
        <v>0</v>
      </c>
      <c r="BM150" s="124">
        <v>0</v>
      </c>
      <c r="BN150" s="121">
        <v>0</v>
      </c>
      <c r="BO150" s="124">
        <v>0</v>
      </c>
      <c r="BP150" s="121">
        <v>0</v>
      </c>
      <c r="BQ150" s="124">
        <v>0</v>
      </c>
      <c r="BR150" s="121">
        <v>48</v>
      </c>
      <c r="BS150" s="124">
        <v>100</v>
      </c>
      <c r="BT150" s="121">
        <v>48</v>
      </c>
      <c r="BU150" s="2"/>
      <c r="BV150" s="3"/>
      <c r="BW150" s="3"/>
      <c r="BX150" s="3"/>
      <c r="BY150" s="3"/>
    </row>
    <row r="151" spans="1:77" ht="41.45" customHeight="1">
      <c r="A151" s="64" t="s">
        <v>374</v>
      </c>
      <c r="C151" s="65"/>
      <c r="D151" s="65" t="s">
        <v>64</v>
      </c>
      <c r="E151" s="66">
        <v>179.6491903034505</v>
      </c>
      <c r="F151" s="68">
        <v>99.96336397118867</v>
      </c>
      <c r="G151" s="100" t="s">
        <v>1980</v>
      </c>
      <c r="H151" s="65"/>
      <c r="I151" s="69" t="s">
        <v>374</v>
      </c>
      <c r="J151" s="70"/>
      <c r="K151" s="70"/>
      <c r="L151" s="69" t="s">
        <v>2321</v>
      </c>
      <c r="M151" s="73">
        <v>13.209567201857007</v>
      </c>
      <c r="N151" s="74">
        <v>6709.85498046875</v>
      </c>
      <c r="O151" s="74">
        <v>3370.251220703125</v>
      </c>
      <c r="P151" s="75"/>
      <c r="Q151" s="76"/>
      <c r="R151" s="76"/>
      <c r="S151" s="86"/>
      <c r="T151" s="48">
        <v>1</v>
      </c>
      <c r="U151" s="48">
        <v>0</v>
      </c>
      <c r="V151" s="49">
        <v>0</v>
      </c>
      <c r="W151" s="49">
        <v>0.333333</v>
      </c>
      <c r="X151" s="49">
        <v>0</v>
      </c>
      <c r="Y151" s="49">
        <v>0.638296</v>
      </c>
      <c r="Z151" s="49">
        <v>0</v>
      </c>
      <c r="AA151" s="49">
        <v>0</v>
      </c>
      <c r="AB151" s="71">
        <v>151</v>
      </c>
      <c r="AC151" s="71"/>
      <c r="AD151" s="72"/>
      <c r="AE151" s="78" t="s">
        <v>1321</v>
      </c>
      <c r="AF151" s="78">
        <v>2411</v>
      </c>
      <c r="AG151" s="78">
        <v>13609</v>
      </c>
      <c r="AH151" s="78">
        <v>41413</v>
      </c>
      <c r="AI151" s="78">
        <v>60794</v>
      </c>
      <c r="AJ151" s="78">
        <v>-25200</v>
      </c>
      <c r="AK151" s="78" t="s">
        <v>1487</v>
      </c>
      <c r="AL151" s="78" t="s">
        <v>1598</v>
      </c>
      <c r="AM151" s="83" t="s">
        <v>1725</v>
      </c>
      <c r="AN151" s="78" t="s">
        <v>1746</v>
      </c>
      <c r="AO151" s="80">
        <v>38913.34625</v>
      </c>
      <c r="AP151" s="83" t="s">
        <v>1879</v>
      </c>
      <c r="AQ151" s="78" t="b">
        <v>0</v>
      </c>
      <c r="AR151" s="78" t="b">
        <v>0</v>
      </c>
      <c r="AS151" s="78" t="b">
        <v>1</v>
      </c>
      <c r="AT151" s="78" t="s">
        <v>1084</v>
      </c>
      <c r="AU151" s="78">
        <v>637</v>
      </c>
      <c r="AV151" s="83" t="s">
        <v>1924</v>
      </c>
      <c r="AW151" s="78" t="b">
        <v>0</v>
      </c>
      <c r="AX151" s="78" t="s">
        <v>1997</v>
      </c>
      <c r="AY151" s="83" t="s">
        <v>2146</v>
      </c>
      <c r="AZ151" s="78" t="s">
        <v>65</v>
      </c>
      <c r="BA151" s="78" t="str">
        <f>REPLACE(INDEX(GroupVertices[Group],MATCH(Vertices[[#This Row],[Vertex]],GroupVertices[Vertex],0)),1,1,"")</f>
        <v>16</v>
      </c>
      <c r="BB151" s="48"/>
      <c r="BC151" s="48"/>
      <c r="BD151" s="48"/>
      <c r="BE151" s="48"/>
      <c r="BF151" s="48"/>
      <c r="BG151" s="48"/>
      <c r="BH151" s="48"/>
      <c r="BI151" s="48"/>
      <c r="BJ151" s="48"/>
      <c r="BK151" s="48"/>
      <c r="BL151" s="48"/>
      <c r="BM151" s="49"/>
      <c r="BN151" s="48"/>
      <c r="BO151" s="49"/>
      <c r="BP151" s="48"/>
      <c r="BQ151" s="49"/>
      <c r="BR151" s="48"/>
      <c r="BS151" s="49"/>
      <c r="BT151" s="48"/>
      <c r="BU151" s="2"/>
      <c r="BV151" s="3"/>
      <c r="BW151" s="3"/>
      <c r="BX151" s="3"/>
      <c r="BY151" s="3"/>
    </row>
    <row r="152" spans="1:77" ht="41.45" customHeight="1">
      <c r="A152" s="64" t="s">
        <v>375</v>
      </c>
      <c r="C152" s="65"/>
      <c r="D152" s="65" t="s">
        <v>64</v>
      </c>
      <c r="E152" s="66">
        <v>179.72959663740698</v>
      </c>
      <c r="F152" s="68">
        <v>99.96319706445149</v>
      </c>
      <c r="G152" s="100" t="s">
        <v>1981</v>
      </c>
      <c r="H152" s="65"/>
      <c r="I152" s="69" t="s">
        <v>375</v>
      </c>
      <c r="J152" s="70"/>
      <c r="K152" s="70"/>
      <c r="L152" s="69" t="s">
        <v>2322</v>
      </c>
      <c r="M152" s="73">
        <v>13.265191653801686</v>
      </c>
      <c r="N152" s="74">
        <v>7044.455078125</v>
      </c>
      <c r="O152" s="74">
        <v>3370.251220703125</v>
      </c>
      <c r="P152" s="75"/>
      <c r="Q152" s="76"/>
      <c r="R152" s="76"/>
      <c r="S152" s="86"/>
      <c r="T152" s="48">
        <v>1</v>
      </c>
      <c r="U152" s="48">
        <v>0</v>
      </c>
      <c r="V152" s="49">
        <v>0</v>
      </c>
      <c r="W152" s="49">
        <v>0.333333</v>
      </c>
      <c r="X152" s="49">
        <v>0</v>
      </c>
      <c r="Y152" s="49">
        <v>0.638296</v>
      </c>
      <c r="Z152" s="49">
        <v>0</v>
      </c>
      <c r="AA152" s="49">
        <v>0</v>
      </c>
      <c r="AB152" s="71">
        <v>152</v>
      </c>
      <c r="AC152" s="71"/>
      <c r="AD152" s="72"/>
      <c r="AE152" s="78" t="s">
        <v>1322</v>
      </c>
      <c r="AF152" s="78">
        <v>234</v>
      </c>
      <c r="AG152" s="78">
        <v>13671</v>
      </c>
      <c r="AH152" s="78">
        <v>2907</v>
      </c>
      <c r="AI152" s="78">
        <v>2130</v>
      </c>
      <c r="AJ152" s="78"/>
      <c r="AK152" s="78" t="s">
        <v>1488</v>
      </c>
      <c r="AL152" s="78"/>
      <c r="AM152" s="83" t="s">
        <v>1726</v>
      </c>
      <c r="AN152" s="78"/>
      <c r="AO152" s="80">
        <v>39154.052569444444</v>
      </c>
      <c r="AP152" s="83" t="s">
        <v>1880</v>
      </c>
      <c r="AQ152" s="78" t="b">
        <v>1</v>
      </c>
      <c r="AR152" s="78" t="b">
        <v>0</v>
      </c>
      <c r="AS152" s="78" t="b">
        <v>1</v>
      </c>
      <c r="AT152" s="78" t="s">
        <v>1084</v>
      </c>
      <c r="AU152" s="78">
        <v>560</v>
      </c>
      <c r="AV152" s="83" t="s">
        <v>1905</v>
      </c>
      <c r="AW152" s="78" t="b">
        <v>1</v>
      </c>
      <c r="AX152" s="78" t="s">
        <v>1997</v>
      </c>
      <c r="AY152" s="83" t="s">
        <v>2147</v>
      </c>
      <c r="AZ152" s="78" t="s">
        <v>65</v>
      </c>
      <c r="BA152" s="78" t="str">
        <f>REPLACE(INDEX(GroupVertices[Group],MATCH(Vertices[[#This Row],[Vertex]],GroupVertices[Vertex],0)),1,1,"")</f>
        <v>16</v>
      </c>
      <c r="BB152" s="48"/>
      <c r="BC152" s="48"/>
      <c r="BD152" s="48"/>
      <c r="BE152" s="48"/>
      <c r="BF152" s="48"/>
      <c r="BG152" s="48"/>
      <c r="BH152" s="48"/>
      <c r="BI152" s="48"/>
      <c r="BJ152" s="48"/>
      <c r="BK152" s="48"/>
      <c r="BL152" s="48"/>
      <c r="BM152" s="49"/>
      <c r="BN152" s="48"/>
      <c r="BO152" s="49"/>
      <c r="BP152" s="48"/>
      <c r="BQ152" s="49"/>
      <c r="BR152" s="48"/>
      <c r="BS152" s="49"/>
      <c r="BT152" s="48"/>
      <c r="BU152" s="2"/>
      <c r="BV152" s="3"/>
      <c r="BW152" s="3"/>
      <c r="BX152" s="3"/>
      <c r="BY152" s="3"/>
    </row>
    <row r="153" spans="1:77" ht="41.45" customHeight="1">
      <c r="A153" s="64" t="s">
        <v>317</v>
      </c>
      <c r="C153" s="65"/>
      <c r="D153" s="65" t="s">
        <v>64</v>
      </c>
      <c r="E153" s="66">
        <v>162.55246932686237</v>
      </c>
      <c r="F153" s="68">
        <v>99.99885318919291</v>
      </c>
      <c r="G153" s="100" t="s">
        <v>725</v>
      </c>
      <c r="H153" s="65"/>
      <c r="I153" s="69" t="s">
        <v>317</v>
      </c>
      <c r="J153" s="70"/>
      <c r="K153" s="70"/>
      <c r="L153" s="69" t="s">
        <v>2323</v>
      </c>
      <c r="M153" s="73">
        <v>1.3821938149747288</v>
      </c>
      <c r="N153" s="74">
        <v>2065.81103515625</v>
      </c>
      <c r="O153" s="74">
        <v>6094.7939453125</v>
      </c>
      <c r="P153" s="75"/>
      <c r="Q153" s="76"/>
      <c r="R153" s="76"/>
      <c r="S153" s="86"/>
      <c r="T153" s="48">
        <v>0</v>
      </c>
      <c r="U153" s="48">
        <v>1</v>
      </c>
      <c r="V153" s="49">
        <v>0</v>
      </c>
      <c r="W153" s="49">
        <v>0.006993</v>
      </c>
      <c r="X153" s="49">
        <v>0.015138</v>
      </c>
      <c r="Y153" s="49">
        <v>0.457144</v>
      </c>
      <c r="Z153" s="49">
        <v>0</v>
      </c>
      <c r="AA153" s="49">
        <v>0</v>
      </c>
      <c r="AB153" s="71">
        <v>153</v>
      </c>
      <c r="AC153" s="71"/>
      <c r="AD153" s="72"/>
      <c r="AE153" s="78" t="s">
        <v>1323</v>
      </c>
      <c r="AF153" s="78">
        <v>135</v>
      </c>
      <c r="AG153" s="78">
        <v>426</v>
      </c>
      <c r="AH153" s="78">
        <v>16401</v>
      </c>
      <c r="AI153" s="78">
        <v>760</v>
      </c>
      <c r="AJ153" s="78"/>
      <c r="AK153" s="78" t="s">
        <v>1489</v>
      </c>
      <c r="AL153" s="78" t="s">
        <v>1599</v>
      </c>
      <c r="AM153" s="83" t="s">
        <v>1727</v>
      </c>
      <c r="AN153" s="78"/>
      <c r="AO153" s="80">
        <v>40690.146631944444</v>
      </c>
      <c r="AP153" s="83" t="s">
        <v>1881</v>
      </c>
      <c r="AQ153" s="78" t="b">
        <v>0</v>
      </c>
      <c r="AR153" s="78" t="b">
        <v>0</v>
      </c>
      <c r="AS153" s="78" t="b">
        <v>1</v>
      </c>
      <c r="AT153" s="78" t="s">
        <v>1084</v>
      </c>
      <c r="AU153" s="78">
        <v>33</v>
      </c>
      <c r="AV153" s="83" t="s">
        <v>1911</v>
      </c>
      <c r="AW153" s="78" t="b">
        <v>0</v>
      </c>
      <c r="AX153" s="78" t="s">
        <v>1997</v>
      </c>
      <c r="AY153" s="83" t="s">
        <v>2148</v>
      </c>
      <c r="AZ153" s="78" t="s">
        <v>66</v>
      </c>
      <c r="BA153" s="78" t="str">
        <f>REPLACE(INDEX(GroupVertices[Group],MATCH(Vertices[[#This Row],[Vertex]],GroupVertices[Vertex],0)),1,1,"")</f>
        <v>1</v>
      </c>
      <c r="BB153" s="48" t="s">
        <v>546</v>
      </c>
      <c r="BC153" s="48" t="s">
        <v>546</v>
      </c>
      <c r="BD153" s="48" t="s">
        <v>562</v>
      </c>
      <c r="BE153" s="48" t="s">
        <v>562</v>
      </c>
      <c r="BF153" s="48" t="s">
        <v>606</v>
      </c>
      <c r="BG153" s="48" t="s">
        <v>606</v>
      </c>
      <c r="BH153" s="121" t="s">
        <v>2945</v>
      </c>
      <c r="BI153" s="121" t="s">
        <v>2945</v>
      </c>
      <c r="BJ153" s="121" t="s">
        <v>3044</v>
      </c>
      <c r="BK153" s="121" t="s">
        <v>3044</v>
      </c>
      <c r="BL153" s="121">
        <v>0</v>
      </c>
      <c r="BM153" s="124">
        <v>0</v>
      </c>
      <c r="BN153" s="121">
        <v>0</v>
      </c>
      <c r="BO153" s="124">
        <v>0</v>
      </c>
      <c r="BP153" s="121">
        <v>0</v>
      </c>
      <c r="BQ153" s="124">
        <v>0</v>
      </c>
      <c r="BR153" s="121">
        <v>9</v>
      </c>
      <c r="BS153" s="124">
        <v>100</v>
      </c>
      <c r="BT153" s="121">
        <v>9</v>
      </c>
      <c r="BU153" s="2"/>
      <c r="BV153" s="3"/>
      <c r="BW153" s="3"/>
      <c r="BX153" s="3"/>
      <c r="BY153" s="3"/>
    </row>
    <row r="154" spans="1:77" ht="41.45" customHeight="1">
      <c r="A154" s="64" t="s">
        <v>318</v>
      </c>
      <c r="C154" s="65"/>
      <c r="D154" s="65" t="s">
        <v>64</v>
      </c>
      <c r="E154" s="66">
        <v>165.03987817409714</v>
      </c>
      <c r="F154" s="68">
        <v>99.99368984851688</v>
      </c>
      <c r="G154" s="100" t="s">
        <v>726</v>
      </c>
      <c r="H154" s="65"/>
      <c r="I154" s="69" t="s">
        <v>318</v>
      </c>
      <c r="J154" s="70"/>
      <c r="K154" s="70"/>
      <c r="L154" s="69" t="s">
        <v>2324</v>
      </c>
      <c r="M154" s="73">
        <v>3.1029631509407616</v>
      </c>
      <c r="N154" s="74">
        <v>443.4254455566406</v>
      </c>
      <c r="O154" s="74">
        <v>786.98046875</v>
      </c>
      <c r="P154" s="75"/>
      <c r="Q154" s="76"/>
      <c r="R154" s="76"/>
      <c r="S154" s="86"/>
      <c r="T154" s="48">
        <v>1</v>
      </c>
      <c r="U154" s="48">
        <v>1</v>
      </c>
      <c r="V154" s="49">
        <v>0</v>
      </c>
      <c r="W154" s="49">
        <v>0</v>
      </c>
      <c r="X154" s="49">
        <v>0</v>
      </c>
      <c r="Y154" s="49">
        <v>0.999997</v>
      </c>
      <c r="Z154" s="49">
        <v>0</v>
      </c>
      <c r="AA154" s="49" t="s">
        <v>3316</v>
      </c>
      <c r="AB154" s="71">
        <v>154</v>
      </c>
      <c r="AC154" s="71"/>
      <c r="AD154" s="72"/>
      <c r="AE154" s="78" t="s">
        <v>1324</v>
      </c>
      <c r="AF154" s="78">
        <v>418</v>
      </c>
      <c r="AG154" s="78">
        <v>2344</v>
      </c>
      <c r="AH154" s="78">
        <v>310</v>
      </c>
      <c r="AI154" s="78">
        <v>241</v>
      </c>
      <c r="AJ154" s="78"/>
      <c r="AK154" s="78" t="s">
        <v>1490</v>
      </c>
      <c r="AL154" s="78" t="s">
        <v>1552</v>
      </c>
      <c r="AM154" s="83" t="s">
        <v>1728</v>
      </c>
      <c r="AN154" s="78"/>
      <c r="AO154" s="80">
        <v>41604.49068287037</v>
      </c>
      <c r="AP154" s="83" t="s">
        <v>1882</v>
      </c>
      <c r="AQ154" s="78" t="b">
        <v>0</v>
      </c>
      <c r="AR154" s="78" t="b">
        <v>0</v>
      </c>
      <c r="AS154" s="78" t="b">
        <v>1</v>
      </c>
      <c r="AT154" s="78" t="s">
        <v>1084</v>
      </c>
      <c r="AU154" s="78">
        <v>62</v>
      </c>
      <c r="AV154" s="83" t="s">
        <v>1905</v>
      </c>
      <c r="AW154" s="78" t="b">
        <v>0</v>
      </c>
      <c r="AX154" s="78" t="s">
        <v>1997</v>
      </c>
      <c r="AY154" s="83" t="s">
        <v>2149</v>
      </c>
      <c r="AZ154" s="78" t="s">
        <v>66</v>
      </c>
      <c r="BA154" s="78" t="str">
        <f>REPLACE(INDEX(GroupVertices[Group],MATCH(Vertices[[#This Row],[Vertex]],GroupVertices[Vertex],0)),1,1,"")</f>
        <v>2</v>
      </c>
      <c r="BB154" s="48" t="s">
        <v>548</v>
      </c>
      <c r="BC154" s="48" t="s">
        <v>548</v>
      </c>
      <c r="BD154" s="48" t="s">
        <v>572</v>
      </c>
      <c r="BE154" s="48" t="s">
        <v>572</v>
      </c>
      <c r="BF154" s="48"/>
      <c r="BG154" s="48"/>
      <c r="BH154" s="121" t="s">
        <v>2947</v>
      </c>
      <c r="BI154" s="121" t="s">
        <v>2947</v>
      </c>
      <c r="BJ154" s="121" t="s">
        <v>3046</v>
      </c>
      <c r="BK154" s="121" t="s">
        <v>3046</v>
      </c>
      <c r="BL154" s="121">
        <v>0</v>
      </c>
      <c r="BM154" s="124">
        <v>0</v>
      </c>
      <c r="BN154" s="121">
        <v>0</v>
      </c>
      <c r="BO154" s="124">
        <v>0</v>
      </c>
      <c r="BP154" s="121">
        <v>0</v>
      </c>
      <c r="BQ154" s="124">
        <v>0</v>
      </c>
      <c r="BR154" s="121">
        <v>16</v>
      </c>
      <c r="BS154" s="124">
        <v>100</v>
      </c>
      <c r="BT154" s="121">
        <v>16</v>
      </c>
      <c r="BU154" s="2"/>
      <c r="BV154" s="3"/>
      <c r="BW154" s="3"/>
      <c r="BX154" s="3"/>
      <c r="BY154" s="3"/>
    </row>
    <row r="155" spans="1:77" ht="41.45" customHeight="1">
      <c r="A155" s="64" t="s">
        <v>319</v>
      </c>
      <c r="C155" s="65"/>
      <c r="D155" s="65" t="s">
        <v>64</v>
      </c>
      <c r="E155" s="66">
        <v>164.74419036535392</v>
      </c>
      <c r="F155" s="68">
        <v>99.99430363458265</v>
      </c>
      <c r="G155" s="100" t="s">
        <v>727</v>
      </c>
      <c r="H155" s="65"/>
      <c r="I155" s="69" t="s">
        <v>319</v>
      </c>
      <c r="J155" s="70"/>
      <c r="K155" s="70"/>
      <c r="L155" s="69" t="s">
        <v>2325</v>
      </c>
      <c r="M155" s="73">
        <v>2.898408714757104</v>
      </c>
      <c r="N155" s="74">
        <v>2183.017578125</v>
      </c>
      <c r="O155" s="74">
        <v>7064.59521484375</v>
      </c>
      <c r="P155" s="75"/>
      <c r="Q155" s="76"/>
      <c r="R155" s="76"/>
      <c r="S155" s="86"/>
      <c r="T155" s="48">
        <v>0</v>
      </c>
      <c r="U155" s="48">
        <v>1</v>
      </c>
      <c r="V155" s="49">
        <v>0</v>
      </c>
      <c r="W155" s="49">
        <v>0.006993</v>
      </c>
      <c r="X155" s="49">
        <v>0.015138</v>
      </c>
      <c r="Y155" s="49">
        <v>0.457144</v>
      </c>
      <c r="Z155" s="49">
        <v>0</v>
      </c>
      <c r="AA155" s="49">
        <v>0</v>
      </c>
      <c r="AB155" s="71">
        <v>155</v>
      </c>
      <c r="AC155" s="71"/>
      <c r="AD155" s="72"/>
      <c r="AE155" s="78" t="s">
        <v>1325</v>
      </c>
      <c r="AF155" s="78">
        <v>449</v>
      </c>
      <c r="AG155" s="78">
        <v>2116</v>
      </c>
      <c r="AH155" s="78">
        <v>890</v>
      </c>
      <c r="AI155" s="78">
        <v>798</v>
      </c>
      <c r="AJ155" s="78"/>
      <c r="AK155" s="78" t="s">
        <v>1491</v>
      </c>
      <c r="AL155" s="78" t="s">
        <v>1540</v>
      </c>
      <c r="AM155" s="83" t="s">
        <v>1729</v>
      </c>
      <c r="AN155" s="78"/>
      <c r="AO155" s="80">
        <v>42985.59753472222</v>
      </c>
      <c r="AP155" s="83" t="s">
        <v>1883</v>
      </c>
      <c r="AQ155" s="78" t="b">
        <v>1</v>
      </c>
      <c r="AR155" s="78" t="b">
        <v>0</v>
      </c>
      <c r="AS155" s="78" t="b">
        <v>1</v>
      </c>
      <c r="AT155" s="78" t="s">
        <v>1084</v>
      </c>
      <c r="AU155" s="78">
        <v>29</v>
      </c>
      <c r="AV155" s="78"/>
      <c r="AW155" s="78" t="b">
        <v>0</v>
      </c>
      <c r="AX155" s="78" t="s">
        <v>1997</v>
      </c>
      <c r="AY155" s="83" t="s">
        <v>2150</v>
      </c>
      <c r="AZ155" s="78" t="s">
        <v>66</v>
      </c>
      <c r="BA155" s="78" t="str">
        <f>REPLACE(INDEX(GroupVertices[Group],MATCH(Vertices[[#This Row],[Vertex]],GroupVertices[Vertex],0)),1,1,"")</f>
        <v>1</v>
      </c>
      <c r="BB155" s="48" t="s">
        <v>546</v>
      </c>
      <c r="BC155" s="48" t="s">
        <v>546</v>
      </c>
      <c r="BD155" s="48" t="s">
        <v>562</v>
      </c>
      <c r="BE155" s="48" t="s">
        <v>562</v>
      </c>
      <c r="BF155" s="48" t="s">
        <v>606</v>
      </c>
      <c r="BG155" s="48" t="s">
        <v>606</v>
      </c>
      <c r="BH155" s="121" t="s">
        <v>2945</v>
      </c>
      <c r="BI155" s="121" t="s">
        <v>2945</v>
      </c>
      <c r="BJ155" s="121" t="s">
        <v>3044</v>
      </c>
      <c r="BK155" s="121" t="s">
        <v>3044</v>
      </c>
      <c r="BL155" s="121">
        <v>0</v>
      </c>
      <c r="BM155" s="124">
        <v>0</v>
      </c>
      <c r="BN155" s="121">
        <v>0</v>
      </c>
      <c r="BO155" s="124">
        <v>0</v>
      </c>
      <c r="BP155" s="121">
        <v>0</v>
      </c>
      <c r="BQ155" s="124">
        <v>0</v>
      </c>
      <c r="BR155" s="121">
        <v>9</v>
      </c>
      <c r="BS155" s="124">
        <v>100</v>
      </c>
      <c r="BT155" s="121">
        <v>9</v>
      </c>
      <c r="BU155" s="2"/>
      <c r="BV155" s="3"/>
      <c r="BW155" s="3"/>
      <c r="BX155" s="3"/>
      <c r="BY155" s="3"/>
    </row>
    <row r="156" spans="1:77" ht="41.45" customHeight="1">
      <c r="A156" s="64" t="s">
        <v>320</v>
      </c>
      <c r="C156" s="65"/>
      <c r="D156" s="65" t="s">
        <v>64</v>
      </c>
      <c r="E156" s="66">
        <v>163.30595448861595</v>
      </c>
      <c r="F156" s="68">
        <v>99.99728911154287</v>
      </c>
      <c r="G156" s="100" t="s">
        <v>728</v>
      </c>
      <c r="H156" s="65"/>
      <c r="I156" s="69" t="s">
        <v>320</v>
      </c>
      <c r="J156" s="70"/>
      <c r="K156" s="70"/>
      <c r="L156" s="69" t="s">
        <v>2326</v>
      </c>
      <c r="M156" s="73">
        <v>1.903448759811155</v>
      </c>
      <c r="N156" s="74">
        <v>5996.80126953125</v>
      </c>
      <c r="O156" s="74">
        <v>8752.0654296875</v>
      </c>
      <c r="P156" s="75"/>
      <c r="Q156" s="76"/>
      <c r="R156" s="76"/>
      <c r="S156" s="86"/>
      <c r="T156" s="48">
        <v>0</v>
      </c>
      <c r="U156" s="48">
        <v>4</v>
      </c>
      <c r="V156" s="49">
        <v>12</v>
      </c>
      <c r="W156" s="49">
        <v>0.25</v>
      </c>
      <c r="X156" s="49">
        <v>0</v>
      </c>
      <c r="Y156" s="49">
        <v>2.378371</v>
      </c>
      <c r="Z156" s="49">
        <v>0</v>
      </c>
      <c r="AA156" s="49">
        <v>0</v>
      </c>
      <c r="AB156" s="71">
        <v>156</v>
      </c>
      <c r="AC156" s="71"/>
      <c r="AD156" s="72"/>
      <c r="AE156" s="78" t="s">
        <v>1326</v>
      </c>
      <c r="AF156" s="78">
        <v>265</v>
      </c>
      <c r="AG156" s="78">
        <v>1007</v>
      </c>
      <c r="AH156" s="78">
        <v>11791</v>
      </c>
      <c r="AI156" s="78">
        <v>3618</v>
      </c>
      <c r="AJ156" s="78"/>
      <c r="AK156" s="78" t="s">
        <v>1492</v>
      </c>
      <c r="AL156" s="78" t="s">
        <v>1143</v>
      </c>
      <c r="AM156" s="78"/>
      <c r="AN156" s="78"/>
      <c r="AO156" s="80">
        <v>40249.97751157408</v>
      </c>
      <c r="AP156" s="83" t="s">
        <v>1884</v>
      </c>
      <c r="AQ156" s="78" t="b">
        <v>1</v>
      </c>
      <c r="AR156" s="78" t="b">
        <v>0</v>
      </c>
      <c r="AS156" s="78" t="b">
        <v>1</v>
      </c>
      <c r="AT156" s="78" t="s">
        <v>1084</v>
      </c>
      <c r="AU156" s="78">
        <v>40</v>
      </c>
      <c r="AV156" s="83" t="s">
        <v>1905</v>
      </c>
      <c r="AW156" s="78" t="b">
        <v>0</v>
      </c>
      <c r="AX156" s="78" t="s">
        <v>1997</v>
      </c>
      <c r="AY156" s="83" t="s">
        <v>2151</v>
      </c>
      <c r="AZ156" s="78" t="s">
        <v>66</v>
      </c>
      <c r="BA156" s="78" t="str">
        <f>REPLACE(INDEX(GroupVertices[Group],MATCH(Vertices[[#This Row],[Vertex]],GroupVertices[Vertex],0)),1,1,"")</f>
        <v>9</v>
      </c>
      <c r="BB156" s="48" t="s">
        <v>549</v>
      </c>
      <c r="BC156" s="48" t="s">
        <v>549</v>
      </c>
      <c r="BD156" s="48" t="s">
        <v>562</v>
      </c>
      <c r="BE156" s="48" t="s">
        <v>562</v>
      </c>
      <c r="BF156" s="48"/>
      <c r="BG156" s="48"/>
      <c r="BH156" s="121" t="s">
        <v>2948</v>
      </c>
      <c r="BI156" s="121" t="s">
        <v>2948</v>
      </c>
      <c r="BJ156" s="121" t="s">
        <v>3047</v>
      </c>
      <c r="BK156" s="121" t="s">
        <v>3047</v>
      </c>
      <c r="BL156" s="121">
        <v>1</v>
      </c>
      <c r="BM156" s="124">
        <v>5.882352941176471</v>
      </c>
      <c r="BN156" s="121">
        <v>0</v>
      </c>
      <c r="BO156" s="124">
        <v>0</v>
      </c>
      <c r="BP156" s="121">
        <v>0</v>
      </c>
      <c r="BQ156" s="124">
        <v>0</v>
      </c>
      <c r="BR156" s="121">
        <v>16</v>
      </c>
      <c r="BS156" s="124">
        <v>94.11764705882354</v>
      </c>
      <c r="BT156" s="121">
        <v>17</v>
      </c>
      <c r="BU156" s="2"/>
      <c r="BV156" s="3"/>
      <c r="BW156" s="3"/>
      <c r="BX156" s="3"/>
      <c r="BY156" s="3"/>
    </row>
    <row r="157" spans="1:77" ht="41.45" customHeight="1">
      <c r="A157" s="64" t="s">
        <v>376</v>
      </c>
      <c r="C157" s="65"/>
      <c r="D157" s="65" t="s">
        <v>64</v>
      </c>
      <c r="E157" s="66">
        <v>163.69761114756534</v>
      </c>
      <c r="F157" s="68">
        <v>99.99647611421015</v>
      </c>
      <c r="G157" s="100" t="s">
        <v>1982</v>
      </c>
      <c r="H157" s="65"/>
      <c r="I157" s="69" t="s">
        <v>376</v>
      </c>
      <c r="J157" s="70"/>
      <c r="K157" s="70"/>
      <c r="L157" s="69" t="s">
        <v>2327</v>
      </c>
      <c r="M157" s="73">
        <v>2.174393670896526</v>
      </c>
      <c r="N157" s="74">
        <v>6509.20458984375</v>
      </c>
      <c r="O157" s="74">
        <v>7858.03759765625</v>
      </c>
      <c r="P157" s="75"/>
      <c r="Q157" s="76"/>
      <c r="R157" s="76"/>
      <c r="S157" s="86"/>
      <c r="T157" s="48">
        <v>1</v>
      </c>
      <c r="U157" s="48">
        <v>0</v>
      </c>
      <c r="V157" s="49">
        <v>0</v>
      </c>
      <c r="W157" s="49">
        <v>0.142857</v>
      </c>
      <c r="X157" s="49">
        <v>0</v>
      </c>
      <c r="Y157" s="49">
        <v>0.655403</v>
      </c>
      <c r="Z157" s="49">
        <v>0</v>
      </c>
      <c r="AA157" s="49">
        <v>0</v>
      </c>
      <c r="AB157" s="71">
        <v>157</v>
      </c>
      <c r="AC157" s="71"/>
      <c r="AD157" s="72"/>
      <c r="AE157" s="78" t="s">
        <v>1327</v>
      </c>
      <c r="AF157" s="78">
        <v>340</v>
      </c>
      <c r="AG157" s="78">
        <v>1309</v>
      </c>
      <c r="AH157" s="78">
        <v>2574</v>
      </c>
      <c r="AI157" s="78">
        <v>1083</v>
      </c>
      <c r="AJ157" s="78"/>
      <c r="AK157" s="78" t="s">
        <v>1493</v>
      </c>
      <c r="AL157" s="78" t="s">
        <v>1544</v>
      </c>
      <c r="AM157" s="83" t="s">
        <v>1730</v>
      </c>
      <c r="AN157" s="78"/>
      <c r="AO157" s="80">
        <v>42251.833506944444</v>
      </c>
      <c r="AP157" s="83" t="s">
        <v>1885</v>
      </c>
      <c r="AQ157" s="78" t="b">
        <v>0</v>
      </c>
      <c r="AR157" s="78" t="b">
        <v>0</v>
      </c>
      <c r="AS157" s="78" t="b">
        <v>1</v>
      </c>
      <c r="AT157" s="78" t="s">
        <v>1084</v>
      </c>
      <c r="AU157" s="78">
        <v>27</v>
      </c>
      <c r="AV157" s="83" t="s">
        <v>1905</v>
      </c>
      <c r="AW157" s="78" t="b">
        <v>0</v>
      </c>
      <c r="AX157" s="78" t="s">
        <v>1997</v>
      </c>
      <c r="AY157" s="83" t="s">
        <v>2152</v>
      </c>
      <c r="AZ157" s="78" t="s">
        <v>65</v>
      </c>
      <c r="BA157" s="78" t="str">
        <f>REPLACE(INDEX(GroupVertices[Group],MATCH(Vertices[[#This Row],[Vertex]],GroupVertices[Vertex],0)),1,1,"")</f>
        <v>9</v>
      </c>
      <c r="BB157" s="48"/>
      <c r="BC157" s="48"/>
      <c r="BD157" s="48"/>
      <c r="BE157" s="48"/>
      <c r="BF157" s="48"/>
      <c r="BG157" s="48"/>
      <c r="BH157" s="48"/>
      <c r="BI157" s="48"/>
      <c r="BJ157" s="48"/>
      <c r="BK157" s="48"/>
      <c r="BL157" s="48"/>
      <c r="BM157" s="49"/>
      <c r="BN157" s="48"/>
      <c r="BO157" s="49"/>
      <c r="BP157" s="48"/>
      <c r="BQ157" s="49"/>
      <c r="BR157" s="48"/>
      <c r="BS157" s="49"/>
      <c r="BT157" s="48"/>
      <c r="BU157" s="2"/>
      <c r="BV157" s="3"/>
      <c r="BW157" s="3"/>
      <c r="BX157" s="3"/>
      <c r="BY157" s="3"/>
    </row>
    <row r="158" spans="1:77" ht="41.45" customHeight="1">
      <c r="A158" s="64" t="s">
        <v>377</v>
      </c>
      <c r="C158" s="65"/>
      <c r="D158" s="65" t="s">
        <v>64</v>
      </c>
      <c r="E158" s="66">
        <v>163.40192333882212</v>
      </c>
      <c r="F158" s="68">
        <v>99.99708990027591</v>
      </c>
      <c r="G158" s="100" t="s">
        <v>1983</v>
      </c>
      <c r="H158" s="65"/>
      <c r="I158" s="69" t="s">
        <v>377</v>
      </c>
      <c r="J158" s="70"/>
      <c r="K158" s="70"/>
      <c r="L158" s="69" t="s">
        <v>2328</v>
      </c>
      <c r="M158" s="73">
        <v>1.9698392347128684</v>
      </c>
      <c r="N158" s="74">
        <v>5464.041015625</v>
      </c>
      <c r="O158" s="74">
        <v>7892.1982421875</v>
      </c>
      <c r="P158" s="75"/>
      <c r="Q158" s="76"/>
      <c r="R158" s="76"/>
      <c r="S158" s="86"/>
      <c r="T158" s="48">
        <v>1</v>
      </c>
      <c r="U158" s="48">
        <v>0</v>
      </c>
      <c r="V158" s="49">
        <v>0</v>
      </c>
      <c r="W158" s="49">
        <v>0.142857</v>
      </c>
      <c r="X158" s="49">
        <v>0</v>
      </c>
      <c r="Y158" s="49">
        <v>0.655403</v>
      </c>
      <c r="Z158" s="49">
        <v>0</v>
      </c>
      <c r="AA158" s="49">
        <v>0</v>
      </c>
      <c r="AB158" s="71">
        <v>158</v>
      </c>
      <c r="AC158" s="71"/>
      <c r="AD158" s="72"/>
      <c r="AE158" s="78" t="s">
        <v>1328</v>
      </c>
      <c r="AF158" s="78">
        <v>397</v>
      </c>
      <c r="AG158" s="78">
        <v>1081</v>
      </c>
      <c r="AH158" s="78">
        <v>4718</v>
      </c>
      <c r="AI158" s="78">
        <v>4818</v>
      </c>
      <c r="AJ158" s="78"/>
      <c r="AK158" s="78" t="s">
        <v>1494</v>
      </c>
      <c r="AL158" s="78" t="s">
        <v>1600</v>
      </c>
      <c r="AM158" s="83" t="s">
        <v>1731</v>
      </c>
      <c r="AN158" s="78"/>
      <c r="AO158" s="80">
        <v>42451.26414351852</v>
      </c>
      <c r="AP158" s="83" t="s">
        <v>1886</v>
      </c>
      <c r="AQ158" s="78" t="b">
        <v>1</v>
      </c>
      <c r="AR158" s="78" t="b">
        <v>0</v>
      </c>
      <c r="AS158" s="78" t="b">
        <v>1</v>
      </c>
      <c r="AT158" s="78" t="s">
        <v>1084</v>
      </c>
      <c r="AU158" s="78">
        <v>31</v>
      </c>
      <c r="AV158" s="78"/>
      <c r="AW158" s="78" t="b">
        <v>0</v>
      </c>
      <c r="AX158" s="78" t="s">
        <v>1997</v>
      </c>
      <c r="AY158" s="83" t="s">
        <v>2153</v>
      </c>
      <c r="AZ158" s="78" t="s">
        <v>65</v>
      </c>
      <c r="BA158" s="78" t="str">
        <f>REPLACE(INDEX(GroupVertices[Group],MATCH(Vertices[[#This Row],[Vertex]],GroupVertices[Vertex],0)),1,1,"")</f>
        <v>9</v>
      </c>
      <c r="BB158" s="48"/>
      <c r="BC158" s="48"/>
      <c r="BD158" s="48"/>
      <c r="BE158" s="48"/>
      <c r="BF158" s="48"/>
      <c r="BG158" s="48"/>
      <c r="BH158" s="48"/>
      <c r="BI158" s="48"/>
      <c r="BJ158" s="48"/>
      <c r="BK158" s="48"/>
      <c r="BL158" s="48"/>
      <c r="BM158" s="49"/>
      <c r="BN158" s="48"/>
      <c r="BO158" s="49"/>
      <c r="BP158" s="48"/>
      <c r="BQ158" s="49"/>
      <c r="BR158" s="48"/>
      <c r="BS158" s="49"/>
      <c r="BT158" s="48"/>
      <c r="BU158" s="2"/>
      <c r="BV158" s="3"/>
      <c r="BW158" s="3"/>
      <c r="BX158" s="3"/>
      <c r="BY158" s="3"/>
    </row>
    <row r="159" spans="1:77" ht="41.45" customHeight="1">
      <c r="A159" s="64" t="s">
        <v>378</v>
      </c>
      <c r="C159" s="65"/>
      <c r="D159" s="65" t="s">
        <v>64</v>
      </c>
      <c r="E159" s="66">
        <v>165.51323804335715</v>
      </c>
      <c r="F159" s="68">
        <v>99.99270725240282</v>
      </c>
      <c r="G159" s="100" t="s">
        <v>1984</v>
      </c>
      <c r="H159" s="65"/>
      <c r="I159" s="69" t="s">
        <v>378</v>
      </c>
      <c r="J159" s="70"/>
      <c r="K159" s="70"/>
      <c r="L159" s="69" t="s">
        <v>2329</v>
      </c>
      <c r="M159" s="73">
        <v>3.4304296825505647</v>
      </c>
      <c r="N159" s="74">
        <v>5484.3974609375</v>
      </c>
      <c r="O159" s="74">
        <v>9646.09375</v>
      </c>
      <c r="P159" s="75"/>
      <c r="Q159" s="76"/>
      <c r="R159" s="76"/>
      <c r="S159" s="86"/>
      <c r="T159" s="48">
        <v>1</v>
      </c>
      <c r="U159" s="48">
        <v>0</v>
      </c>
      <c r="V159" s="49">
        <v>0</v>
      </c>
      <c r="W159" s="49">
        <v>0.142857</v>
      </c>
      <c r="X159" s="49">
        <v>0</v>
      </c>
      <c r="Y159" s="49">
        <v>0.655403</v>
      </c>
      <c r="Z159" s="49">
        <v>0</v>
      </c>
      <c r="AA159" s="49">
        <v>0</v>
      </c>
      <c r="AB159" s="71">
        <v>159</v>
      </c>
      <c r="AC159" s="71"/>
      <c r="AD159" s="72"/>
      <c r="AE159" s="78" t="s">
        <v>1329</v>
      </c>
      <c r="AF159" s="78">
        <v>221</v>
      </c>
      <c r="AG159" s="78">
        <v>2709</v>
      </c>
      <c r="AH159" s="78">
        <v>18846</v>
      </c>
      <c r="AI159" s="78">
        <v>13797</v>
      </c>
      <c r="AJ159" s="78"/>
      <c r="AK159" s="78" t="s">
        <v>1495</v>
      </c>
      <c r="AL159" s="78" t="s">
        <v>1601</v>
      </c>
      <c r="AM159" s="78"/>
      <c r="AN159" s="78"/>
      <c r="AO159" s="80">
        <v>40479.7971875</v>
      </c>
      <c r="AP159" s="83" t="s">
        <v>1887</v>
      </c>
      <c r="AQ159" s="78" t="b">
        <v>1</v>
      </c>
      <c r="AR159" s="78" t="b">
        <v>0</v>
      </c>
      <c r="AS159" s="78" t="b">
        <v>1</v>
      </c>
      <c r="AT159" s="78" t="s">
        <v>1084</v>
      </c>
      <c r="AU159" s="78">
        <v>115</v>
      </c>
      <c r="AV159" s="83" t="s">
        <v>1905</v>
      </c>
      <c r="AW159" s="78" t="b">
        <v>0</v>
      </c>
      <c r="AX159" s="78" t="s">
        <v>1997</v>
      </c>
      <c r="AY159" s="83" t="s">
        <v>2154</v>
      </c>
      <c r="AZ159" s="78" t="s">
        <v>65</v>
      </c>
      <c r="BA159" s="78" t="str">
        <f>REPLACE(INDEX(GroupVertices[Group],MATCH(Vertices[[#This Row],[Vertex]],GroupVertices[Vertex],0)),1,1,"")</f>
        <v>9</v>
      </c>
      <c r="BB159" s="48"/>
      <c r="BC159" s="48"/>
      <c r="BD159" s="48"/>
      <c r="BE159" s="48"/>
      <c r="BF159" s="48"/>
      <c r="BG159" s="48"/>
      <c r="BH159" s="48"/>
      <c r="BI159" s="48"/>
      <c r="BJ159" s="48"/>
      <c r="BK159" s="48"/>
      <c r="BL159" s="48"/>
      <c r="BM159" s="49"/>
      <c r="BN159" s="48"/>
      <c r="BO159" s="49"/>
      <c r="BP159" s="48"/>
      <c r="BQ159" s="49"/>
      <c r="BR159" s="48"/>
      <c r="BS159" s="49"/>
      <c r="BT159" s="48"/>
      <c r="BU159" s="2"/>
      <c r="BV159" s="3"/>
      <c r="BW159" s="3"/>
      <c r="BX159" s="3"/>
      <c r="BY159" s="3"/>
    </row>
    <row r="160" spans="1:77" ht="41.45" customHeight="1">
      <c r="A160" s="64" t="s">
        <v>379</v>
      </c>
      <c r="C160" s="65"/>
      <c r="D160" s="65" t="s">
        <v>64</v>
      </c>
      <c r="E160" s="66">
        <v>165.15919079867774</v>
      </c>
      <c r="F160" s="68">
        <v>99.99344218045526</v>
      </c>
      <c r="G160" s="100" t="s">
        <v>1985</v>
      </c>
      <c r="H160" s="65"/>
      <c r="I160" s="69" t="s">
        <v>379</v>
      </c>
      <c r="J160" s="70"/>
      <c r="K160" s="70"/>
      <c r="L160" s="69" t="s">
        <v>2330</v>
      </c>
      <c r="M160" s="73">
        <v>3.185502660278027</v>
      </c>
      <c r="N160" s="74">
        <v>6529.5615234375</v>
      </c>
      <c r="O160" s="74">
        <v>9611.93359375</v>
      </c>
      <c r="P160" s="75"/>
      <c r="Q160" s="76"/>
      <c r="R160" s="76"/>
      <c r="S160" s="86"/>
      <c r="T160" s="48">
        <v>1</v>
      </c>
      <c r="U160" s="48">
        <v>0</v>
      </c>
      <c r="V160" s="49">
        <v>0</v>
      </c>
      <c r="W160" s="49">
        <v>0.142857</v>
      </c>
      <c r="X160" s="49">
        <v>0</v>
      </c>
      <c r="Y160" s="49">
        <v>0.655403</v>
      </c>
      <c r="Z160" s="49">
        <v>0</v>
      </c>
      <c r="AA160" s="49">
        <v>0</v>
      </c>
      <c r="AB160" s="71">
        <v>160</v>
      </c>
      <c r="AC160" s="71"/>
      <c r="AD160" s="72"/>
      <c r="AE160" s="78" t="s">
        <v>1330</v>
      </c>
      <c r="AF160" s="78">
        <v>582</v>
      </c>
      <c r="AG160" s="78">
        <v>2436</v>
      </c>
      <c r="AH160" s="78">
        <v>36751</v>
      </c>
      <c r="AI160" s="78">
        <v>34032</v>
      </c>
      <c r="AJ160" s="78"/>
      <c r="AK160" s="78" t="s">
        <v>1496</v>
      </c>
      <c r="AL160" s="78" t="s">
        <v>1602</v>
      </c>
      <c r="AM160" s="83" t="s">
        <v>1732</v>
      </c>
      <c r="AN160" s="78"/>
      <c r="AO160" s="80">
        <v>39850.738171296296</v>
      </c>
      <c r="AP160" s="83" t="s">
        <v>1888</v>
      </c>
      <c r="AQ160" s="78" t="b">
        <v>1</v>
      </c>
      <c r="AR160" s="78" t="b">
        <v>0</v>
      </c>
      <c r="AS160" s="78" t="b">
        <v>1</v>
      </c>
      <c r="AT160" s="78" t="s">
        <v>1084</v>
      </c>
      <c r="AU160" s="78">
        <v>113</v>
      </c>
      <c r="AV160" s="83" t="s">
        <v>1905</v>
      </c>
      <c r="AW160" s="78" t="b">
        <v>0</v>
      </c>
      <c r="AX160" s="78" t="s">
        <v>1997</v>
      </c>
      <c r="AY160" s="83" t="s">
        <v>2155</v>
      </c>
      <c r="AZ160" s="78" t="s">
        <v>65</v>
      </c>
      <c r="BA160" s="78" t="str">
        <f>REPLACE(INDEX(GroupVertices[Group],MATCH(Vertices[[#This Row],[Vertex]],GroupVertices[Vertex],0)),1,1,"")</f>
        <v>9</v>
      </c>
      <c r="BB160" s="48"/>
      <c r="BC160" s="48"/>
      <c r="BD160" s="48"/>
      <c r="BE160" s="48"/>
      <c r="BF160" s="48"/>
      <c r="BG160" s="48"/>
      <c r="BH160" s="48"/>
      <c r="BI160" s="48"/>
      <c r="BJ160" s="48"/>
      <c r="BK160" s="48"/>
      <c r="BL160" s="48"/>
      <c r="BM160" s="49"/>
      <c r="BN160" s="48"/>
      <c r="BO160" s="49"/>
      <c r="BP160" s="48"/>
      <c r="BQ160" s="49"/>
      <c r="BR160" s="48"/>
      <c r="BS160" s="49"/>
      <c r="BT160" s="48"/>
      <c r="BU160" s="2"/>
      <c r="BV160" s="3"/>
      <c r="BW160" s="3"/>
      <c r="BX160" s="3"/>
      <c r="BY160" s="3"/>
    </row>
    <row r="161" spans="1:77" ht="41.45" customHeight="1">
      <c r="A161" s="64" t="s">
        <v>321</v>
      </c>
      <c r="C161" s="65"/>
      <c r="D161" s="65" t="s">
        <v>64</v>
      </c>
      <c r="E161" s="66">
        <v>162.64973505342263</v>
      </c>
      <c r="F161" s="68">
        <v>99.9986512858818</v>
      </c>
      <c r="G161" s="100" t="s">
        <v>729</v>
      </c>
      <c r="H161" s="65"/>
      <c r="I161" s="69" t="s">
        <v>321</v>
      </c>
      <c r="J161" s="70"/>
      <c r="K161" s="70"/>
      <c r="L161" s="69" t="s">
        <v>2331</v>
      </c>
      <c r="M161" s="73">
        <v>1.4494814584561952</v>
      </c>
      <c r="N161" s="74">
        <v>1865.3997802734375</v>
      </c>
      <c r="O161" s="74">
        <v>6859.59716796875</v>
      </c>
      <c r="P161" s="75"/>
      <c r="Q161" s="76"/>
      <c r="R161" s="76"/>
      <c r="S161" s="86"/>
      <c r="T161" s="48">
        <v>0</v>
      </c>
      <c r="U161" s="48">
        <v>1</v>
      </c>
      <c r="V161" s="49">
        <v>0</v>
      </c>
      <c r="W161" s="49">
        <v>0.006993</v>
      </c>
      <c r="X161" s="49">
        <v>0.015138</v>
      </c>
      <c r="Y161" s="49">
        <v>0.457144</v>
      </c>
      <c r="Z161" s="49">
        <v>0</v>
      </c>
      <c r="AA161" s="49">
        <v>0</v>
      </c>
      <c r="AB161" s="71">
        <v>161</v>
      </c>
      <c r="AC161" s="71"/>
      <c r="AD161" s="72"/>
      <c r="AE161" s="78" t="s">
        <v>1331</v>
      </c>
      <c r="AF161" s="78">
        <v>197</v>
      </c>
      <c r="AG161" s="78">
        <v>501</v>
      </c>
      <c r="AH161" s="78">
        <v>5088</v>
      </c>
      <c r="AI161" s="78">
        <v>223</v>
      </c>
      <c r="AJ161" s="78"/>
      <c r="AK161" s="78" t="s">
        <v>1497</v>
      </c>
      <c r="AL161" s="78"/>
      <c r="AM161" s="78"/>
      <c r="AN161" s="78"/>
      <c r="AO161" s="80">
        <v>41023.688101851854</v>
      </c>
      <c r="AP161" s="83" t="s">
        <v>1889</v>
      </c>
      <c r="AQ161" s="78" t="b">
        <v>0</v>
      </c>
      <c r="AR161" s="78" t="b">
        <v>0</v>
      </c>
      <c r="AS161" s="78" t="b">
        <v>1</v>
      </c>
      <c r="AT161" s="78" t="s">
        <v>1084</v>
      </c>
      <c r="AU161" s="78">
        <v>46</v>
      </c>
      <c r="AV161" s="83" t="s">
        <v>1908</v>
      </c>
      <c r="AW161" s="78" t="b">
        <v>0</v>
      </c>
      <c r="AX161" s="78" t="s">
        <v>1997</v>
      </c>
      <c r="AY161" s="83" t="s">
        <v>2156</v>
      </c>
      <c r="AZ161" s="78" t="s">
        <v>66</v>
      </c>
      <c r="BA161" s="78" t="str">
        <f>REPLACE(INDEX(GroupVertices[Group],MATCH(Vertices[[#This Row],[Vertex]],GroupVertices[Vertex],0)),1,1,"")</f>
        <v>1</v>
      </c>
      <c r="BB161" s="48" t="s">
        <v>546</v>
      </c>
      <c r="BC161" s="48" t="s">
        <v>546</v>
      </c>
      <c r="BD161" s="48" t="s">
        <v>562</v>
      </c>
      <c r="BE161" s="48" t="s">
        <v>562</v>
      </c>
      <c r="BF161" s="48" t="s">
        <v>606</v>
      </c>
      <c r="BG161" s="48" t="s">
        <v>606</v>
      </c>
      <c r="BH161" s="121" t="s">
        <v>2945</v>
      </c>
      <c r="BI161" s="121" t="s">
        <v>2945</v>
      </c>
      <c r="BJ161" s="121" t="s">
        <v>3044</v>
      </c>
      <c r="BK161" s="121" t="s">
        <v>3044</v>
      </c>
      <c r="BL161" s="121">
        <v>0</v>
      </c>
      <c r="BM161" s="124">
        <v>0</v>
      </c>
      <c r="BN161" s="121">
        <v>0</v>
      </c>
      <c r="BO161" s="124">
        <v>0</v>
      </c>
      <c r="BP161" s="121">
        <v>0</v>
      </c>
      <c r="BQ161" s="124">
        <v>0</v>
      </c>
      <c r="BR161" s="121">
        <v>9</v>
      </c>
      <c r="BS161" s="124">
        <v>100</v>
      </c>
      <c r="BT161" s="121">
        <v>9</v>
      </c>
      <c r="BU161" s="2"/>
      <c r="BV161" s="3"/>
      <c r="BW161" s="3"/>
      <c r="BX161" s="3"/>
      <c r="BY161" s="3"/>
    </row>
    <row r="162" spans="1:77" ht="41.45" customHeight="1">
      <c r="A162" s="64" t="s">
        <v>322</v>
      </c>
      <c r="C162" s="65"/>
      <c r="D162" s="65" t="s">
        <v>64</v>
      </c>
      <c r="E162" s="66">
        <v>162.0207500216662</v>
      </c>
      <c r="F162" s="68">
        <v>99.99995692729362</v>
      </c>
      <c r="G162" s="100" t="s">
        <v>730</v>
      </c>
      <c r="H162" s="65"/>
      <c r="I162" s="69" t="s">
        <v>322</v>
      </c>
      <c r="J162" s="70"/>
      <c r="K162" s="70"/>
      <c r="L162" s="69" t="s">
        <v>2332</v>
      </c>
      <c r="M162" s="73">
        <v>1.0143546972760462</v>
      </c>
      <c r="N162" s="74">
        <v>1626.1988525390625</v>
      </c>
      <c r="O162" s="74">
        <v>8042.5625</v>
      </c>
      <c r="P162" s="75"/>
      <c r="Q162" s="76"/>
      <c r="R162" s="76"/>
      <c r="S162" s="86"/>
      <c r="T162" s="48">
        <v>0</v>
      </c>
      <c r="U162" s="48">
        <v>1</v>
      </c>
      <c r="V162" s="49">
        <v>0</v>
      </c>
      <c r="W162" s="49">
        <v>0.006993</v>
      </c>
      <c r="X162" s="49">
        <v>0.015138</v>
      </c>
      <c r="Y162" s="49">
        <v>0.457144</v>
      </c>
      <c r="Z162" s="49">
        <v>0</v>
      </c>
      <c r="AA162" s="49">
        <v>0</v>
      </c>
      <c r="AB162" s="71">
        <v>162</v>
      </c>
      <c r="AC162" s="71"/>
      <c r="AD162" s="72"/>
      <c r="AE162" s="78" t="s">
        <v>1332</v>
      </c>
      <c r="AF162" s="78">
        <v>64</v>
      </c>
      <c r="AG162" s="78">
        <v>16</v>
      </c>
      <c r="AH162" s="78">
        <v>85</v>
      </c>
      <c r="AI162" s="78">
        <v>24</v>
      </c>
      <c r="AJ162" s="78"/>
      <c r="AK162" s="78"/>
      <c r="AL162" s="78" t="s">
        <v>1136</v>
      </c>
      <c r="AM162" s="78"/>
      <c r="AN162" s="78"/>
      <c r="AO162" s="80">
        <v>42806.858611111114</v>
      </c>
      <c r="AP162" s="78"/>
      <c r="AQ162" s="78" t="b">
        <v>1</v>
      </c>
      <c r="AR162" s="78" t="b">
        <v>0</v>
      </c>
      <c r="AS162" s="78" t="b">
        <v>0</v>
      </c>
      <c r="AT162" s="78" t="s">
        <v>1084</v>
      </c>
      <c r="AU162" s="78">
        <v>0</v>
      </c>
      <c r="AV162" s="78"/>
      <c r="AW162" s="78" t="b">
        <v>0</v>
      </c>
      <c r="AX162" s="78" t="s">
        <v>1997</v>
      </c>
      <c r="AY162" s="83" t="s">
        <v>2157</v>
      </c>
      <c r="AZ162" s="78" t="s">
        <v>66</v>
      </c>
      <c r="BA162" s="78" t="str">
        <f>REPLACE(INDEX(GroupVertices[Group],MATCH(Vertices[[#This Row],[Vertex]],GroupVertices[Vertex],0)),1,1,"")</f>
        <v>1</v>
      </c>
      <c r="BB162" s="48" t="s">
        <v>546</v>
      </c>
      <c r="BC162" s="48" t="s">
        <v>546</v>
      </c>
      <c r="BD162" s="48" t="s">
        <v>562</v>
      </c>
      <c r="BE162" s="48" t="s">
        <v>562</v>
      </c>
      <c r="BF162" s="48" t="s">
        <v>606</v>
      </c>
      <c r="BG162" s="48" t="s">
        <v>606</v>
      </c>
      <c r="BH162" s="121" t="s">
        <v>2945</v>
      </c>
      <c r="BI162" s="121" t="s">
        <v>2945</v>
      </c>
      <c r="BJ162" s="121" t="s">
        <v>3044</v>
      </c>
      <c r="BK162" s="121" t="s">
        <v>3044</v>
      </c>
      <c r="BL162" s="121">
        <v>0</v>
      </c>
      <c r="BM162" s="124">
        <v>0</v>
      </c>
      <c r="BN162" s="121">
        <v>0</v>
      </c>
      <c r="BO162" s="124">
        <v>0</v>
      </c>
      <c r="BP162" s="121">
        <v>0</v>
      </c>
      <c r="BQ162" s="124">
        <v>0</v>
      </c>
      <c r="BR162" s="121">
        <v>9</v>
      </c>
      <c r="BS162" s="124">
        <v>100</v>
      </c>
      <c r="BT162" s="121">
        <v>9</v>
      </c>
      <c r="BU162" s="2"/>
      <c r="BV162" s="3"/>
      <c r="BW162" s="3"/>
      <c r="BX162" s="3"/>
      <c r="BY162" s="3"/>
    </row>
    <row r="163" spans="1:77" ht="41.45" customHeight="1">
      <c r="A163" s="64" t="s">
        <v>323</v>
      </c>
      <c r="C163" s="65"/>
      <c r="D163" s="65" t="s">
        <v>64</v>
      </c>
      <c r="E163" s="66">
        <v>162.0038906290624</v>
      </c>
      <c r="F163" s="68">
        <v>99.99999192386755</v>
      </c>
      <c r="G163" s="100" t="s">
        <v>1986</v>
      </c>
      <c r="H163" s="65"/>
      <c r="I163" s="69" t="s">
        <v>323</v>
      </c>
      <c r="J163" s="70"/>
      <c r="K163" s="70"/>
      <c r="L163" s="69" t="s">
        <v>2333</v>
      </c>
      <c r="M163" s="73">
        <v>1.0026915057392587</v>
      </c>
      <c r="N163" s="74">
        <v>940.4517822265625</v>
      </c>
      <c r="O163" s="74">
        <v>4259.57421875</v>
      </c>
      <c r="P163" s="75"/>
      <c r="Q163" s="76"/>
      <c r="R163" s="76"/>
      <c r="S163" s="86"/>
      <c r="T163" s="48">
        <v>1</v>
      </c>
      <c r="U163" s="48">
        <v>1</v>
      </c>
      <c r="V163" s="49">
        <v>0</v>
      </c>
      <c r="W163" s="49">
        <v>0</v>
      </c>
      <c r="X163" s="49">
        <v>0</v>
      </c>
      <c r="Y163" s="49">
        <v>0.999997</v>
      </c>
      <c r="Z163" s="49">
        <v>0</v>
      </c>
      <c r="AA163" s="49" t="s">
        <v>3316</v>
      </c>
      <c r="AB163" s="71">
        <v>163</v>
      </c>
      <c r="AC163" s="71"/>
      <c r="AD163" s="72"/>
      <c r="AE163" s="78" t="s">
        <v>1333</v>
      </c>
      <c r="AF163" s="78">
        <v>91</v>
      </c>
      <c r="AG163" s="78">
        <v>3</v>
      </c>
      <c r="AH163" s="78">
        <v>2</v>
      </c>
      <c r="AI163" s="78">
        <v>1</v>
      </c>
      <c r="AJ163" s="78"/>
      <c r="AK163" s="78" t="s">
        <v>1498</v>
      </c>
      <c r="AL163" s="78" t="s">
        <v>1603</v>
      </c>
      <c r="AM163" s="83" t="s">
        <v>1733</v>
      </c>
      <c r="AN163" s="78"/>
      <c r="AO163" s="80">
        <v>43518.88182870371</v>
      </c>
      <c r="AP163" s="83" t="s">
        <v>1890</v>
      </c>
      <c r="AQ163" s="78" t="b">
        <v>0</v>
      </c>
      <c r="AR163" s="78" t="b">
        <v>0</v>
      </c>
      <c r="AS163" s="78" t="b">
        <v>0</v>
      </c>
      <c r="AT163" s="78" t="s">
        <v>1084</v>
      </c>
      <c r="AU163" s="78">
        <v>0</v>
      </c>
      <c r="AV163" s="83" t="s">
        <v>1905</v>
      </c>
      <c r="AW163" s="78" t="b">
        <v>0</v>
      </c>
      <c r="AX163" s="78" t="s">
        <v>1997</v>
      </c>
      <c r="AY163" s="83" t="s">
        <v>2158</v>
      </c>
      <c r="AZ163" s="78" t="s">
        <v>66</v>
      </c>
      <c r="BA163" s="78" t="str">
        <f>REPLACE(INDEX(GroupVertices[Group],MATCH(Vertices[[#This Row],[Vertex]],GroupVertices[Vertex],0)),1,1,"")</f>
        <v>2</v>
      </c>
      <c r="BB163" s="48"/>
      <c r="BC163" s="48"/>
      <c r="BD163" s="48"/>
      <c r="BE163" s="48"/>
      <c r="BF163" s="48" t="s">
        <v>2859</v>
      </c>
      <c r="BG163" s="48" t="s">
        <v>2866</v>
      </c>
      <c r="BH163" s="121" t="s">
        <v>2949</v>
      </c>
      <c r="BI163" s="121" t="s">
        <v>2968</v>
      </c>
      <c r="BJ163" s="121" t="s">
        <v>3048</v>
      </c>
      <c r="BK163" s="121" t="s">
        <v>3059</v>
      </c>
      <c r="BL163" s="121">
        <v>1</v>
      </c>
      <c r="BM163" s="124">
        <v>2.380952380952381</v>
      </c>
      <c r="BN163" s="121">
        <v>0</v>
      </c>
      <c r="BO163" s="124">
        <v>0</v>
      </c>
      <c r="BP163" s="121">
        <v>0</v>
      </c>
      <c r="BQ163" s="124">
        <v>0</v>
      </c>
      <c r="BR163" s="121">
        <v>41</v>
      </c>
      <c r="BS163" s="124">
        <v>97.61904761904762</v>
      </c>
      <c r="BT163" s="121">
        <v>42</v>
      </c>
      <c r="BU163" s="2"/>
      <c r="BV163" s="3"/>
      <c r="BW163" s="3"/>
      <c r="BX163" s="3"/>
      <c r="BY163" s="3"/>
    </row>
    <row r="164" spans="1:77" ht="41.45" customHeight="1">
      <c r="A164" s="64" t="s">
        <v>324</v>
      </c>
      <c r="C164" s="65"/>
      <c r="D164" s="65" t="s">
        <v>64</v>
      </c>
      <c r="E164" s="66">
        <v>163.29817323049113</v>
      </c>
      <c r="F164" s="68">
        <v>99.99730526380776</v>
      </c>
      <c r="G164" s="100" t="s">
        <v>1987</v>
      </c>
      <c r="H164" s="65"/>
      <c r="I164" s="69" t="s">
        <v>324</v>
      </c>
      <c r="J164" s="70"/>
      <c r="K164" s="70"/>
      <c r="L164" s="69" t="s">
        <v>2334</v>
      </c>
      <c r="M164" s="73">
        <v>1.8980657483326375</v>
      </c>
      <c r="N164" s="74">
        <v>7789.994140625</v>
      </c>
      <c r="O164" s="74">
        <v>8869.30078125</v>
      </c>
      <c r="P164" s="75"/>
      <c r="Q164" s="76"/>
      <c r="R164" s="76"/>
      <c r="S164" s="86"/>
      <c r="T164" s="48">
        <v>0</v>
      </c>
      <c r="U164" s="48">
        <v>1</v>
      </c>
      <c r="V164" s="49">
        <v>0</v>
      </c>
      <c r="W164" s="49">
        <v>0.142857</v>
      </c>
      <c r="X164" s="49">
        <v>0</v>
      </c>
      <c r="Y164" s="49">
        <v>0.517783</v>
      </c>
      <c r="Z164" s="49">
        <v>0</v>
      </c>
      <c r="AA164" s="49">
        <v>0</v>
      </c>
      <c r="AB164" s="71">
        <v>164</v>
      </c>
      <c r="AC164" s="71"/>
      <c r="AD164" s="72"/>
      <c r="AE164" s="78" t="s">
        <v>1334</v>
      </c>
      <c r="AF164" s="78">
        <v>1758</v>
      </c>
      <c r="AG164" s="78">
        <v>1001</v>
      </c>
      <c r="AH164" s="78">
        <v>101582</v>
      </c>
      <c r="AI164" s="78">
        <v>14</v>
      </c>
      <c r="AJ164" s="78"/>
      <c r="AK164" s="78" t="s">
        <v>1499</v>
      </c>
      <c r="AL164" s="78" t="s">
        <v>1604</v>
      </c>
      <c r="AM164" s="83" t="s">
        <v>1734</v>
      </c>
      <c r="AN164" s="78"/>
      <c r="AO164" s="80">
        <v>40677.346597222226</v>
      </c>
      <c r="AP164" s="78"/>
      <c r="AQ164" s="78" t="b">
        <v>0</v>
      </c>
      <c r="AR164" s="78" t="b">
        <v>0</v>
      </c>
      <c r="AS164" s="78" t="b">
        <v>1</v>
      </c>
      <c r="AT164" s="78" t="s">
        <v>1084</v>
      </c>
      <c r="AU164" s="78">
        <v>211</v>
      </c>
      <c r="AV164" s="83" t="s">
        <v>1908</v>
      </c>
      <c r="AW164" s="78" t="b">
        <v>0</v>
      </c>
      <c r="AX164" s="78" t="s">
        <v>1997</v>
      </c>
      <c r="AY164" s="83" t="s">
        <v>2159</v>
      </c>
      <c r="AZ164" s="78" t="s">
        <v>66</v>
      </c>
      <c r="BA164" s="78" t="str">
        <f>REPLACE(INDEX(GroupVertices[Group],MATCH(Vertices[[#This Row],[Vertex]],GroupVertices[Vertex],0)),1,1,"")</f>
        <v>8</v>
      </c>
      <c r="BB164" s="48" t="s">
        <v>550</v>
      </c>
      <c r="BC164" s="48" t="s">
        <v>550</v>
      </c>
      <c r="BD164" s="48" t="s">
        <v>578</v>
      </c>
      <c r="BE164" s="48" t="s">
        <v>578</v>
      </c>
      <c r="BF164" s="48" t="s">
        <v>611</v>
      </c>
      <c r="BG164" s="48" t="s">
        <v>611</v>
      </c>
      <c r="BH164" s="121" t="s">
        <v>2950</v>
      </c>
      <c r="BI164" s="121" t="s">
        <v>2950</v>
      </c>
      <c r="BJ164" s="121" t="s">
        <v>3049</v>
      </c>
      <c r="BK164" s="121" t="s">
        <v>3049</v>
      </c>
      <c r="BL164" s="121">
        <v>1</v>
      </c>
      <c r="BM164" s="124">
        <v>2.857142857142857</v>
      </c>
      <c r="BN164" s="121">
        <v>0</v>
      </c>
      <c r="BO164" s="124">
        <v>0</v>
      </c>
      <c r="BP164" s="121">
        <v>0</v>
      </c>
      <c r="BQ164" s="124">
        <v>0</v>
      </c>
      <c r="BR164" s="121">
        <v>34</v>
      </c>
      <c r="BS164" s="124">
        <v>97.14285714285714</v>
      </c>
      <c r="BT164" s="121">
        <v>35</v>
      </c>
      <c r="BU164" s="2"/>
      <c r="BV164" s="3"/>
      <c r="BW164" s="3"/>
      <c r="BX164" s="3"/>
      <c r="BY164" s="3"/>
    </row>
    <row r="165" spans="1:77" ht="41.45" customHeight="1">
      <c r="A165" s="64" t="s">
        <v>328</v>
      </c>
      <c r="C165" s="65"/>
      <c r="D165" s="65" t="s">
        <v>64</v>
      </c>
      <c r="E165" s="66">
        <v>178.15389186713054</v>
      </c>
      <c r="F165" s="68">
        <v>99.96646789809141</v>
      </c>
      <c r="G165" s="100" t="s">
        <v>732</v>
      </c>
      <c r="H165" s="65"/>
      <c r="I165" s="69" t="s">
        <v>328</v>
      </c>
      <c r="J165" s="70"/>
      <c r="K165" s="70"/>
      <c r="L165" s="69" t="s">
        <v>2335</v>
      </c>
      <c r="M165" s="73">
        <v>12.175131829401932</v>
      </c>
      <c r="N165" s="74">
        <v>7192.34326171875</v>
      </c>
      <c r="O165" s="74">
        <v>8774.880859375</v>
      </c>
      <c r="P165" s="75"/>
      <c r="Q165" s="76"/>
      <c r="R165" s="76"/>
      <c r="S165" s="86"/>
      <c r="T165" s="48">
        <v>5</v>
      </c>
      <c r="U165" s="48">
        <v>1</v>
      </c>
      <c r="V165" s="49">
        <v>10</v>
      </c>
      <c r="W165" s="49">
        <v>0.25</v>
      </c>
      <c r="X165" s="49">
        <v>0</v>
      </c>
      <c r="Y165" s="49">
        <v>2.163433</v>
      </c>
      <c r="Z165" s="49">
        <v>0.08333333333333333</v>
      </c>
      <c r="AA165" s="49">
        <v>0</v>
      </c>
      <c r="AB165" s="71">
        <v>165</v>
      </c>
      <c r="AC165" s="71"/>
      <c r="AD165" s="72"/>
      <c r="AE165" s="78" t="s">
        <v>1335</v>
      </c>
      <c r="AF165" s="78">
        <v>8027</v>
      </c>
      <c r="AG165" s="78">
        <v>12456</v>
      </c>
      <c r="AH165" s="78">
        <v>59706</v>
      </c>
      <c r="AI165" s="78">
        <v>17139</v>
      </c>
      <c r="AJ165" s="78"/>
      <c r="AK165" s="78" t="s">
        <v>1500</v>
      </c>
      <c r="AL165" s="78" t="s">
        <v>1516</v>
      </c>
      <c r="AM165" s="83" t="s">
        <v>1735</v>
      </c>
      <c r="AN165" s="78"/>
      <c r="AO165" s="80">
        <v>39212.049629629626</v>
      </c>
      <c r="AP165" s="83" t="s">
        <v>1891</v>
      </c>
      <c r="AQ165" s="78" t="b">
        <v>0</v>
      </c>
      <c r="AR165" s="78" t="b">
        <v>0</v>
      </c>
      <c r="AS165" s="78" t="b">
        <v>1</v>
      </c>
      <c r="AT165" s="78" t="s">
        <v>1084</v>
      </c>
      <c r="AU165" s="78">
        <v>1199</v>
      </c>
      <c r="AV165" s="83" t="s">
        <v>1905</v>
      </c>
      <c r="AW165" s="78" t="b">
        <v>0</v>
      </c>
      <c r="AX165" s="78" t="s">
        <v>1997</v>
      </c>
      <c r="AY165" s="83" t="s">
        <v>2160</v>
      </c>
      <c r="AZ165" s="78" t="s">
        <v>66</v>
      </c>
      <c r="BA165" s="78" t="str">
        <f>REPLACE(INDEX(GroupVertices[Group],MATCH(Vertices[[#This Row],[Vertex]],GroupVertices[Vertex],0)),1,1,"")</f>
        <v>8</v>
      </c>
      <c r="BB165" s="48"/>
      <c r="BC165" s="48"/>
      <c r="BD165" s="48"/>
      <c r="BE165" s="48"/>
      <c r="BF165" s="48" t="s">
        <v>611</v>
      </c>
      <c r="BG165" s="48" t="s">
        <v>611</v>
      </c>
      <c r="BH165" s="121" t="s">
        <v>2951</v>
      </c>
      <c r="BI165" s="121" t="s">
        <v>2969</v>
      </c>
      <c r="BJ165" s="121" t="s">
        <v>3050</v>
      </c>
      <c r="BK165" s="121" t="s">
        <v>3060</v>
      </c>
      <c r="BL165" s="121">
        <v>0</v>
      </c>
      <c r="BM165" s="124">
        <v>0</v>
      </c>
      <c r="BN165" s="121">
        <v>0</v>
      </c>
      <c r="BO165" s="124">
        <v>0</v>
      </c>
      <c r="BP165" s="121">
        <v>0</v>
      </c>
      <c r="BQ165" s="124">
        <v>0</v>
      </c>
      <c r="BR165" s="121">
        <v>55</v>
      </c>
      <c r="BS165" s="124">
        <v>100</v>
      </c>
      <c r="BT165" s="121">
        <v>55</v>
      </c>
      <c r="BU165" s="2"/>
      <c r="BV165" s="3"/>
      <c r="BW165" s="3"/>
      <c r="BX165" s="3"/>
      <c r="BY165" s="3"/>
    </row>
    <row r="166" spans="1:77" ht="41.45" customHeight="1">
      <c r="A166" s="64" t="s">
        <v>325</v>
      </c>
      <c r="C166" s="65"/>
      <c r="D166" s="65" t="s">
        <v>64</v>
      </c>
      <c r="E166" s="66">
        <v>162.06484381770684</v>
      </c>
      <c r="F166" s="68">
        <v>99.99986539779259</v>
      </c>
      <c r="G166" s="100" t="s">
        <v>1988</v>
      </c>
      <c r="H166" s="65"/>
      <c r="I166" s="69" t="s">
        <v>325</v>
      </c>
      <c r="J166" s="70"/>
      <c r="K166" s="70"/>
      <c r="L166" s="69" t="s">
        <v>2336</v>
      </c>
      <c r="M166" s="73">
        <v>1.0448584289876441</v>
      </c>
      <c r="N166" s="74">
        <v>6975.099609375</v>
      </c>
      <c r="O166" s="74">
        <v>9646.09375</v>
      </c>
      <c r="P166" s="75"/>
      <c r="Q166" s="76"/>
      <c r="R166" s="76"/>
      <c r="S166" s="86"/>
      <c r="T166" s="48">
        <v>0</v>
      </c>
      <c r="U166" s="48">
        <v>1</v>
      </c>
      <c r="V166" s="49">
        <v>0</v>
      </c>
      <c r="W166" s="49">
        <v>0.142857</v>
      </c>
      <c r="X166" s="49">
        <v>0</v>
      </c>
      <c r="Y166" s="49">
        <v>0.517783</v>
      </c>
      <c r="Z166" s="49">
        <v>0</v>
      </c>
      <c r="AA166" s="49">
        <v>0</v>
      </c>
      <c r="AB166" s="71">
        <v>166</v>
      </c>
      <c r="AC166" s="71"/>
      <c r="AD166" s="72"/>
      <c r="AE166" s="78" t="s">
        <v>1336</v>
      </c>
      <c r="AF166" s="78">
        <v>57</v>
      </c>
      <c r="AG166" s="78">
        <v>50</v>
      </c>
      <c r="AH166" s="78">
        <v>9698</v>
      </c>
      <c r="AI166" s="78">
        <v>7</v>
      </c>
      <c r="AJ166" s="78"/>
      <c r="AK166" s="78" t="s">
        <v>1501</v>
      </c>
      <c r="AL166" s="78" t="s">
        <v>1605</v>
      </c>
      <c r="AM166" s="83" t="s">
        <v>1736</v>
      </c>
      <c r="AN166" s="78"/>
      <c r="AO166" s="80">
        <v>41948.572962962964</v>
      </c>
      <c r="AP166" s="78"/>
      <c r="AQ166" s="78" t="b">
        <v>1</v>
      </c>
      <c r="AR166" s="78" t="b">
        <v>0</v>
      </c>
      <c r="AS166" s="78" t="b">
        <v>0</v>
      </c>
      <c r="AT166" s="78" t="s">
        <v>1904</v>
      </c>
      <c r="AU166" s="78">
        <v>36</v>
      </c>
      <c r="AV166" s="83" t="s">
        <v>1905</v>
      </c>
      <c r="AW166" s="78" t="b">
        <v>0</v>
      </c>
      <c r="AX166" s="78" t="s">
        <v>1997</v>
      </c>
      <c r="AY166" s="83" t="s">
        <v>2161</v>
      </c>
      <c r="AZ166" s="78" t="s">
        <v>66</v>
      </c>
      <c r="BA166" s="78" t="str">
        <f>REPLACE(INDEX(GroupVertices[Group],MATCH(Vertices[[#This Row],[Vertex]],GroupVertices[Vertex],0)),1,1,"")</f>
        <v>8</v>
      </c>
      <c r="BB166" s="48" t="s">
        <v>550</v>
      </c>
      <c r="BC166" s="48" t="s">
        <v>550</v>
      </c>
      <c r="BD166" s="48" t="s">
        <v>578</v>
      </c>
      <c r="BE166" s="48" t="s">
        <v>578</v>
      </c>
      <c r="BF166" s="48" t="s">
        <v>611</v>
      </c>
      <c r="BG166" s="48" t="s">
        <v>611</v>
      </c>
      <c r="BH166" s="121" t="s">
        <v>2950</v>
      </c>
      <c r="BI166" s="121" t="s">
        <v>2950</v>
      </c>
      <c r="BJ166" s="121" t="s">
        <v>3049</v>
      </c>
      <c r="BK166" s="121" t="s">
        <v>3049</v>
      </c>
      <c r="BL166" s="121">
        <v>1</v>
      </c>
      <c r="BM166" s="124">
        <v>2.857142857142857</v>
      </c>
      <c r="BN166" s="121">
        <v>0</v>
      </c>
      <c r="BO166" s="124">
        <v>0</v>
      </c>
      <c r="BP166" s="121">
        <v>0</v>
      </c>
      <c r="BQ166" s="124">
        <v>0</v>
      </c>
      <c r="BR166" s="121">
        <v>34</v>
      </c>
      <c r="BS166" s="124">
        <v>97.14285714285714</v>
      </c>
      <c r="BT166" s="121">
        <v>35</v>
      </c>
      <c r="BU166" s="2"/>
      <c r="BV166" s="3"/>
      <c r="BW166" s="3"/>
      <c r="BX166" s="3"/>
      <c r="BY166" s="3"/>
    </row>
    <row r="167" spans="1:77" ht="41.45" customHeight="1">
      <c r="A167" s="64" t="s">
        <v>326</v>
      </c>
      <c r="C167" s="65"/>
      <c r="D167" s="65" t="s">
        <v>64</v>
      </c>
      <c r="E167" s="66">
        <v>162.1750783078085</v>
      </c>
      <c r="F167" s="68">
        <v>99.99963657404001</v>
      </c>
      <c r="G167" s="100" t="s">
        <v>1989</v>
      </c>
      <c r="H167" s="65"/>
      <c r="I167" s="69" t="s">
        <v>326</v>
      </c>
      <c r="J167" s="70"/>
      <c r="K167" s="70"/>
      <c r="L167" s="69" t="s">
        <v>2337</v>
      </c>
      <c r="M167" s="73">
        <v>1.1211177582666394</v>
      </c>
      <c r="N167" s="74">
        <v>7116.40234375</v>
      </c>
      <c r="O167" s="74">
        <v>7858.03759765625</v>
      </c>
      <c r="P167" s="75"/>
      <c r="Q167" s="76"/>
      <c r="R167" s="76"/>
      <c r="S167" s="86"/>
      <c r="T167" s="48">
        <v>1</v>
      </c>
      <c r="U167" s="48">
        <v>1</v>
      </c>
      <c r="V167" s="49">
        <v>0</v>
      </c>
      <c r="W167" s="49">
        <v>0.166667</v>
      </c>
      <c r="X167" s="49">
        <v>0</v>
      </c>
      <c r="Y167" s="49">
        <v>0.900492</v>
      </c>
      <c r="Z167" s="49">
        <v>0.5</v>
      </c>
      <c r="AA167" s="49">
        <v>0</v>
      </c>
      <c r="AB167" s="71">
        <v>167</v>
      </c>
      <c r="AC167" s="71"/>
      <c r="AD167" s="72"/>
      <c r="AE167" s="78" t="s">
        <v>1337</v>
      </c>
      <c r="AF167" s="78">
        <v>317</v>
      </c>
      <c r="AG167" s="78">
        <v>135</v>
      </c>
      <c r="AH167" s="78">
        <v>19959</v>
      </c>
      <c r="AI167" s="78">
        <v>106</v>
      </c>
      <c r="AJ167" s="78"/>
      <c r="AK167" s="78" t="s">
        <v>1502</v>
      </c>
      <c r="AL167" s="78" t="s">
        <v>1591</v>
      </c>
      <c r="AM167" s="83" t="s">
        <v>1737</v>
      </c>
      <c r="AN167" s="78"/>
      <c r="AO167" s="80">
        <v>42438.446863425925</v>
      </c>
      <c r="AP167" s="83" t="s">
        <v>1892</v>
      </c>
      <c r="AQ167" s="78" t="b">
        <v>0</v>
      </c>
      <c r="AR167" s="78" t="b">
        <v>0</v>
      </c>
      <c r="AS167" s="78" t="b">
        <v>0</v>
      </c>
      <c r="AT167" s="78" t="s">
        <v>1084</v>
      </c>
      <c r="AU167" s="78">
        <v>45</v>
      </c>
      <c r="AV167" s="83" t="s">
        <v>1905</v>
      </c>
      <c r="AW167" s="78" t="b">
        <v>0</v>
      </c>
      <c r="AX167" s="78" t="s">
        <v>1997</v>
      </c>
      <c r="AY167" s="83" t="s">
        <v>2162</v>
      </c>
      <c r="AZ167" s="78" t="s">
        <v>66</v>
      </c>
      <c r="BA167" s="78" t="str">
        <f>REPLACE(INDEX(GroupVertices[Group],MATCH(Vertices[[#This Row],[Vertex]],GroupVertices[Vertex],0)),1,1,"")</f>
        <v>8</v>
      </c>
      <c r="BB167" s="48" t="s">
        <v>550</v>
      </c>
      <c r="BC167" s="48" t="s">
        <v>550</v>
      </c>
      <c r="BD167" s="48" t="s">
        <v>578</v>
      </c>
      <c r="BE167" s="48" t="s">
        <v>578</v>
      </c>
      <c r="BF167" s="48" t="s">
        <v>611</v>
      </c>
      <c r="BG167" s="48" t="s">
        <v>611</v>
      </c>
      <c r="BH167" s="121" t="s">
        <v>2950</v>
      </c>
      <c r="BI167" s="121" t="s">
        <v>2950</v>
      </c>
      <c r="BJ167" s="121" t="s">
        <v>3049</v>
      </c>
      <c r="BK167" s="121" t="s">
        <v>3049</v>
      </c>
      <c r="BL167" s="121">
        <v>1</v>
      </c>
      <c r="BM167" s="124">
        <v>2.857142857142857</v>
      </c>
      <c r="BN167" s="121">
        <v>0</v>
      </c>
      <c r="BO167" s="124">
        <v>0</v>
      </c>
      <c r="BP167" s="121">
        <v>0</v>
      </c>
      <c r="BQ167" s="124">
        <v>0</v>
      </c>
      <c r="BR167" s="121">
        <v>34</v>
      </c>
      <c r="BS167" s="124">
        <v>97.14285714285714</v>
      </c>
      <c r="BT167" s="121">
        <v>35</v>
      </c>
      <c r="BU167" s="2"/>
      <c r="BV167" s="3"/>
      <c r="BW167" s="3"/>
      <c r="BX167" s="3"/>
      <c r="BY167" s="3"/>
    </row>
    <row r="168" spans="1:77" ht="41.45" customHeight="1">
      <c r="A168" s="64" t="s">
        <v>327</v>
      </c>
      <c r="C168" s="65"/>
      <c r="D168" s="65" t="s">
        <v>64</v>
      </c>
      <c r="E168" s="66">
        <v>162.0427969196865</v>
      </c>
      <c r="F168" s="68">
        <v>99.99991116254311</v>
      </c>
      <c r="G168" s="100" t="s">
        <v>731</v>
      </c>
      <c r="H168" s="65"/>
      <c r="I168" s="69" t="s">
        <v>327</v>
      </c>
      <c r="J168" s="70"/>
      <c r="K168" s="70"/>
      <c r="L168" s="69" t="s">
        <v>2338</v>
      </c>
      <c r="M168" s="73">
        <v>1.0296065631318452</v>
      </c>
      <c r="N168" s="74">
        <v>6724.4736328125</v>
      </c>
      <c r="O168" s="74">
        <v>8246.5263671875</v>
      </c>
      <c r="P168" s="75"/>
      <c r="Q168" s="76"/>
      <c r="R168" s="76"/>
      <c r="S168" s="86"/>
      <c r="T168" s="48">
        <v>0</v>
      </c>
      <c r="U168" s="48">
        <v>2</v>
      </c>
      <c r="V168" s="49">
        <v>0</v>
      </c>
      <c r="W168" s="49">
        <v>0.166667</v>
      </c>
      <c r="X168" s="49">
        <v>0</v>
      </c>
      <c r="Y168" s="49">
        <v>0.900492</v>
      </c>
      <c r="Z168" s="49">
        <v>0.5</v>
      </c>
      <c r="AA168" s="49">
        <v>0</v>
      </c>
      <c r="AB168" s="71">
        <v>168</v>
      </c>
      <c r="AC168" s="71"/>
      <c r="AD168" s="72"/>
      <c r="AE168" s="78" t="s">
        <v>1338</v>
      </c>
      <c r="AF168" s="78">
        <v>129</v>
      </c>
      <c r="AG168" s="78">
        <v>33</v>
      </c>
      <c r="AH168" s="78">
        <v>166</v>
      </c>
      <c r="AI168" s="78">
        <v>706</v>
      </c>
      <c r="AJ168" s="78"/>
      <c r="AK168" s="78" t="s">
        <v>1503</v>
      </c>
      <c r="AL168" s="78" t="s">
        <v>1606</v>
      </c>
      <c r="AM168" s="83" t="s">
        <v>1738</v>
      </c>
      <c r="AN168" s="78"/>
      <c r="AO168" s="80">
        <v>43236.86987268519</v>
      </c>
      <c r="AP168" s="83" t="s">
        <v>1893</v>
      </c>
      <c r="AQ168" s="78" t="b">
        <v>0</v>
      </c>
      <c r="AR168" s="78" t="b">
        <v>0</v>
      </c>
      <c r="AS168" s="78" t="b">
        <v>0</v>
      </c>
      <c r="AT168" s="78" t="s">
        <v>1084</v>
      </c>
      <c r="AU168" s="78">
        <v>1</v>
      </c>
      <c r="AV168" s="83" t="s">
        <v>1905</v>
      </c>
      <c r="AW168" s="78" t="b">
        <v>0</v>
      </c>
      <c r="AX168" s="78" t="s">
        <v>1997</v>
      </c>
      <c r="AY168" s="83" t="s">
        <v>2163</v>
      </c>
      <c r="AZ168" s="78" t="s">
        <v>66</v>
      </c>
      <c r="BA168" s="78" t="str">
        <f>REPLACE(INDEX(GroupVertices[Group],MATCH(Vertices[[#This Row],[Vertex]],GroupVertices[Vertex],0)),1,1,"")</f>
        <v>8</v>
      </c>
      <c r="BB168" s="48"/>
      <c r="BC168" s="48"/>
      <c r="BD168" s="48"/>
      <c r="BE168" s="48"/>
      <c r="BF168" s="48"/>
      <c r="BG168" s="48"/>
      <c r="BH168" s="121" t="s">
        <v>2952</v>
      </c>
      <c r="BI168" s="121" t="s">
        <v>2970</v>
      </c>
      <c r="BJ168" s="121" t="s">
        <v>3051</v>
      </c>
      <c r="BK168" s="121" t="s">
        <v>3061</v>
      </c>
      <c r="BL168" s="121">
        <v>1</v>
      </c>
      <c r="BM168" s="124">
        <v>1.9607843137254901</v>
      </c>
      <c r="BN168" s="121">
        <v>0</v>
      </c>
      <c r="BO168" s="124">
        <v>0</v>
      </c>
      <c r="BP168" s="121">
        <v>0</v>
      </c>
      <c r="BQ168" s="124">
        <v>0</v>
      </c>
      <c r="BR168" s="121">
        <v>50</v>
      </c>
      <c r="BS168" s="124">
        <v>98.03921568627452</v>
      </c>
      <c r="BT168" s="121">
        <v>51</v>
      </c>
      <c r="BU168" s="2"/>
      <c r="BV168" s="3"/>
      <c r="BW168" s="3"/>
      <c r="BX168" s="3"/>
      <c r="BY168" s="3"/>
    </row>
    <row r="169" spans="1:77" ht="41.45" customHeight="1">
      <c r="A169" s="64" t="s">
        <v>330</v>
      </c>
      <c r="C169" s="65"/>
      <c r="D169" s="65" t="s">
        <v>64</v>
      </c>
      <c r="E169" s="66">
        <v>174.3008722189895</v>
      </c>
      <c r="F169" s="68">
        <v>99.97446596125538</v>
      </c>
      <c r="G169" s="100" t="s">
        <v>734</v>
      </c>
      <c r="H169" s="65"/>
      <c r="I169" s="69" t="s">
        <v>330</v>
      </c>
      <c r="J169" s="70"/>
      <c r="K169" s="70"/>
      <c r="L169" s="69" t="s">
        <v>2339</v>
      </c>
      <c r="M169" s="73">
        <v>9.509643978956111</v>
      </c>
      <c r="N169" s="74">
        <v>847.62353515625</v>
      </c>
      <c r="O169" s="74">
        <v>7898.84130859375</v>
      </c>
      <c r="P169" s="75"/>
      <c r="Q169" s="76"/>
      <c r="R169" s="76"/>
      <c r="S169" s="86"/>
      <c r="T169" s="48">
        <v>0</v>
      </c>
      <c r="U169" s="48">
        <v>10</v>
      </c>
      <c r="V169" s="49">
        <v>1013</v>
      </c>
      <c r="W169" s="49">
        <v>0.010526</v>
      </c>
      <c r="X169" s="49">
        <v>0.049304</v>
      </c>
      <c r="Y169" s="49">
        <v>3.820052</v>
      </c>
      <c r="Z169" s="49">
        <v>0.022222222222222223</v>
      </c>
      <c r="AA169" s="49">
        <v>0</v>
      </c>
      <c r="AB169" s="71">
        <v>169</v>
      </c>
      <c r="AC169" s="71"/>
      <c r="AD169" s="72"/>
      <c r="AE169" s="78" t="s">
        <v>1339</v>
      </c>
      <c r="AF169" s="78">
        <v>664</v>
      </c>
      <c r="AG169" s="78">
        <v>9485</v>
      </c>
      <c r="AH169" s="78">
        <v>16938</v>
      </c>
      <c r="AI169" s="78">
        <v>35390</v>
      </c>
      <c r="AJ169" s="78"/>
      <c r="AK169" s="78" t="s">
        <v>1504</v>
      </c>
      <c r="AL169" s="78" t="s">
        <v>1136</v>
      </c>
      <c r="AM169" s="83" t="s">
        <v>1739</v>
      </c>
      <c r="AN169" s="78"/>
      <c r="AO169" s="80">
        <v>39521.633252314816</v>
      </c>
      <c r="AP169" s="83" t="s">
        <v>1894</v>
      </c>
      <c r="AQ169" s="78" t="b">
        <v>0</v>
      </c>
      <c r="AR169" s="78" t="b">
        <v>0</v>
      </c>
      <c r="AS169" s="78" t="b">
        <v>1</v>
      </c>
      <c r="AT169" s="78" t="s">
        <v>1084</v>
      </c>
      <c r="AU169" s="78">
        <v>687</v>
      </c>
      <c r="AV169" s="83" t="s">
        <v>1908</v>
      </c>
      <c r="AW169" s="78" t="b">
        <v>0</v>
      </c>
      <c r="AX169" s="78" t="s">
        <v>1997</v>
      </c>
      <c r="AY169" s="83" t="s">
        <v>2164</v>
      </c>
      <c r="AZ169" s="78" t="s">
        <v>66</v>
      </c>
      <c r="BA169" s="78" t="str">
        <f>REPLACE(INDEX(GroupVertices[Group],MATCH(Vertices[[#This Row],[Vertex]],GroupVertices[Vertex],0)),1,1,"")</f>
        <v>1</v>
      </c>
      <c r="BB169" s="48" t="s">
        <v>2845</v>
      </c>
      <c r="BC169" s="48" t="s">
        <v>2845</v>
      </c>
      <c r="BD169" s="48" t="s">
        <v>2851</v>
      </c>
      <c r="BE169" s="48" t="s">
        <v>2853</v>
      </c>
      <c r="BF169" s="48" t="s">
        <v>605</v>
      </c>
      <c r="BG169" s="48" t="s">
        <v>2867</v>
      </c>
      <c r="BH169" s="121" t="s">
        <v>2953</v>
      </c>
      <c r="BI169" s="121" t="s">
        <v>2971</v>
      </c>
      <c r="BJ169" s="121" t="s">
        <v>3052</v>
      </c>
      <c r="BK169" s="121" t="s">
        <v>3062</v>
      </c>
      <c r="BL169" s="121">
        <v>0</v>
      </c>
      <c r="BM169" s="124">
        <v>0</v>
      </c>
      <c r="BN169" s="121">
        <v>0</v>
      </c>
      <c r="BO169" s="124">
        <v>0</v>
      </c>
      <c r="BP169" s="121">
        <v>0</v>
      </c>
      <c r="BQ169" s="124">
        <v>0</v>
      </c>
      <c r="BR169" s="121">
        <v>90</v>
      </c>
      <c r="BS169" s="124">
        <v>100</v>
      </c>
      <c r="BT169" s="121">
        <v>90</v>
      </c>
      <c r="BU169" s="2"/>
      <c r="BV169" s="3"/>
      <c r="BW169" s="3"/>
      <c r="BX169" s="3"/>
      <c r="BY169" s="3"/>
    </row>
    <row r="170" spans="1:77" ht="41.45" customHeight="1">
      <c r="A170" s="64" t="s">
        <v>380</v>
      </c>
      <c r="C170" s="65"/>
      <c r="D170" s="65" t="s">
        <v>64</v>
      </c>
      <c r="E170" s="66">
        <v>230.34149323395775</v>
      </c>
      <c r="F170" s="68">
        <v>99.85813734952819</v>
      </c>
      <c r="G170" s="100" t="s">
        <v>1990</v>
      </c>
      <c r="H170" s="65"/>
      <c r="I170" s="69" t="s">
        <v>380</v>
      </c>
      <c r="J170" s="70"/>
      <c r="K170" s="70"/>
      <c r="L170" s="69" t="s">
        <v>2340</v>
      </c>
      <c r="M170" s="73">
        <v>48.27809264723776</v>
      </c>
      <c r="N170" s="74">
        <v>238.8577880859375</v>
      </c>
      <c r="O170" s="74">
        <v>6694.990234375</v>
      </c>
      <c r="P170" s="75"/>
      <c r="Q170" s="76"/>
      <c r="R170" s="76"/>
      <c r="S170" s="86"/>
      <c r="T170" s="48">
        <v>1</v>
      </c>
      <c r="U170" s="48">
        <v>0</v>
      </c>
      <c r="V170" s="49">
        <v>0</v>
      </c>
      <c r="W170" s="49">
        <v>0.006993</v>
      </c>
      <c r="X170" s="49">
        <v>0.008708</v>
      </c>
      <c r="Y170" s="49">
        <v>0.474704</v>
      </c>
      <c r="Z170" s="49">
        <v>0</v>
      </c>
      <c r="AA170" s="49">
        <v>0</v>
      </c>
      <c r="AB170" s="71">
        <v>170</v>
      </c>
      <c r="AC170" s="71"/>
      <c r="AD170" s="72"/>
      <c r="AE170" s="78" t="s">
        <v>1340</v>
      </c>
      <c r="AF170" s="78">
        <v>155</v>
      </c>
      <c r="AG170" s="78">
        <v>52697</v>
      </c>
      <c r="AH170" s="78">
        <v>4621</v>
      </c>
      <c r="AI170" s="78">
        <v>5781</v>
      </c>
      <c r="AJ170" s="78">
        <v>-18000</v>
      </c>
      <c r="AK170" s="78" t="s">
        <v>1505</v>
      </c>
      <c r="AL170" s="78"/>
      <c r="AM170" s="78"/>
      <c r="AN170" s="78" t="s">
        <v>1749</v>
      </c>
      <c r="AO170" s="80">
        <v>40052.90855324074</v>
      </c>
      <c r="AP170" s="78"/>
      <c r="AQ170" s="78" t="b">
        <v>0</v>
      </c>
      <c r="AR170" s="78" t="b">
        <v>0</v>
      </c>
      <c r="AS170" s="78" t="b">
        <v>0</v>
      </c>
      <c r="AT170" s="78" t="s">
        <v>1084</v>
      </c>
      <c r="AU170" s="78">
        <v>1628</v>
      </c>
      <c r="AV170" s="83" t="s">
        <v>1925</v>
      </c>
      <c r="AW170" s="78" t="b">
        <v>1</v>
      </c>
      <c r="AX170" s="78" t="s">
        <v>1997</v>
      </c>
      <c r="AY170" s="83" t="s">
        <v>2165</v>
      </c>
      <c r="AZ170" s="78" t="s">
        <v>65</v>
      </c>
      <c r="BA170" s="78" t="str">
        <f>REPLACE(INDEX(GroupVertices[Group],MATCH(Vertices[[#This Row],[Vertex]],GroupVertices[Vertex],0)),1,1,"")</f>
        <v>1</v>
      </c>
      <c r="BB170" s="48"/>
      <c r="BC170" s="48"/>
      <c r="BD170" s="48"/>
      <c r="BE170" s="48"/>
      <c r="BF170" s="48"/>
      <c r="BG170" s="48"/>
      <c r="BH170" s="48"/>
      <c r="BI170" s="48"/>
      <c r="BJ170" s="48"/>
      <c r="BK170" s="48"/>
      <c r="BL170" s="48"/>
      <c r="BM170" s="49"/>
      <c r="BN170" s="48"/>
      <c r="BO170" s="49"/>
      <c r="BP170" s="48"/>
      <c r="BQ170" s="49"/>
      <c r="BR170" s="48"/>
      <c r="BS170" s="49"/>
      <c r="BT170" s="48"/>
      <c r="BU170" s="2"/>
      <c r="BV170" s="3"/>
      <c r="BW170" s="3"/>
      <c r="BX170" s="3"/>
      <c r="BY170" s="3"/>
    </row>
    <row r="171" spans="1:77" ht="41.45" customHeight="1">
      <c r="A171" s="64" t="s">
        <v>381</v>
      </c>
      <c r="C171" s="65"/>
      <c r="D171" s="65" t="s">
        <v>64</v>
      </c>
      <c r="E171" s="66">
        <v>206.1443742184695</v>
      </c>
      <c r="F171" s="68">
        <v>99.90836550924323</v>
      </c>
      <c r="G171" s="100" t="s">
        <v>1991</v>
      </c>
      <c r="H171" s="65"/>
      <c r="I171" s="69" t="s">
        <v>381</v>
      </c>
      <c r="J171" s="70"/>
      <c r="K171" s="70"/>
      <c r="L171" s="69" t="s">
        <v>2341</v>
      </c>
      <c r="M171" s="73">
        <v>31.538721286208443</v>
      </c>
      <c r="N171" s="74">
        <v>194.9122772216797</v>
      </c>
      <c r="O171" s="74">
        <v>7498.7841796875</v>
      </c>
      <c r="P171" s="75"/>
      <c r="Q171" s="76"/>
      <c r="R171" s="76"/>
      <c r="S171" s="86"/>
      <c r="T171" s="48">
        <v>1</v>
      </c>
      <c r="U171" s="48">
        <v>0</v>
      </c>
      <c r="V171" s="49">
        <v>0</v>
      </c>
      <c r="W171" s="49">
        <v>0.006993</v>
      </c>
      <c r="X171" s="49">
        <v>0.008708</v>
      </c>
      <c r="Y171" s="49">
        <v>0.474704</v>
      </c>
      <c r="Z171" s="49">
        <v>0</v>
      </c>
      <c r="AA171" s="49">
        <v>0</v>
      </c>
      <c r="AB171" s="71">
        <v>171</v>
      </c>
      <c r="AC171" s="71"/>
      <c r="AD171" s="72"/>
      <c r="AE171" s="78" t="s">
        <v>1341</v>
      </c>
      <c r="AF171" s="78">
        <v>9700</v>
      </c>
      <c r="AG171" s="78">
        <v>34039</v>
      </c>
      <c r="AH171" s="78">
        <v>25239</v>
      </c>
      <c r="AI171" s="78">
        <v>14954</v>
      </c>
      <c r="AJ171" s="78"/>
      <c r="AK171" s="78" t="s">
        <v>1506</v>
      </c>
      <c r="AL171" s="78" t="s">
        <v>1136</v>
      </c>
      <c r="AM171" s="83" t="s">
        <v>1740</v>
      </c>
      <c r="AN171" s="78"/>
      <c r="AO171" s="80">
        <v>39672.658229166664</v>
      </c>
      <c r="AP171" s="83" t="s">
        <v>1895</v>
      </c>
      <c r="AQ171" s="78" t="b">
        <v>0</v>
      </c>
      <c r="AR171" s="78" t="b">
        <v>0</v>
      </c>
      <c r="AS171" s="78" t="b">
        <v>0</v>
      </c>
      <c r="AT171" s="78" t="s">
        <v>1084</v>
      </c>
      <c r="AU171" s="78">
        <v>1580</v>
      </c>
      <c r="AV171" s="83" t="s">
        <v>1905</v>
      </c>
      <c r="AW171" s="78" t="b">
        <v>1</v>
      </c>
      <c r="AX171" s="78" t="s">
        <v>1997</v>
      </c>
      <c r="AY171" s="83" t="s">
        <v>2166</v>
      </c>
      <c r="AZ171" s="78" t="s">
        <v>65</v>
      </c>
      <c r="BA171" s="78" t="str">
        <f>REPLACE(INDEX(GroupVertices[Group],MATCH(Vertices[[#This Row],[Vertex]],GroupVertices[Vertex],0)),1,1,"")</f>
        <v>1</v>
      </c>
      <c r="BB171" s="48"/>
      <c r="BC171" s="48"/>
      <c r="BD171" s="48"/>
      <c r="BE171" s="48"/>
      <c r="BF171" s="48"/>
      <c r="BG171" s="48"/>
      <c r="BH171" s="48"/>
      <c r="BI171" s="48"/>
      <c r="BJ171" s="48"/>
      <c r="BK171" s="48"/>
      <c r="BL171" s="48"/>
      <c r="BM171" s="49"/>
      <c r="BN171" s="48"/>
      <c r="BO171" s="49"/>
      <c r="BP171" s="48"/>
      <c r="BQ171" s="49"/>
      <c r="BR171" s="48"/>
      <c r="BS171" s="49"/>
      <c r="BT171" s="48"/>
      <c r="BU171" s="2"/>
      <c r="BV171" s="3"/>
      <c r="BW171" s="3"/>
      <c r="BX171" s="3"/>
      <c r="BY171" s="3"/>
    </row>
    <row r="172" spans="1:77" ht="41.45" customHeight="1">
      <c r="A172" s="64" t="s">
        <v>382</v>
      </c>
      <c r="C172" s="65"/>
      <c r="D172" s="65" t="s">
        <v>64</v>
      </c>
      <c r="E172" s="66">
        <v>169.48686719243292</v>
      </c>
      <c r="F172" s="68">
        <v>99.98445882913309</v>
      </c>
      <c r="G172" s="100" t="s">
        <v>1992</v>
      </c>
      <c r="H172" s="65"/>
      <c r="I172" s="69" t="s">
        <v>382</v>
      </c>
      <c r="J172" s="70"/>
      <c r="K172" s="70"/>
      <c r="L172" s="69" t="s">
        <v>2342</v>
      </c>
      <c r="M172" s="73">
        <v>6.179354210913403</v>
      </c>
      <c r="N172" s="74">
        <v>457.3590087890625</v>
      </c>
      <c r="O172" s="74">
        <v>9003.5908203125</v>
      </c>
      <c r="P172" s="75"/>
      <c r="Q172" s="76"/>
      <c r="R172" s="76"/>
      <c r="S172" s="86"/>
      <c r="T172" s="48">
        <v>1</v>
      </c>
      <c r="U172" s="48">
        <v>0</v>
      </c>
      <c r="V172" s="49">
        <v>0</v>
      </c>
      <c r="W172" s="49">
        <v>0.006993</v>
      </c>
      <c r="X172" s="49">
        <v>0.008708</v>
      </c>
      <c r="Y172" s="49">
        <v>0.474704</v>
      </c>
      <c r="Z172" s="49">
        <v>0</v>
      </c>
      <c r="AA172" s="49">
        <v>0</v>
      </c>
      <c r="AB172" s="71">
        <v>172</v>
      </c>
      <c r="AC172" s="71"/>
      <c r="AD172" s="72"/>
      <c r="AE172" s="78" t="s">
        <v>1342</v>
      </c>
      <c r="AF172" s="78">
        <v>1285</v>
      </c>
      <c r="AG172" s="78">
        <v>5773</v>
      </c>
      <c r="AH172" s="78">
        <v>595</v>
      </c>
      <c r="AI172" s="78">
        <v>295</v>
      </c>
      <c r="AJ172" s="78">
        <v>-28800</v>
      </c>
      <c r="AK172" s="78" t="s">
        <v>1507</v>
      </c>
      <c r="AL172" s="78"/>
      <c r="AM172" s="83" t="s">
        <v>1741</v>
      </c>
      <c r="AN172" s="78" t="s">
        <v>1746</v>
      </c>
      <c r="AO172" s="80">
        <v>41246.859293981484</v>
      </c>
      <c r="AP172" s="83" t="s">
        <v>1896</v>
      </c>
      <c r="AQ172" s="78" t="b">
        <v>0</v>
      </c>
      <c r="AR172" s="78" t="b">
        <v>0</v>
      </c>
      <c r="AS172" s="78" t="b">
        <v>0</v>
      </c>
      <c r="AT172" s="78" t="s">
        <v>1084</v>
      </c>
      <c r="AU172" s="78">
        <v>73</v>
      </c>
      <c r="AV172" s="83" t="s">
        <v>1926</v>
      </c>
      <c r="AW172" s="78" t="b">
        <v>1</v>
      </c>
      <c r="AX172" s="78" t="s">
        <v>1997</v>
      </c>
      <c r="AY172" s="83" t="s">
        <v>2167</v>
      </c>
      <c r="AZ172" s="78" t="s">
        <v>65</v>
      </c>
      <c r="BA172" s="78" t="str">
        <f>REPLACE(INDEX(GroupVertices[Group],MATCH(Vertices[[#This Row],[Vertex]],GroupVertices[Vertex],0)),1,1,"")</f>
        <v>1</v>
      </c>
      <c r="BB172" s="48"/>
      <c r="BC172" s="48"/>
      <c r="BD172" s="48"/>
      <c r="BE172" s="48"/>
      <c r="BF172" s="48"/>
      <c r="BG172" s="48"/>
      <c r="BH172" s="48"/>
      <c r="BI172" s="48"/>
      <c r="BJ172" s="48"/>
      <c r="BK172" s="48"/>
      <c r="BL172" s="48"/>
      <c r="BM172" s="49"/>
      <c r="BN172" s="48"/>
      <c r="BO172" s="49"/>
      <c r="BP172" s="48"/>
      <c r="BQ172" s="49"/>
      <c r="BR172" s="48"/>
      <c r="BS172" s="49"/>
      <c r="BT172" s="48"/>
      <c r="BU172" s="2"/>
      <c r="BV172" s="3"/>
      <c r="BW172" s="3"/>
      <c r="BX172" s="3"/>
      <c r="BY172" s="3"/>
    </row>
    <row r="173" spans="1:77" ht="41.45" customHeight="1">
      <c r="A173" s="64" t="s">
        <v>383</v>
      </c>
      <c r="C173" s="65"/>
      <c r="D173" s="65" t="s">
        <v>64</v>
      </c>
      <c r="E173" s="66">
        <v>165.65459756595808</v>
      </c>
      <c r="F173" s="68">
        <v>99.99241381959068</v>
      </c>
      <c r="G173" s="100" t="s">
        <v>1993</v>
      </c>
      <c r="H173" s="65"/>
      <c r="I173" s="69" t="s">
        <v>383</v>
      </c>
      <c r="J173" s="70"/>
      <c r="K173" s="70"/>
      <c r="L173" s="69" t="s">
        <v>2343</v>
      </c>
      <c r="M173" s="73">
        <v>3.5282210577436293</v>
      </c>
      <c r="N173" s="74">
        <v>736.51025390625</v>
      </c>
      <c r="O173" s="74">
        <v>9450.75</v>
      </c>
      <c r="P173" s="75"/>
      <c r="Q173" s="76"/>
      <c r="R173" s="76"/>
      <c r="S173" s="86"/>
      <c r="T173" s="48">
        <v>1</v>
      </c>
      <c r="U173" s="48">
        <v>0</v>
      </c>
      <c r="V173" s="49">
        <v>0</v>
      </c>
      <c r="W173" s="49">
        <v>0.006993</v>
      </c>
      <c r="X173" s="49">
        <v>0.008708</v>
      </c>
      <c r="Y173" s="49">
        <v>0.474704</v>
      </c>
      <c r="Z173" s="49">
        <v>0</v>
      </c>
      <c r="AA173" s="49">
        <v>0</v>
      </c>
      <c r="AB173" s="71">
        <v>173</v>
      </c>
      <c r="AC173" s="71"/>
      <c r="AD173" s="72"/>
      <c r="AE173" s="78" t="s">
        <v>1343</v>
      </c>
      <c r="AF173" s="78">
        <v>1964</v>
      </c>
      <c r="AG173" s="78">
        <v>2818</v>
      </c>
      <c r="AH173" s="78">
        <v>10755</v>
      </c>
      <c r="AI173" s="78">
        <v>12941</v>
      </c>
      <c r="AJ173" s="78"/>
      <c r="AK173" s="78" t="s">
        <v>1508</v>
      </c>
      <c r="AL173" s="78" t="s">
        <v>1535</v>
      </c>
      <c r="AM173" s="83" t="s">
        <v>1742</v>
      </c>
      <c r="AN173" s="78"/>
      <c r="AO173" s="80">
        <v>41013.53194444445</v>
      </c>
      <c r="AP173" s="83" t="s">
        <v>1897</v>
      </c>
      <c r="AQ173" s="78" t="b">
        <v>0</v>
      </c>
      <c r="AR173" s="78" t="b">
        <v>0</v>
      </c>
      <c r="AS173" s="78" t="b">
        <v>1</v>
      </c>
      <c r="AT173" s="78" t="s">
        <v>1084</v>
      </c>
      <c r="AU173" s="78">
        <v>80</v>
      </c>
      <c r="AV173" s="83" t="s">
        <v>1905</v>
      </c>
      <c r="AW173" s="78" t="b">
        <v>1</v>
      </c>
      <c r="AX173" s="78" t="s">
        <v>1997</v>
      </c>
      <c r="AY173" s="83" t="s">
        <v>2168</v>
      </c>
      <c r="AZ173" s="78" t="s">
        <v>65</v>
      </c>
      <c r="BA173" s="78" t="str">
        <f>REPLACE(INDEX(GroupVertices[Group],MATCH(Vertices[[#This Row],[Vertex]],GroupVertices[Vertex],0)),1,1,"")</f>
        <v>1</v>
      </c>
      <c r="BB173" s="48"/>
      <c r="BC173" s="48"/>
      <c r="BD173" s="48"/>
      <c r="BE173" s="48"/>
      <c r="BF173" s="48"/>
      <c r="BG173" s="48"/>
      <c r="BH173" s="48"/>
      <c r="BI173" s="48"/>
      <c r="BJ173" s="48"/>
      <c r="BK173" s="48"/>
      <c r="BL173" s="48"/>
      <c r="BM173" s="49"/>
      <c r="BN173" s="48"/>
      <c r="BO173" s="49"/>
      <c r="BP173" s="48"/>
      <c r="BQ173" s="49"/>
      <c r="BR173" s="48"/>
      <c r="BS173" s="49"/>
      <c r="BT173" s="48"/>
      <c r="BU173" s="2"/>
      <c r="BV173" s="3"/>
      <c r="BW173" s="3"/>
      <c r="BX173" s="3"/>
      <c r="BY173" s="3"/>
    </row>
    <row r="174" spans="1:77" ht="41.45" customHeight="1">
      <c r="A174" s="64" t="s">
        <v>384</v>
      </c>
      <c r="C174" s="65"/>
      <c r="D174" s="65" t="s">
        <v>64</v>
      </c>
      <c r="E174" s="66">
        <v>381.06705686446867</v>
      </c>
      <c r="F174" s="68">
        <v>99.54526259454907</v>
      </c>
      <c r="G174" s="100" t="s">
        <v>1994</v>
      </c>
      <c r="H174" s="65"/>
      <c r="I174" s="69" t="s">
        <v>384</v>
      </c>
      <c r="J174" s="70"/>
      <c r="K174" s="70"/>
      <c r="L174" s="69" t="s">
        <v>2344</v>
      </c>
      <c r="M174" s="73">
        <v>152.54881932327754</v>
      </c>
      <c r="N174" s="74">
        <v>1046.5001220703125</v>
      </c>
      <c r="O174" s="74">
        <v>9646.09375</v>
      </c>
      <c r="P174" s="75"/>
      <c r="Q174" s="76"/>
      <c r="R174" s="76"/>
      <c r="S174" s="86"/>
      <c r="T174" s="48">
        <v>1</v>
      </c>
      <c r="U174" s="48">
        <v>0</v>
      </c>
      <c r="V174" s="49">
        <v>0</v>
      </c>
      <c r="W174" s="49">
        <v>0.006993</v>
      </c>
      <c r="X174" s="49">
        <v>0.008708</v>
      </c>
      <c r="Y174" s="49">
        <v>0.474704</v>
      </c>
      <c r="Z174" s="49">
        <v>0</v>
      </c>
      <c r="AA174" s="49">
        <v>0</v>
      </c>
      <c r="AB174" s="71">
        <v>174</v>
      </c>
      <c r="AC174" s="71"/>
      <c r="AD174" s="72"/>
      <c r="AE174" s="78" t="s">
        <v>1344</v>
      </c>
      <c r="AF174" s="78">
        <v>790</v>
      </c>
      <c r="AG174" s="78">
        <v>168919</v>
      </c>
      <c r="AH174" s="78">
        <v>22355</v>
      </c>
      <c r="AI174" s="78">
        <v>18612</v>
      </c>
      <c r="AJ174" s="78"/>
      <c r="AK174" s="78" t="s">
        <v>1509</v>
      </c>
      <c r="AL174" s="78" t="s">
        <v>1607</v>
      </c>
      <c r="AM174" s="83" t="s">
        <v>1743</v>
      </c>
      <c r="AN174" s="78"/>
      <c r="AO174" s="80">
        <v>40784.86849537037</v>
      </c>
      <c r="AP174" s="83" t="s">
        <v>1898</v>
      </c>
      <c r="AQ174" s="78" t="b">
        <v>0</v>
      </c>
      <c r="AR174" s="78" t="b">
        <v>0</v>
      </c>
      <c r="AS174" s="78" t="b">
        <v>1</v>
      </c>
      <c r="AT174" s="78" t="s">
        <v>1084</v>
      </c>
      <c r="AU174" s="78">
        <v>817</v>
      </c>
      <c r="AV174" s="83" t="s">
        <v>1905</v>
      </c>
      <c r="AW174" s="78" t="b">
        <v>1</v>
      </c>
      <c r="AX174" s="78" t="s">
        <v>1997</v>
      </c>
      <c r="AY174" s="83" t="s">
        <v>2169</v>
      </c>
      <c r="AZ174" s="78" t="s">
        <v>65</v>
      </c>
      <c r="BA174" s="78" t="str">
        <f>REPLACE(INDEX(GroupVertices[Group],MATCH(Vertices[[#This Row],[Vertex]],GroupVertices[Vertex],0)),1,1,"")</f>
        <v>1</v>
      </c>
      <c r="BB174" s="48"/>
      <c r="BC174" s="48"/>
      <c r="BD174" s="48"/>
      <c r="BE174" s="48"/>
      <c r="BF174" s="48"/>
      <c r="BG174" s="48"/>
      <c r="BH174" s="48"/>
      <c r="BI174" s="48"/>
      <c r="BJ174" s="48"/>
      <c r="BK174" s="48"/>
      <c r="BL174" s="48"/>
      <c r="BM174" s="49"/>
      <c r="BN174" s="48"/>
      <c r="BO174" s="49"/>
      <c r="BP174" s="48"/>
      <c r="BQ174" s="49"/>
      <c r="BR174" s="48"/>
      <c r="BS174" s="49"/>
      <c r="BT174" s="48"/>
      <c r="BU174" s="2"/>
      <c r="BV174" s="3"/>
      <c r="BW174" s="3"/>
      <c r="BX174" s="3"/>
      <c r="BY174" s="3"/>
    </row>
    <row r="175" spans="1:77" ht="41.45" customHeight="1">
      <c r="A175" s="64" t="s">
        <v>385</v>
      </c>
      <c r="C175" s="65"/>
      <c r="D175" s="65" t="s">
        <v>64</v>
      </c>
      <c r="E175" s="66">
        <v>162.9389384803952</v>
      </c>
      <c r="F175" s="68">
        <v>99.99805096003678</v>
      </c>
      <c r="G175" s="100" t="s">
        <v>1995</v>
      </c>
      <c r="H175" s="65"/>
      <c r="I175" s="69" t="s">
        <v>385</v>
      </c>
      <c r="J175" s="70"/>
      <c r="K175" s="70"/>
      <c r="L175" s="69" t="s">
        <v>2345</v>
      </c>
      <c r="M175" s="73">
        <v>1.6495500517410884</v>
      </c>
      <c r="N175" s="74">
        <v>264.5444030761719</v>
      </c>
      <c r="O175" s="74">
        <v>8307.6611328125</v>
      </c>
      <c r="P175" s="75"/>
      <c r="Q175" s="76"/>
      <c r="R175" s="76"/>
      <c r="S175" s="86"/>
      <c r="T175" s="48">
        <v>1</v>
      </c>
      <c r="U175" s="48">
        <v>0</v>
      </c>
      <c r="V175" s="49">
        <v>0</v>
      </c>
      <c r="W175" s="49">
        <v>0.006993</v>
      </c>
      <c r="X175" s="49">
        <v>0.008708</v>
      </c>
      <c r="Y175" s="49">
        <v>0.474704</v>
      </c>
      <c r="Z175" s="49">
        <v>0</v>
      </c>
      <c r="AA175" s="49">
        <v>0</v>
      </c>
      <c r="AB175" s="71">
        <v>175</v>
      </c>
      <c r="AC175" s="71"/>
      <c r="AD175" s="72"/>
      <c r="AE175" s="78" t="s">
        <v>1345</v>
      </c>
      <c r="AF175" s="78">
        <v>790</v>
      </c>
      <c r="AG175" s="78">
        <v>724</v>
      </c>
      <c r="AH175" s="78">
        <v>23441</v>
      </c>
      <c r="AI175" s="78">
        <v>23615</v>
      </c>
      <c r="AJ175" s="78"/>
      <c r="AK175" s="78" t="s">
        <v>1510</v>
      </c>
      <c r="AL175" s="78" t="s">
        <v>1608</v>
      </c>
      <c r="AM175" s="83" t="s">
        <v>1744</v>
      </c>
      <c r="AN175" s="78"/>
      <c r="AO175" s="80">
        <v>40094.09181712963</v>
      </c>
      <c r="AP175" s="83" t="s">
        <v>1899</v>
      </c>
      <c r="AQ175" s="78" t="b">
        <v>0</v>
      </c>
      <c r="AR175" s="78" t="b">
        <v>0</v>
      </c>
      <c r="AS175" s="78" t="b">
        <v>1</v>
      </c>
      <c r="AT175" s="78" t="s">
        <v>1084</v>
      </c>
      <c r="AU175" s="78">
        <v>62</v>
      </c>
      <c r="AV175" s="83" t="s">
        <v>1913</v>
      </c>
      <c r="AW175" s="78" t="b">
        <v>0</v>
      </c>
      <c r="AX175" s="78" t="s">
        <v>1997</v>
      </c>
      <c r="AY175" s="83" t="s">
        <v>2170</v>
      </c>
      <c r="AZ175" s="78" t="s">
        <v>65</v>
      </c>
      <c r="BA175" s="78" t="str">
        <f>REPLACE(INDEX(GroupVertices[Group],MATCH(Vertices[[#This Row],[Vertex]],GroupVertices[Vertex],0)),1,1,"")</f>
        <v>1</v>
      </c>
      <c r="BB175" s="48"/>
      <c r="BC175" s="48"/>
      <c r="BD175" s="48"/>
      <c r="BE175" s="48"/>
      <c r="BF175" s="48"/>
      <c r="BG175" s="48"/>
      <c r="BH175" s="48"/>
      <c r="BI175" s="48"/>
      <c r="BJ175" s="48"/>
      <c r="BK175" s="48"/>
      <c r="BL175" s="48"/>
      <c r="BM175" s="49"/>
      <c r="BN175" s="48"/>
      <c r="BO175" s="49"/>
      <c r="BP175" s="48"/>
      <c r="BQ175" s="49"/>
      <c r="BR175" s="48"/>
      <c r="BS175" s="49"/>
      <c r="BT175" s="48"/>
      <c r="BU175" s="2"/>
      <c r="BV175" s="3"/>
      <c r="BW175" s="3"/>
      <c r="BX175" s="3"/>
      <c r="BY175" s="3"/>
    </row>
    <row r="176" spans="1:77" ht="41.45" customHeight="1">
      <c r="A176" s="64" t="s">
        <v>386</v>
      </c>
      <c r="C176" s="65"/>
      <c r="D176" s="65" t="s">
        <v>64</v>
      </c>
      <c r="E176" s="66">
        <v>220.23104517710564</v>
      </c>
      <c r="F176" s="68">
        <v>99.87912452570669</v>
      </c>
      <c r="G176" s="100" t="s">
        <v>1996</v>
      </c>
      <c r="H176" s="65"/>
      <c r="I176" s="69" t="s">
        <v>386</v>
      </c>
      <c r="J176" s="70"/>
      <c r="K176" s="70"/>
      <c r="L176" s="69" t="s">
        <v>2346</v>
      </c>
      <c r="M176" s="73">
        <v>41.28376639948428</v>
      </c>
      <c r="N176" s="74">
        <v>1847.7508544921875</v>
      </c>
      <c r="O176" s="74">
        <v>8500.3212890625</v>
      </c>
      <c r="P176" s="75"/>
      <c r="Q176" s="76"/>
      <c r="R176" s="76"/>
      <c r="S176" s="86"/>
      <c r="T176" s="48">
        <v>1</v>
      </c>
      <c r="U176" s="48">
        <v>0</v>
      </c>
      <c r="V176" s="49">
        <v>0</v>
      </c>
      <c r="W176" s="49">
        <v>0.006993</v>
      </c>
      <c r="X176" s="49">
        <v>0.015138</v>
      </c>
      <c r="Y176" s="49">
        <v>0.457144</v>
      </c>
      <c r="Z176" s="49">
        <v>0</v>
      </c>
      <c r="AA176" s="49">
        <v>0</v>
      </c>
      <c r="AB176" s="71">
        <v>176</v>
      </c>
      <c r="AC176" s="71"/>
      <c r="AD176" s="72"/>
      <c r="AE176" s="78" t="s">
        <v>1346</v>
      </c>
      <c r="AF176" s="78">
        <v>349</v>
      </c>
      <c r="AG176" s="78">
        <v>44901</v>
      </c>
      <c r="AH176" s="78">
        <v>13519</v>
      </c>
      <c r="AI176" s="78">
        <v>3967</v>
      </c>
      <c r="AJ176" s="78">
        <v>-21600</v>
      </c>
      <c r="AK176" s="78" t="s">
        <v>1511</v>
      </c>
      <c r="AL176" s="78" t="s">
        <v>1609</v>
      </c>
      <c r="AM176" s="83" t="s">
        <v>1745</v>
      </c>
      <c r="AN176" s="78" t="s">
        <v>1748</v>
      </c>
      <c r="AO176" s="80">
        <v>39961.69306712963</v>
      </c>
      <c r="AP176" s="83" t="s">
        <v>1900</v>
      </c>
      <c r="AQ176" s="78" t="b">
        <v>0</v>
      </c>
      <c r="AR176" s="78" t="b">
        <v>0</v>
      </c>
      <c r="AS176" s="78" t="b">
        <v>1</v>
      </c>
      <c r="AT176" s="78" t="s">
        <v>1084</v>
      </c>
      <c r="AU176" s="78">
        <v>1048</v>
      </c>
      <c r="AV176" s="83" t="s">
        <v>1927</v>
      </c>
      <c r="AW176" s="78" t="b">
        <v>1</v>
      </c>
      <c r="AX176" s="78" t="s">
        <v>1997</v>
      </c>
      <c r="AY176" s="83" t="s">
        <v>2171</v>
      </c>
      <c r="AZ176" s="78" t="s">
        <v>65</v>
      </c>
      <c r="BA176" s="78" t="str">
        <f>REPLACE(INDEX(GroupVertices[Group],MATCH(Vertices[[#This Row],[Vertex]],GroupVertices[Vertex],0)),1,1,"")</f>
        <v>1</v>
      </c>
      <c r="BB176" s="48"/>
      <c r="BC176" s="48"/>
      <c r="BD176" s="48"/>
      <c r="BE176" s="48"/>
      <c r="BF176" s="48"/>
      <c r="BG176" s="48"/>
      <c r="BH176" s="48"/>
      <c r="BI176" s="48"/>
      <c r="BJ176" s="48"/>
      <c r="BK176" s="48"/>
      <c r="BL176" s="48"/>
      <c r="BM176" s="49"/>
      <c r="BN176" s="48"/>
      <c r="BO176" s="49"/>
      <c r="BP176" s="48"/>
      <c r="BQ176" s="49"/>
      <c r="BR176" s="48"/>
      <c r="BS176" s="49"/>
      <c r="BT176" s="48"/>
      <c r="BU176" s="2"/>
      <c r="BV176" s="3"/>
      <c r="BW176" s="3"/>
      <c r="BX176" s="3"/>
      <c r="BY176" s="3"/>
    </row>
    <row r="177" spans="1:77" ht="41.45" customHeight="1">
      <c r="A177" s="87" t="s">
        <v>332</v>
      </c>
      <c r="C177" s="88"/>
      <c r="D177" s="88" t="s">
        <v>64</v>
      </c>
      <c r="E177" s="89">
        <v>162.60045375196543</v>
      </c>
      <c r="F177" s="90">
        <v>99.99875358355943</v>
      </c>
      <c r="G177" s="101" t="s">
        <v>736</v>
      </c>
      <c r="H177" s="88"/>
      <c r="I177" s="91" t="s">
        <v>332</v>
      </c>
      <c r="J177" s="92"/>
      <c r="K177" s="92"/>
      <c r="L177" s="91" t="s">
        <v>2347</v>
      </c>
      <c r="M177" s="93">
        <v>1.4153890524255857</v>
      </c>
      <c r="N177" s="94">
        <v>1047.51123046875</v>
      </c>
      <c r="O177" s="94">
        <v>5291.0986328125</v>
      </c>
      <c r="P177" s="95"/>
      <c r="Q177" s="96"/>
      <c r="R177" s="96"/>
      <c r="S177" s="97"/>
      <c r="T177" s="48">
        <v>0</v>
      </c>
      <c r="U177" s="48">
        <v>1</v>
      </c>
      <c r="V177" s="49">
        <v>0</v>
      </c>
      <c r="W177" s="49">
        <v>0.006993</v>
      </c>
      <c r="X177" s="49">
        <v>0.015138</v>
      </c>
      <c r="Y177" s="49">
        <v>0.457144</v>
      </c>
      <c r="Z177" s="49">
        <v>0</v>
      </c>
      <c r="AA177" s="49">
        <v>0</v>
      </c>
      <c r="AB177" s="98">
        <v>177</v>
      </c>
      <c r="AC177" s="98"/>
      <c r="AD177" s="99"/>
      <c r="AE177" s="78" t="s">
        <v>1347</v>
      </c>
      <c r="AF177" s="78">
        <v>472</v>
      </c>
      <c r="AG177" s="78">
        <v>463</v>
      </c>
      <c r="AH177" s="78">
        <v>32078</v>
      </c>
      <c r="AI177" s="78">
        <v>16066</v>
      </c>
      <c r="AJ177" s="78"/>
      <c r="AK177" s="78"/>
      <c r="AL177" s="78"/>
      <c r="AM177" s="78"/>
      <c r="AN177" s="78"/>
      <c r="AO177" s="80">
        <v>40915.3715625</v>
      </c>
      <c r="AP177" s="83" t="s">
        <v>1901</v>
      </c>
      <c r="AQ177" s="78" t="b">
        <v>0</v>
      </c>
      <c r="AR177" s="78" t="b">
        <v>0</v>
      </c>
      <c r="AS177" s="78" t="b">
        <v>1</v>
      </c>
      <c r="AT177" s="78" t="s">
        <v>1084</v>
      </c>
      <c r="AU177" s="78">
        <v>9</v>
      </c>
      <c r="AV177" s="83" t="s">
        <v>1908</v>
      </c>
      <c r="AW177" s="78" t="b">
        <v>0</v>
      </c>
      <c r="AX177" s="78" t="s">
        <v>1997</v>
      </c>
      <c r="AY177" s="83" t="s">
        <v>2172</v>
      </c>
      <c r="AZ177" s="78" t="s">
        <v>66</v>
      </c>
      <c r="BA177" s="78" t="str">
        <f>REPLACE(INDEX(GroupVertices[Group],MATCH(Vertices[[#This Row],[Vertex]],GroupVertices[Vertex],0)),1,1,"")</f>
        <v>1</v>
      </c>
      <c r="BB177" s="48" t="s">
        <v>552</v>
      </c>
      <c r="BC177" s="48" t="s">
        <v>552</v>
      </c>
      <c r="BD177" s="48" t="s">
        <v>562</v>
      </c>
      <c r="BE177" s="48" t="s">
        <v>562</v>
      </c>
      <c r="BF177" s="48" t="s">
        <v>606</v>
      </c>
      <c r="BG177" s="48" t="s">
        <v>606</v>
      </c>
      <c r="BH177" s="121" t="s">
        <v>2954</v>
      </c>
      <c r="BI177" s="121" t="s">
        <v>2954</v>
      </c>
      <c r="BJ177" s="121" t="s">
        <v>3053</v>
      </c>
      <c r="BK177" s="121" t="s">
        <v>3053</v>
      </c>
      <c r="BL177" s="121">
        <v>0</v>
      </c>
      <c r="BM177" s="124">
        <v>0</v>
      </c>
      <c r="BN177" s="121">
        <v>0</v>
      </c>
      <c r="BO177" s="124">
        <v>0</v>
      </c>
      <c r="BP177" s="121">
        <v>0</v>
      </c>
      <c r="BQ177" s="124">
        <v>0</v>
      </c>
      <c r="BR177" s="121">
        <v>6</v>
      </c>
      <c r="BS177" s="124">
        <v>100</v>
      </c>
      <c r="BT177" s="121">
        <v>6</v>
      </c>
      <c r="BU177" s="2"/>
      <c r="BV177" s="3"/>
      <c r="BW177" s="3"/>
      <c r="BX177" s="3"/>
      <c r="BY17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7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7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7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7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7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77"/>
    <dataValidation allowBlank="1" showInputMessage="1" promptTitle="Vertex Tooltip" prompt="Enter optional text that will pop up when the mouse is hovered over the vertex." errorTitle="Invalid Vertex Image Key" sqref="L3:L17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7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7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77"/>
    <dataValidation allowBlank="1" showInputMessage="1" promptTitle="Vertex Label Fill Color" prompt="To select an optional fill color for the Label shape, right-click and select Select Color on the right-click menu." sqref="J3:J177"/>
    <dataValidation allowBlank="1" showInputMessage="1" promptTitle="Vertex Image File" prompt="Enter the path to an image file.  Hover over the column header for examples." errorTitle="Invalid Vertex Image Key" sqref="G3:G177"/>
    <dataValidation allowBlank="1" showInputMessage="1" promptTitle="Vertex Color" prompt="To select an optional vertex color, right-click and select Select Color on the right-click menu." sqref="C3:C177"/>
    <dataValidation allowBlank="1" showInputMessage="1" promptTitle="Vertex Opacity" prompt="Enter an optional vertex opacity between 0 (transparent) and 100 (opaque)." errorTitle="Invalid Vertex Opacity" error="The optional vertex opacity must be a whole number between 0 and 10." sqref="F3:F177"/>
    <dataValidation type="list" allowBlank="1" showInputMessage="1" showErrorMessage="1" promptTitle="Vertex Shape" prompt="Select an optional vertex shape." errorTitle="Invalid Vertex Shape" error="You have entered an invalid vertex shape.  Try selecting from the drop-down list instead." sqref="D3:D17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7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77">
      <formula1>ValidVertexLabelPositions</formula1>
    </dataValidation>
    <dataValidation allowBlank="1" showInputMessage="1" showErrorMessage="1" promptTitle="Vertex Name" prompt="Enter the name of the vertex." sqref="A3:A177"/>
  </dataValidations>
  <hyperlinks>
    <hyperlink ref="AM3" r:id="rId1" display="http://www.erickaduffy.com/"/>
    <hyperlink ref="AM4" r:id="rId2" display="https://t.co/wGrN182jM7"/>
    <hyperlink ref="AM5" r:id="rId3" display="https://t.co/MC8K8Yu3Vo"/>
    <hyperlink ref="AM8" r:id="rId4" display="http://www.jdblundell.com/"/>
    <hyperlink ref="AM9" r:id="rId5" display="http://sxsw.com/"/>
    <hyperlink ref="AM10" r:id="rId6" display="http://montrealgia.net/"/>
    <hyperlink ref="AM11" r:id="rId7" display="http://t.co/j8j3pp4NcO"/>
    <hyperlink ref="AM12" r:id="rId8" display="http://statesman.com/"/>
    <hyperlink ref="AM13" r:id="rId9" display="https://t.co/BFu4PnJU7t"/>
    <hyperlink ref="AM14" r:id="rId10" display="http://t.co/Nek8a55cSu"/>
    <hyperlink ref="AM15" r:id="rId11" display="http://www.worththejourney.com/"/>
    <hyperlink ref="AM16" r:id="rId12" display="http://t.co/fdolwUOWsR"/>
    <hyperlink ref="AM17" r:id="rId13" display="https://ericgillikin.wordpress.com/blog/"/>
    <hyperlink ref="AM19" r:id="rId14" display="https://t.co/eYHdphpLKt"/>
    <hyperlink ref="AM21" r:id="rId15" display="http://www.studentstartupmadness.com/"/>
    <hyperlink ref="AM22" r:id="rId16" display="http://t.co/Bk8eB34tYV"/>
    <hyperlink ref="AM23" r:id="rId17" display="http://linkedin.com/in/gpautazzo"/>
    <hyperlink ref="AM25" r:id="rId18" display="http://t.co/87DVf0oQLX"/>
    <hyperlink ref="AM26" r:id="rId19" display="http://t.co/lojWUoJ6Vd"/>
    <hyperlink ref="AM27" r:id="rId20" display="http://akiddfromnewhaven.com/"/>
    <hyperlink ref="AM28" r:id="rId21" display="https://t.co/i7SROcaPdr"/>
    <hyperlink ref="AM29" r:id="rId22" display="https://t.co/BgwAUDx4D3"/>
    <hyperlink ref="AM30" r:id="rId23" display="http://akiddfromnewhaven.com/"/>
    <hyperlink ref="AM31" r:id="rId24" display="https://t.co/jBzNQ9WTt1"/>
    <hyperlink ref="AM33" r:id="rId25" display="https://t.co/eSR9XFFvfp"/>
    <hyperlink ref="AM35" r:id="rId26" display="https://t.co/oXNlhUAnYy"/>
    <hyperlink ref="AM36" r:id="rId27" display="https://t.co/xhVTCYDMru"/>
    <hyperlink ref="AM38" r:id="rId28" display="https://t.co/P2Nxn99NwV"/>
    <hyperlink ref="AM40" r:id="rId29" display="https://t.co/pE08xJxzKX"/>
    <hyperlink ref="AM43" r:id="rId30" display="https://t.co/KY7mCog4C4"/>
    <hyperlink ref="AM44" r:id="rId31" display="http://atxconcert.com/sxsw"/>
    <hyperlink ref="AM46" r:id="rId32" display="https://www.rebelmouse.com/Katadhin/"/>
    <hyperlink ref="AM47" r:id="rId33" display="https://t.co/bjLoW5yMKX"/>
    <hyperlink ref="AM48" r:id="rId34" display="https://t.co/5vYtZGRK33"/>
    <hyperlink ref="AM49" r:id="rId35" display="https://www.instagram.com/mckra1g/"/>
    <hyperlink ref="AM50" r:id="rId36" display="https://t.co/SyeWw6Kj4B"/>
    <hyperlink ref="AM52" r:id="rId37" display="https://t.co/b1G1xDw7AI"/>
    <hyperlink ref="AM53" r:id="rId38" display="http://www.nytimes.com/2016/11/25/opinion/sunday/the-thin-gene.html"/>
    <hyperlink ref="AM54" r:id="rId39" display="http://fffffanclub.bandcamp.com/"/>
    <hyperlink ref="AM55" r:id="rId40" display="http://savvymatters.com/"/>
    <hyperlink ref="AM56" r:id="rId41" display="https://t.co/3ELoEO7woB"/>
    <hyperlink ref="AM57" r:id="rId42" display="http://t.co/0stEvNFfmI"/>
    <hyperlink ref="AM59" r:id="rId43" display="https://t.co/RyAlX3xRvo"/>
    <hyperlink ref="AM60" r:id="rId44" display="http://chicagobulls.nba-teams.com/"/>
    <hyperlink ref="AM62" r:id="rId45" display="http://t.co/7qVI5vqFrr"/>
    <hyperlink ref="AM63" r:id="rId46" display="http://chaviva.rocks/"/>
    <hyperlink ref="AM64" r:id="rId47" display="http://michaelmarshalldesign.com/"/>
    <hyperlink ref="AM65" r:id="rId48" display="http://bustler.net/"/>
    <hyperlink ref="AM66" r:id="rId49" display="https://www.beyondthebuilt.com/"/>
    <hyperlink ref="AM67" r:id="rId50" display="https://t.co/gIxABg94IP"/>
    <hyperlink ref="AM68" r:id="rId51" display="http://t.co/g79UxEfm1F"/>
    <hyperlink ref="AM70" r:id="rId52" display="http://amberstraughn.com/"/>
    <hyperlink ref="AM71" r:id="rId53" display="http://t.co/3Jna7uw815"/>
    <hyperlink ref="AM72" r:id="rId54" display="https://t.co/kDKOOt2ArS"/>
    <hyperlink ref="AM73" r:id="rId55" display="http://about.me/burcsahinoglu"/>
    <hyperlink ref="AM74" r:id="rId56" display="https://t.co/oLsTqaaZLp"/>
    <hyperlink ref="AM77" r:id="rId57" display="http://bhorowitz.com/"/>
    <hyperlink ref="AM79" r:id="rId58" display="https://t.co/QWOxhaw2kk"/>
    <hyperlink ref="AM80" r:id="rId59" display="https://muckrock.com/"/>
    <hyperlink ref="AM81" r:id="rId60" display="http://t.co/r293imgwPT"/>
    <hyperlink ref="AM82" r:id="rId61" display="https://t.co/peoL9sFr1R"/>
    <hyperlink ref="AM83" r:id="rId62" display="https://t.co/iAh2UMpUwo"/>
    <hyperlink ref="AM84" r:id="rId63" display="http://travistubbs.net/"/>
    <hyperlink ref="AM85" r:id="rId64" display="http://www.wallerspace.com/"/>
    <hyperlink ref="AM86" r:id="rId65" display="http://alexjamesfitz.com/"/>
    <hyperlink ref="AM87" r:id="rId66" display="https://linktr.ee/anthonyquintano"/>
    <hyperlink ref="AM88" r:id="rId67" display="http://corriedavidson.com/"/>
    <hyperlink ref="AM89" r:id="rId68" display="https://www.linkedin.com/in/demahanna/"/>
    <hyperlink ref="AM90" r:id="rId69" display="https://t.co/pZVkV2SZD0"/>
    <hyperlink ref="AM91" r:id="rId70" display="http://www.eversheds.com/global/en/who/people/index.page?person=en/oflaherty-gavin"/>
    <hyperlink ref="AM92" r:id="rId71" display="https://t.co/N01BYIIG5g"/>
    <hyperlink ref="AM93" r:id="rId72" display="https://t.co/tGxoAeuc0N"/>
    <hyperlink ref="AM94" r:id="rId73" display="https://t.co/VTDPSbnPcw"/>
    <hyperlink ref="AM95" r:id="rId74" display="http://3percentconf.com/"/>
    <hyperlink ref="AM96" r:id="rId75" display="http://makelovenotporn.com/"/>
    <hyperlink ref="AM97" r:id="rId76" display="https://t.co/kR9hc5kniS"/>
    <hyperlink ref="AM98" r:id="rId77" display="https://t.co/9Bf2m0RJPI"/>
    <hyperlink ref="AM100" r:id="rId78" display="http://www.instagram.com/taylorlorenz"/>
    <hyperlink ref="AM101" r:id="rId79" display="https://www.forbes.com/sites/tanyatarr/"/>
    <hyperlink ref="AM102" r:id="rId80" display="http://www.verifiedstrategy.com/"/>
    <hyperlink ref="AM104" r:id="rId81" display="http://www.fktry.com/"/>
    <hyperlink ref="AM105" r:id="rId82" display="https://t.co/1hHei9aGVx"/>
    <hyperlink ref="AM106" r:id="rId83" display="http://youtube.com/zaneologytv"/>
    <hyperlink ref="AM107" r:id="rId84" display="http://mashable.com/"/>
    <hyperlink ref="AM108" r:id="rId85" display="https://t.co/0u3np0NSOQ"/>
    <hyperlink ref="AM110" r:id="rId86" display="https://t.co/mE9UyglWIT"/>
    <hyperlink ref="AM111" r:id="rId87" display="http://www.catchthebaby.com/"/>
    <hyperlink ref="AM112" r:id="rId88" display="https://t.co/9fWXM4dTSo"/>
    <hyperlink ref="AM113" r:id="rId89" display="https://www.linkedin.com/in/richardbagdonas/"/>
    <hyperlink ref="AM114" r:id="rId90" display="https://t.co/uHn8kLL2j2"/>
    <hyperlink ref="AM115" r:id="rId91" display="https://t.co/7SHxvjJvGO"/>
    <hyperlink ref="AM116" r:id="rId92" display="https://t.co/5IJO21faiw"/>
    <hyperlink ref="AM118" r:id="rId93" display="https://t.co/XYUPjnb2OC"/>
    <hyperlink ref="AM119" r:id="rId94" display="http://t.co/YOotoMfdnt"/>
    <hyperlink ref="AM120" r:id="rId95" display="https://t.co/mfCLkJ4K7f"/>
    <hyperlink ref="AM125" r:id="rId96" display="https://t.co/X0noR2wDhw"/>
    <hyperlink ref="AM126" r:id="rId97" display="http://t.co/qR8CwtBg5q"/>
    <hyperlink ref="AM127" r:id="rId98" display="http://www.lesbutanteandtheboss.com/"/>
    <hyperlink ref="AM129" r:id="rId99" display="https://linktr.ee/janiekho"/>
    <hyperlink ref="AM130" r:id="rId100" display="http://bit.ly/janiedeck"/>
    <hyperlink ref="AM131" r:id="rId101" display="http://lordjosephus.tumblr.com/"/>
    <hyperlink ref="AM132" r:id="rId102" display="http://bit.ly/othersidekosha"/>
    <hyperlink ref="AM133" r:id="rId103" display="http://zeusjones.com/"/>
    <hyperlink ref="AM134" r:id="rId104" display="http://t.co/IfqbVRdwqK"/>
    <hyperlink ref="AM135" r:id="rId105" display="https://t.co/4gxu5b58mb"/>
    <hyperlink ref="AM138" r:id="rId106" display="https://t.co/XyRHaH4XyX"/>
    <hyperlink ref="AM140" r:id="rId107" display="http://netflix.com/"/>
    <hyperlink ref="AM141" r:id="rId108" display="http://www.dude.fm/"/>
    <hyperlink ref="AM142" r:id="rId109" display="http://youtube.com/88overeverything"/>
    <hyperlink ref="AM143" r:id="rId110" display="http://candypo.com/about-me/"/>
    <hyperlink ref="AM144" r:id="rId111" display="https://t.co/gr2A6PT2ay"/>
    <hyperlink ref="AM145" r:id="rId112" display="https://keepmarketingweird.com/"/>
    <hyperlink ref="AM146" r:id="rId113" display="http://thesocialbeing.com/"/>
    <hyperlink ref="AM147" r:id="rId114" display="http://linktr.ee/gingermeglam"/>
    <hyperlink ref="AM148" r:id="rId115" display="https://t.co/o1PIgxg2Ra"/>
    <hyperlink ref="AM151" r:id="rId116" display="https://t.co/K7E2Zi9FBm"/>
    <hyperlink ref="AM152" r:id="rId117" display="https://t.co/QGqaGesOl6"/>
    <hyperlink ref="AM153" r:id="rId118" display="https://www.audiomack.com/artist/godjknowledge"/>
    <hyperlink ref="AM154" r:id="rId119" display="https://t.co/AYbCZte6SX"/>
    <hyperlink ref="AM155" r:id="rId120" display="http://www.latinasintech.org/"/>
    <hyperlink ref="AM157" r:id="rId121" display="https://t.co/UMMp4FdTnN"/>
    <hyperlink ref="AM158" r:id="rId122" display="http://milestalk.com/"/>
    <hyperlink ref="AM160" r:id="rId123" display="http://saverocity.com/taggingmiles"/>
    <hyperlink ref="AM163" r:id="rId124" display="https://t.co/KgqNs4Dwa1"/>
    <hyperlink ref="AM164" r:id="rId125" display="http://t.co/wdhCPweFgw"/>
    <hyperlink ref="AM165" r:id="rId126" display="https://t.co/ivAMPcJFzy"/>
    <hyperlink ref="AM166" r:id="rId127" display="https://t.co/lKZP7BEBVr"/>
    <hyperlink ref="AM167" r:id="rId128" display="https://t.co/DfjIMQE7Qe"/>
    <hyperlink ref="AM168" r:id="rId129" display="https://t.co/pxUKKAxiYD"/>
    <hyperlink ref="AM169" r:id="rId130" display="https://t.co/1VF1qGmFKl"/>
    <hyperlink ref="AM171" r:id="rId131" display="http://www.spredfast.com/"/>
    <hyperlink ref="AM172" r:id="rId132" display="http://t.co/G9WMccl99J"/>
    <hyperlink ref="AM173" r:id="rId133" display="http://avecsans.com/"/>
    <hyperlink ref="AM174" r:id="rId134" display="http://t.co/F6gAqIA3Wo"/>
    <hyperlink ref="AM175" r:id="rId135" display="http://shows.justaho.com/"/>
    <hyperlink ref="AM176" r:id="rId136" display="http://t.co/hc45SaYREG"/>
    <hyperlink ref="AP3" r:id="rId137" display="https://pbs.twimg.com/profile_banners/523763379/1403442585"/>
    <hyperlink ref="AP4" r:id="rId138" display="https://pbs.twimg.com/profile_banners/504474006/1540334478"/>
    <hyperlink ref="AP5" r:id="rId139" display="https://pbs.twimg.com/profile_banners/3597909914/1530588846"/>
    <hyperlink ref="AP6" r:id="rId140" display="https://pbs.twimg.com/profile_banners/842479629701079040/1546622846"/>
    <hyperlink ref="AP8" r:id="rId141" display="https://pbs.twimg.com/profile_banners/10656692/1398254555"/>
    <hyperlink ref="AP9" r:id="rId142" display="https://pbs.twimg.com/profile_banners/784304/1529942158"/>
    <hyperlink ref="AP11" r:id="rId143" display="https://pbs.twimg.com/profile_banners/1949124488/1459892564"/>
    <hyperlink ref="AP12" r:id="rId144" display="https://pbs.twimg.com/profile_banners/5692542/1538804539"/>
    <hyperlink ref="AP13" r:id="rId145" display="https://pbs.twimg.com/profile_banners/16335296/1495202410"/>
    <hyperlink ref="AP14" r:id="rId146" display="https://pbs.twimg.com/profile_banners/9096972/1448399723"/>
    <hyperlink ref="AP15" r:id="rId147" display="https://pbs.twimg.com/profile_banners/22551486/1422225699"/>
    <hyperlink ref="AP16" r:id="rId148" display="https://pbs.twimg.com/profile_banners/962422206/1354293592"/>
    <hyperlink ref="AP17" r:id="rId149" display="https://pbs.twimg.com/profile_banners/2916428957/1517993614"/>
    <hyperlink ref="AP18" r:id="rId150" display="https://pbs.twimg.com/profile_banners/3008315830/1445696699"/>
    <hyperlink ref="AP19" r:id="rId151" display="https://pbs.twimg.com/profile_banners/156124269/1496456438"/>
    <hyperlink ref="AP22" r:id="rId152" display="https://pbs.twimg.com/profile_banners/3332694892/1541430781"/>
    <hyperlink ref="AP23" r:id="rId153" display="https://pbs.twimg.com/profile_banners/23104178/1398289093"/>
    <hyperlink ref="AP24" r:id="rId154" display="https://pbs.twimg.com/profile_banners/14329309/1359657231"/>
    <hyperlink ref="AP25" r:id="rId155" display="https://pbs.twimg.com/profile_banners/345822153/1525743940"/>
    <hyperlink ref="AP26" r:id="rId156" display="https://pbs.twimg.com/profile_banners/100300200/1466453478"/>
    <hyperlink ref="AP27" r:id="rId157" display="https://pbs.twimg.com/profile_banners/39524601/1430054807"/>
    <hyperlink ref="AP28" r:id="rId158" display="https://pbs.twimg.com/profile_banners/20347457/1509024843"/>
    <hyperlink ref="AP29" r:id="rId159" display="https://pbs.twimg.com/profile_banners/20576585/1479664515"/>
    <hyperlink ref="AP30" r:id="rId160" display="https://pbs.twimg.com/profile_banners/2860894246/1425834091"/>
    <hyperlink ref="AP31" r:id="rId161" display="https://pbs.twimg.com/profile_banners/15194242/1543567707"/>
    <hyperlink ref="AP32" r:id="rId162" display="https://pbs.twimg.com/profile_banners/990778545084489728/1539574601"/>
    <hyperlink ref="AP33" r:id="rId163" display="https://pbs.twimg.com/profile_banners/55922019/1483998668"/>
    <hyperlink ref="AP36" r:id="rId164" display="https://pbs.twimg.com/profile_banners/129911948/1543895563"/>
    <hyperlink ref="AP37" r:id="rId165" display="https://pbs.twimg.com/profile_banners/23268174/1430151160"/>
    <hyperlink ref="AP40" r:id="rId166" display="https://pbs.twimg.com/profile_banners/842139238720233472/1548089356"/>
    <hyperlink ref="AP41" r:id="rId167" display="https://pbs.twimg.com/profile_banners/257653491/1457929059"/>
    <hyperlink ref="AP43" r:id="rId168" display="https://pbs.twimg.com/profile_banners/4625132508/1546365977"/>
    <hyperlink ref="AP44" r:id="rId169" display="https://pbs.twimg.com/profile_banners/1067567108/1519664800"/>
    <hyperlink ref="AP46" r:id="rId170" display="https://pbs.twimg.com/profile_banners/14842636/1514678991"/>
    <hyperlink ref="AP47" r:id="rId171" display="https://pbs.twimg.com/profile_banners/15560223/1494935027"/>
    <hyperlink ref="AP48" r:id="rId172" display="https://pbs.twimg.com/profile_banners/19291219/1538222832"/>
    <hyperlink ref="AP49" r:id="rId173" display="https://pbs.twimg.com/profile_banners/28429455/1469681480"/>
    <hyperlink ref="AP50" r:id="rId174" display="https://pbs.twimg.com/profile_banners/14652452/1506237814"/>
    <hyperlink ref="AP52" r:id="rId175" display="https://pbs.twimg.com/profile_banners/15369897/1491783754"/>
    <hyperlink ref="AP53" r:id="rId176" display="https://pbs.twimg.com/profile_banners/415092988/1495856902"/>
    <hyperlink ref="AP55" r:id="rId177" display="https://pbs.twimg.com/profile_banners/9831152/1544640011"/>
    <hyperlink ref="AP56" r:id="rId178" display="https://pbs.twimg.com/profile_banners/15372762/1434425869"/>
    <hyperlink ref="AP59" r:id="rId179" display="https://pbs.twimg.com/profile_banners/15220712/1544093435"/>
    <hyperlink ref="AP60" r:id="rId180" display="https://pbs.twimg.com/profile_banners/243132834/1406373255"/>
    <hyperlink ref="AP61" r:id="rId181" display="https://pbs.twimg.com/profile_banners/46943554/1407440884"/>
    <hyperlink ref="AP62" r:id="rId182" display="https://pbs.twimg.com/profile_banners/15492359/1546974055"/>
    <hyperlink ref="AP63" r:id="rId183" display="https://pbs.twimg.com/profile_banners/452605355/1543431043"/>
    <hyperlink ref="AP64" r:id="rId184" display="https://pbs.twimg.com/profile_banners/933070566789189632/1516380572"/>
    <hyperlink ref="AP65" r:id="rId185" display="https://pbs.twimg.com/profile_banners/27516174/1477942858"/>
    <hyperlink ref="AP67" r:id="rId186" display="https://pbs.twimg.com/profile_banners/108633810/1496800644"/>
    <hyperlink ref="AP68" r:id="rId187" display="https://pbs.twimg.com/profile_banners/40994985/1432044833"/>
    <hyperlink ref="AP69" r:id="rId188" display="https://pbs.twimg.com/profile_banners/876120339192971264/1497748880"/>
    <hyperlink ref="AP70" r:id="rId189" display="https://pbs.twimg.com/profile_banners/294176651/1451850507"/>
    <hyperlink ref="AP71" r:id="rId190" display="https://pbs.twimg.com/profile_banners/14091091/1526307892"/>
    <hyperlink ref="AP72" r:id="rId191" display="https://pbs.twimg.com/profile_banners/968885501842284545/1550250456"/>
    <hyperlink ref="AP74" r:id="rId192" display="https://pbs.twimg.com/profile_banners/24894496/1429804137"/>
    <hyperlink ref="AP75" r:id="rId193" display="https://pbs.twimg.com/profile_banners/96829836/1529121822"/>
    <hyperlink ref="AP76" r:id="rId194" display="https://pbs.twimg.com/profile_banners/965309895636602881/1523466004"/>
    <hyperlink ref="AP79" r:id="rId195" display="https://pbs.twimg.com/profile_banners/1175221/1548477180"/>
    <hyperlink ref="AP80" r:id="rId196" display="https://pbs.twimg.com/profile_banners/124531391/1451425421"/>
    <hyperlink ref="AP81" r:id="rId197" display="https://pbs.twimg.com/profile_banners/1260583621/1402007337"/>
    <hyperlink ref="AP82" r:id="rId198" display="https://pbs.twimg.com/profile_banners/6181532/1424567511"/>
    <hyperlink ref="AP83" r:id="rId199" display="https://pbs.twimg.com/profile_banners/15377897/1551038009"/>
    <hyperlink ref="AP84" r:id="rId200" display="https://pbs.twimg.com/profile_banners/2458913689/1454454952"/>
    <hyperlink ref="AP85" r:id="rId201" display="https://pbs.twimg.com/profile_banners/817579894293073920/1483764021"/>
    <hyperlink ref="AP86" r:id="rId202" display="https://pbs.twimg.com/profile_banners/24622734/1517664499"/>
    <hyperlink ref="AP87" r:id="rId203" display="https://pbs.twimg.com/profile_banners/8241232/1550981580"/>
    <hyperlink ref="AP88" r:id="rId204" display="https://pbs.twimg.com/profile_banners/90703340/1515517167"/>
    <hyperlink ref="AP89" r:id="rId205" display="https://pbs.twimg.com/profile_banners/70869216/1549165238"/>
    <hyperlink ref="AP90" r:id="rId206" display="https://pbs.twimg.com/profile_banners/17234109/1547001179"/>
    <hyperlink ref="AP91" r:id="rId207" display="https://pbs.twimg.com/profile_banners/594150294/1465573575"/>
    <hyperlink ref="AP92" r:id="rId208" display="https://pbs.twimg.com/profile_banners/15839287/1537963630"/>
    <hyperlink ref="AP93" r:id="rId209" display="https://pbs.twimg.com/profile_banners/14992955/1397558522"/>
    <hyperlink ref="AP94" r:id="rId210" display="https://pbs.twimg.com/profile_banners/22044959/1474560376"/>
    <hyperlink ref="AP95" r:id="rId211" display="https://pbs.twimg.com/profile_banners/178851214/1550692400"/>
    <hyperlink ref="AP96" r:id="rId212" display="https://pbs.twimg.com/profile_banners/22762072/1538415975"/>
    <hyperlink ref="AP97" r:id="rId213" display="https://pbs.twimg.com/profile_banners/8622212/1520062359"/>
    <hyperlink ref="AP98" r:id="rId214" display="https://pbs.twimg.com/profile_banners/11862162/1542026980"/>
    <hyperlink ref="AP99" r:id="rId215" display="https://pbs.twimg.com/profile_banners/12276932/1414593254"/>
    <hyperlink ref="AP100" r:id="rId216" display="https://pbs.twimg.com/profile_banners/208725869/1536423037"/>
    <hyperlink ref="AP101" r:id="rId217" display="https://pbs.twimg.com/profile_banners/7858302/1515700429"/>
    <hyperlink ref="AP102" r:id="rId218" display="https://pbs.twimg.com/profile_banners/16021608/1548023025"/>
    <hyperlink ref="AP103" r:id="rId219" display="https://pbs.twimg.com/profile_banners/863825590574608384/1494789745"/>
    <hyperlink ref="AP104" r:id="rId220" display="https://pbs.twimg.com/profile_banners/21835439/1532031275"/>
    <hyperlink ref="AP105" r:id="rId221" display="https://pbs.twimg.com/profile_banners/260482994/1410500524"/>
    <hyperlink ref="AP106" r:id="rId222" display="https://pbs.twimg.com/profile_banners/16802731/1402476162"/>
    <hyperlink ref="AP107" r:id="rId223" display="https://pbs.twimg.com/profile_banners/10955762/1404585057"/>
    <hyperlink ref="AP108" r:id="rId224" display="https://pbs.twimg.com/profile_banners/14871283/1417717148"/>
    <hyperlink ref="AP109" r:id="rId225" display="https://pbs.twimg.com/profile_banners/14346362/1457972160"/>
    <hyperlink ref="AP110" r:id="rId226" display="https://pbs.twimg.com/profile_banners/2402548327/1507252854"/>
    <hyperlink ref="AP111" r:id="rId227" display="https://pbs.twimg.com/profile_banners/61118465/1355434705"/>
    <hyperlink ref="AP112" r:id="rId228" display="https://pbs.twimg.com/profile_banners/32542150/1533426802"/>
    <hyperlink ref="AP113" r:id="rId229" display="https://pbs.twimg.com/profile_banners/124239776/1455644638"/>
    <hyperlink ref="AP114" r:id="rId230" display="https://pbs.twimg.com/profile_banners/787737762/1549230179"/>
    <hyperlink ref="AP115" r:id="rId231" display="https://pbs.twimg.com/profile_banners/705287821/1513430594"/>
    <hyperlink ref="AP116" r:id="rId232" display="https://pbs.twimg.com/profile_banners/2170406906/1443461501"/>
    <hyperlink ref="AP117" r:id="rId233" display="https://pbs.twimg.com/profile_banners/564234315/1550184202"/>
    <hyperlink ref="AP118" r:id="rId234" display="https://pbs.twimg.com/profile_banners/201488333/1529120759"/>
    <hyperlink ref="AP119" r:id="rId235" display="https://pbs.twimg.com/profile_banners/415507521/1542975543"/>
    <hyperlink ref="AP120" r:id="rId236" display="https://pbs.twimg.com/profile_banners/471143047/1514509237"/>
    <hyperlink ref="AP122" r:id="rId237" display="https://pbs.twimg.com/profile_banners/1090758458268364800/1548892741"/>
    <hyperlink ref="AP123" r:id="rId238" display="https://pbs.twimg.com/profile_banners/126295779/1420700491"/>
    <hyperlink ref="AP124" r:id="rId239" display="https://pbs.twimg.com/profile_banners/16206420/1507038765"/>
    <hyperlink ref="AP125" r:id="rId240" display="https://pbs.twimg.com/profile_banners/3662513124/1525789761"/>
    <hyperlink ref="AP126" r:id="rId241" display="https://pbs.twimg.com/profile_banners/16976199/1525055813"/>
    <hyperlink ref="AP127" r:id="rId242" display="https://pbs.twimg.com/profile_banners/2151526375/1546628969"/>
    <hyperlink ref="AP128" r:id="rId243" display="https://pbs.twimg.com/profile_banners/74601539/1510802318"/>
    <hyperlink ref="AP129" r:id="rId244" display="https://pbs.twimg.com/profile_banners/3371242636/1544156135"/>
    <hyperlink ref="AP130" r:id="rId245" display="https://pbs.twimg.com/profile_banners/61673590/1547653904"/>
    <hyperlink ref="AP131" r:id="rId246" display="https://pbs.twimg.com/profile_banners/152208943/1550527375"/>
    <hyperlink ref="AP132" r:id="rId247" display="https://pbs.twimg.com/profile_banners/15736099/1551487059"/>
    <hyperlink ref="AP133" r:id="rId248" display="https://pbs.twimg.com/profile_banners/14270852/1350072800"/>
    <hyperlink ref="AP134" r:id="rId249" display="https://pbs.twimg.com/profile_banners/9366702/1511800352"/>
    <hyperlink ref="AP135" r:id="rId250" display="https://pbs.twimg.com/profile_banners/14395058/1550668051"/>
    <hyperlink ref="AP136" r:id="rId251" display="https://pbs.twimg.com/profile_banners/1035422540166967296/1551330236"/>
    <hyperlink ref="AP137" r:id="rId252" display="https://pbs.twimg.com/profile_banners/717737881452711936/1519074849"/>
    <hyperlink ref="AP138" r:id="rId253" display="https://pbs.twimg.com/profile_banners/29572464/1533681713"/>
    <hyperlink ref="AP139" r:id="rId254" display="https://pbs.twimg.com/profile_banners/825488793750872064/1519749630"/>
    <hyperlink ref="AP140" r:id="rId255" display="https://pbs.twimg.com/profile_banners/16573941/1551068155"/>
    <hyperlink ref="AP141" r:id="rId256" display="https://pbs.twimg.com/profile_banners/3290382772/1547129388"/>
    <hyperlink ref="AP142" r:id="rId257" display="https://pbs.twimg.com/profile_banners/143130327/1529450929"/>
    <hyperlink ref="AP143" r:id="rId258" display="https://pbs.twimg.com/profile_banners/42956112/1462645185"/>
    <hyperlink ref="AP144" r:id="rId259" display="https://pbs.twimg.com/profile_banners/348963612/1452916678"/>
    <hyperlink ref="AP145" r:id="rId260" display="https://pbs.twimg.com/profile_banners/32651109/1447282758"/>
    <hyperlink ref="AP146" r:id="rId261" display="https://pbs.twimg.com/profile_banners/23106123/1544808580"/>
    <hyperlink ref="AP147" r:id="rId262" display="https://pbs.twimg.com/profile_banners/2872386171/1436464752"/>
    <hyperlink ref="AP148" r:id="rId263" display="https://pbs.twimg.com/profile_banners/119545679/1457671084"/>
    <hyperlink ref="AP149" r:id="rId264" display="https://pbs.twimg.com/profile_banners/21106016/1510352882"/>
    <hyperlink ref="AP150" r:id="rId265" display="https://pbs.twimg.com/profile_banners/14056454/1503623387"/>
    <hyperlink ref="AP151" r:id="rId266" display="https://pbs.twimg.com/profile_banners/997/1402785224"/>
    <hyperlink ref="AP152" r:id="rId267" display="https://pbs.twimg.com/profile_banners/1058971/1402983595"/>
    <hyperlink ref="AP153" r:id="rId268" display="https://pbs.twimg.com/profile_banners/306002254/1550771376"/>
    <hyperlink ref="AP154" r:id="rId269" display="https://pbs.twimg.com/profile_banners/2215584872/1386101047"/>
    <hyperlink ref="AP155" r:id="rId270" display="https://pbs.twimg.com/profile_banners/905797916996009984/1518019463"/>
    <hyperlink ref="AP156" r:id="rId271" display="https://pbs.twimg.com/profile_banners/122505444/1480847148"/>
    <hyperlink ref="AP157" r:id="rId272" display="https://pbs.twimg.com/profile_banners/3548016617/1511585095"/>
    <hyperlink ref="AP158" r:id="rId273" display="https://pbs.twimg.com/profile_banners/712161980744863746/1496441611"/>
    <hyperlink ref="AP159" r:id="rId274" display="https://pbs.twimg.com/profile_banners/209219123/1551249144"/>
    <hyperlink ref="AP160" r:id="rId275" display="https://pbs.twimg.com/profile_banners/20254855/1479939551"/>
    <hyperlink ref="AP161" r:id="rId276" display="https://pbs.twimg.com/profile_banners/562156916/1420812408"/>
    <hyperlink ref="AP163" r:id="rId277" display="https://pbs.twimg.com/profile_banners/1099053674117107712/1551209880"/>
    <hyperlink ref="AP165" r:id="rId278" display="https://pbs.twimg.com/profile_banners/5916122/1515012075"/>
    <hyperlink ref="AP167" r:id="rId279" display="https://pbs.twimg.com/profile_banners/707517156678868992/1458027217"/>
    <hyperlink ref="AP168" r:id="rId280" display="https://pbs.twimg.com/profile_banners/996855962677010434/1535658073"/>
    <hyperlink ref="AP169" r:id="rId281" display="https://pbs.twimg.com/profile_banners/14147217/1551188796"/>
    <hyperlink ref="AP171" r:id="rId282" display="https://pbs.twimg.com/profile_banners/15823875/1539973031"/>
    <hyperlink ref="AP172" r:id="rId283" display="https://pbs.twimg.com/profile_banners/987390229/1380734755"/>
    <hyperlink ref="AP173" r:id="rId284" display="https://pbs.twimg.com/profile_banners/553506223/1512658555"/>
    <hyperlink ref="AP174" r:id="rId285" display="https://pbs.twimg.com/profile_banners/364477412/1537286060"/>
    <hyperlink ref="AP175" r:id="rId286" display="https://pbs.twimg.com/profile_banners/80741255/1421516309"/>
    <hyperlink ref="AP176" r:id="rId287" display="https://pbs.twimg.com/profile_banners/43144245/1415906503"/>
    <hyperlink ref="AP177" r:id="rId288" display="https://pbs.twimg.com/profile_banners/457337024/1547756492"/>
    <hyperlink ref="AV3" r:id="rId289" display="http://abs.twimg.com/images/themes/theme1/bg.png"/>
    <hyperlink ref="AV4" r:id="rId290" display="http://abs.twimg.com/images/themes/theme1/bg.png"/>
    <hyperlink ref="AV5" r:id="rId291" display="http://abs.twimg.com/images/themes/theme1/bg.png"/>
    <hyperlink ref="AV6" r:id="rId292" display="http://abs.twimg.com/images/themes/theme1/bg.png"/>
    <hyperlink ref="AV7" r:id="rId293" display="http://abs.twimg.com/images/themes/theme8/bg.gif"/>
    <hyperlink ref="AV8" r:id="rId294" display="http://abs.twimg.com/images/themes/theme4/bg.gif"/>
    <hyperlink ref="AV9" r:id="rId295" display="http://abs.twimg.com/images/themes/theme1/bg.png"/>
    <hyperlink ref="AV11" r:id="rId296" display="http://abs.twimg.com/images/themes/theme1/bg.png"/>
    <hyperlink ref="AV12" r:id="rId297" display="http://abs.twimg.com/images/themes/theme1/bg.png"/>
    <hyperlink ref="AV13" r:id="rId298" display="http://abs.twimg.com/images/themes/theme1/bg.png"/>
    <hyperlink ref="AV14" r:id="rId299" display="http://abs.twimg.com/images/themes/theme1/bg.png"/>
    <hyperlink ref="AV15" r:id="rId300" display="http://abs.twimg.com/images/themes/theme9/bg.gif"/>
    <hyperlink ref="AV16" r:id="rId301" display="http://abs.twimg.com/images/themes/theme18/bg.gif"/>
    <hyperlink ref="AV17" r:id="rId302" display="http://abs.twimg.com/images/themes/theme1/bg.png"/>
    <hyperlink ref="AV18" r:id="rId303" display="http://abs.twimg.com/images/themes/theme1/bg.png"/>
    <hyperlink ref="AV19" r:id="rId304" display="http://abs.twimg.com/images/themes/theme5/bg.gif"/>
    <hyperlink ref="AV21" r:id="rId305" display="http://abs.twimg.com/images/themes/theme14/bg.gif"/>
    <hyperlink ref="AV22" r:id="rId306" display="http://abs.twimg.com/images/themes/theme14/bg.gif"/>
    <hyperlink ref="AV23" r:id="rId307" display="http://abs.twimg.com/images/themes/theme3/bg.gif"/>
    <hyperlink ref="AV24" r:id="rId308" display="http://abs.twimg.com/images/themes/theme6/bg.gif"/>
    <hyperlink ref="AV25" r:id="rId309" display="http://abs.twimg.com/images/themes/theme1/bg.png"/>
    <hyperlink ref="AV26" r:id="rId310" display="http://abs.twimg.com/images/themes/theme8/bg.gif"/>
    <hyperlink ref="AV27" r:id="rId311" display="http://abs.twimg.com/images/themes/theme1/bg.png"/>
    <hyperlink ref="AV28" r:id="rId312" display="http://abs.twimg.com/images/themes/theme14/bg.gif"/>
    <hyperlink ref="AV29" r:id="rId313" display="http://abs.twimg.com/images/themes/theme1/bg.png"/>
    <hyperlink ref="AV30" r:id="rId314" display="http://abs.twimg.com/images/themes/theme1/bg.png"/>
    <hyperlink ref="AV31" r:id="rId315" display="http://abs.twimg.com/images/themes/theme1/bg.png"/>
    <hyperlink ref="AV33" r:id="rId316" display="http://abs.twimg.com/images/themes/theme9/bg.gif"/>
    <hyperlink ref="AV35" r:id="rId317" display="http://abs.twimg.com/images/themes/theme5/bg.gif"/>
    <hyperlink ref="AV36" r:id="rId318" display="http://abs.twimg.com/images/themes/theme9/bg.gif"/>
    <hyperlink ref="AV37" r:id="rId319" display="http://abs.twimg.com/images/themes/theme1/bg.png"/>
    <hyperlink ref="AV38" r:id="rId320" display="http://abs.twimg.com/images/themes/theme14/bg.gif"/>
    <hyperlink ref="AV39" r:id="rId321" display="http://abs.twimg.com/images/themes/theme1/bg.png"/>
    <hyperlink ref="AV40" r:id="rId322" display="http://abs.twimg.com/images/themes/theme1/bg.png"/>
    <hyperlink ref="AV41" r:id="rId323" display="http://abs.twimg.com/images/themes/theme15/bg.png"/>
    <hyperlink ref="AV42" r:id="rId324" display="http://abs.twimg.com/images/themes/theme1/bg.png"/>
    <hyperlink ref="AV43" r:id="rId325" display="http://abs.twimg.com/images/themes/theme1/bg.png"/>
    <hyperlink ref="AV44" r:id="rId326" display="http://abs.twimg.com/images/themes/theme1/bg.png"/>
    <hyperlink ref="AV45" r:id="rId327" display="http://abs.twimg.com/images/themes/theme1/bg.png"/>
    <hyperlink ref="AV46" r:id="rId328" display="http://abs.twimg.com/images/themes/theme1/bg.png"/>
    <hyperlink ref="AV47" r:id="rId329" display="http://abs.twimg.com/images/themes/theme1/bg.png"/>
    <hyperlink ref="AV48" r:id="rId330" display="http://abs.twimg.com/images/themes/theme2/bg.gif"/>
    <hyperlink ref="AV49" r:id="rId331" display="http://abs.twimg.com/images/themes/theme1/bg.png"/>
    <hyperlink ref="AV50" r:id="rId332" display="http://abs.twimg.com/images/themes/theme1/bg.png"/>
    <hyperlink ref="AV52" r:id="rId333" display="http://abs.twimg.com/images/themes/theme14/bg.gif"/>
    <hyperlink ref="AV53" r:id="rId334" display="http://abs.twimg.com/images/themes/theme13/bg.gif"/>
    <hyperlink ref="AV55" r:id="rId335" display="http://abs.twimg.com/images/themes/theme2/bg.gif"/>
    <hyperlink ref="AV56" r:id="rId336" display="http://abs.twimg.com/images/themes/theme16/bg.gif"/>
    <hyperlink ref="AV57" r:id="rId337" display="http://abs.twimg.com/images/themes/theme9/bg.gif"/>
    <hyperlink ref="AV59" r:id="rId338" display="http://abs.twimg.com/images/themes/theme1/bg.png"/>
    <hyperlink ref="AV60" r:id="rId339" display="http://abs.twimg.com/images/themes/theme14/bg.gif"/>
    <hyperlink ref="AV61" r:id="rId340" display="http://abs.twimg.com/images/themes/theme1/bg.png"/>
    <hyperlink ref="AV62" r:id="rId341" display="http://abs.twimg.com/images/themes/theme1/bg.png"/>
    <hyperlink ref="AV63" r:id="rId342" display="http://abs.twimg.com/images/themes/theme1/bg.png"/>
    <hyperlink ref="AV65" r:id="rId343" display="http://abs.twimg.com/images/themes/theme1/bg.png"/>
    <hyperlink ref="AV67" r:id="rId344" display="http://abs.twimg.com/images/themes/theme1/bg.png"/>
    <hyperlink ref="AV68" r:id="rId345" display="http://abs.twimg.com/images/themes/theme1/bg.png"/>
    <hyperlink ref="AV70" r:id="rId346" display="http://abs.twimg.com/images/themes/theme1/bg.png"/>
    <hyperlink ref="AV71" r:id="rId347" display="http://pbs.twimg.com/profile_background_images/591287246193446913/sF1XSOIE.jpg"/>
    <hyperlink ref="AV73" r:id="rId348" display="http://abs.twimg.com/images/themes/theme1/bg.png"/>
    <hyperlink ref="AV74" r:id="rId349" display="http://abs.twimg.com/images/themes/theme1/bg.png"/>
    <hyperlink ref="AV75" r:id="rId350" display="http://abs.twimg.com/images/themes/theme1/bg.png"/>
    <hyperlink ref="AV77" r:id="rId351" display="http://abs.twimg.com/images/themes/theme1/bg.png"/>
    <hyperlink ref="AV78" r:id="rId352" display="http://abs.twimg.com/images/themes/theme1/bg.png"/>
    <hyperlink ref="AV79" r:id="rId353" display="http://abs.twimg.com/images/themes/theme15/bg.png"/>
    <hyperlink ref="AV80" r:id="rId354" display="http://abs.twimg.com/images/themes/theme1/bg.png"/>
    <hyperlink ref="AV81" r:id="rId355" display="http://abs.twimg.com/images/themes/theme14/bg.gif"/>
    <hyperlink ref="AV82" r:id="rId356" display="http://abs.twimg.com/images/themes/theme2/bg.gif"/>
    <hyperlink ref="AV83" r:id="rId357" display="http://abs.twimg.com/images/themes/theme7/bg.gif"/>
    <hyperlink ref="AV84" r:id="rId358" display="http://abs.twimg.com/images/themes/theme9/bg.gif"/>
    <hyperlink ref="AV86" r:id="rId359" display="http://abs.twimg.com/images/themes/theme6/bg.gif"/>
    <hyperlink ref="AV87" r:id="rId360" display="http://abs.twimg.com/images/themes/theme14/bg.gif"/>
    <hyperlink ref="AV88" r:id="rId361" display="http://abs.twimg.com/images/themes/theme2/bg.gif"/>
    <hyperlink ref="AV89" r:id="rId362" display="http://abs.twimg.com/images/themes/theme14/bg.gif"/>
    <hyperlink ref="AV90" r:id="rId363" display="http://abs.twimg.com/images/themes/theme12/bg.gif"/>
    <hyperlink ref="AV91" r:id="rId364" display="http://abs.twimg.com/images/themes/theme1/bg.png"/>
    <hyperlink ref="AV92" r:id="rId365" display="http://abs.twimg.com/images/themes/theme4/bg.gif"/>
    <hyperlink ref="AV93" r:id="rId366" display="http://abs.twimg.com/images/themes/theme14/bg.gif"/>
    <hyperlink ref="AV94" r:id="rId367" display="http://abs.twimg.com/images/themes/theme9/bg.gif"/>
    <hyperlink ref="AV95" r:id="rId368" display="http://abs.twimg.com/images/themes/theme1/bg.png"/>
    <hyperlink ref="AV96" r:id="rId369" display="http://abs.twimg.com/images/themes/theme11/bg.gif"/>
    <hyperlink ref="AV97" r:id="rId370" display="http://abs.twimg.com/images/themes/theme9/bg.gif"/>
    <hyperlink ref="AV98" r:id="rId371" display="http://abs.twimg.com/images/themes/theme1/bg.png"/>
    <hyperlink ref="AV99" r:id="rId372" display="http://abs.twimg.com/images/themes/theme1/bg.png"/>
    <hyperlink ref="AV100" r:id="rId373" display="http://abs.twimg.com/images/themes/theme18/bg.gif"/>
    <hyperlink ref="AV101" r:id="rId374" display="http://abs.twimg.com/images/themes/theme6/bg.gif"/>
    <hyperlink ref="AV102" r:id="rId375" display="http://abs.twimg.com/images/themes/theme11/bg.gif"/>
    <hyperlink ref="AV103" r:id="rId376" display="http://abs.twimg.com/images/themes/theme1/bg.png"/>
    <hyperlink ref="AV104" r:id="rId377" display="http://abs.twimg.com/images/themes/theme1/bg.png"/>
    <hyperlink ref="AV105" r:id="rId378" display="http://abs.twimg.com/images/themes/theme14/bg.gif"/>
    <hyperlink ref="AV106" r:id="rId379" display="http://abs.twimg.com/images/themes/theme9/bg.gif"/>
    <hyperlink ref="AV107" r:id="rId380" display="http://abs.twimg.com/images/themes/theme15/bg.png"/>
    <hyperlink ref="AV108" r:id="rId381" display="http://pbs.twimg.com/profile_background_images/378800000080084632/62b5de7f0934c6ebe5497d566c8aee2a.png"/>
    <hyperlink ref="AV109" r:id="rId382" display="http://abs.twimg.com/images/themes/theme9/bg.gif"/>
    <hyperlink ref="AV110" r:id="rId383" display="http://abs.twimg.com/images/themes/theme9/bg.gif"/>
    <hyperlink ref="AV111" r:id="rId384" display="http://abs.twimg.com/images/themes/theme1/bg.png"/>
    <hyperlink ref="AV112" r:id="rId385" display="http://abs.twimg.com/images/themes/theme14/bg.gif"/>
    <hyperlink ref="AV113" r:id="rId386" display="http://abs.twimg.com/images/themes/theme1/bg.png"/>
    <hyperlink ref="AV114" r:id="rId387" display="http://abs.twimg.com/images/themes/theme14/bg.gif"/>
    <hyperlink ref="AV115" r:id="rId388" display="http://abs.twimg.com/images/themes/theme1/bg.png"/>
    <hyperlink ref="AV116" r:id="rId389" display="http://abs.twimg.com/images/themes/theme14/bg.gif"/>
    <hyperlink ref="AV117" r:id="rId390" display="http://abs.twimg.com/images/themes/theme18/bg.gif"/>
    <hyperlink ref="AV118" r:id="rId391" display="http://abs.twimg.com/images/themes/theme1/bg.png"/>
    <hyperlink ref="AV119" r:id="rId392" display="http://abs.twimg.com/images/themes/theme1/bg.png"/>
    <hyperlink ref="AV120" r:id="rId393" display="http://abs.twimg.com/images/themes/theme1/bg.png"/>
    <hyperlink ref="AV123" r:id="rId394" display="http://abs.twimg.com/images/themes/theme14/bg.gif"/>
    <hyperlink ref="AV124" r:id="rId395" display="http://abs.twimg.com/images/themes/theme13/bg.gif"/>
    <hyperlink ref="AV125" r:id="rId396" display="http://abs.twimg.com/images/themes/theme1/bg.png"/>
    <hyperlink ref="AV126" r:id="rId397" display="http://abs.twimg.com/images/themes/theme13/bg.gif"/>
    <hyperlink ref="AV127" r:id="rId398" display="http://abs.twimg.com/images/themes/theme1/bg.png"/>
    <hyperlink ref="AV128" r:id="rId399" display="http://abs.twimg.com/images/themes/theme14/bg.gif"/>
    <hyperlink ref="AV129" r:id="rId400" display="http://abs.twimg.com/images/themes/theme1/bg.png"/>
    <hyperlink ref="AV130" r:id="rId401" display="http://abs.twimg.com/images/themes/theme1/bg.png"/>
    <hyperlink ref="AV131" r:id="rId402" display="http://abs.twimg.com/images/themes/theme1/bg.png"/>
    <hyperlink ref="AV132" r:id="rId403" display="http://abs.twimg.com/images/themes/theme1/bg.png"/>
    <hyperlink ref="AV133" r:id="rId404" display="http://abs.twimg.com/images/themes/theme1/bg.png"/>
    <hyperlink ref="AV134" r:id="rId405" display="http://abs.twimg.com/images/themes/theme1/bg.png"/>
    <hyperlink ref="AV135" r:id="rId406" display="http://abs.twimg.com/images/themes/theme1/bg.png"/>
    <hyperlink ref="AV137" r:id="rId407" display="http://abs.twimg.com/images/themes/theme1/bg.png"/>
    <hyperlink ref="AV138" r:id="rId408" display="http://abs.twimg.com/images/themes/theme17/bg.gif"/>
    <hyperlink ref="AV140" r:id="rId409" display="http://abs.twimg.com/images/themes/theme1/bg.png"/>
    <hyperlink ref="AV141" r:id="rId410" display="http://abs.twimg.com/images/themes/theme1/bg.png"/>
    <hyperlink ref="AV142" r:id="rId411" display="http://abs.twimg.com/images/themes/theme14/bg.gif"/>
    <hyperlink ref="AV143" r:id="rId412" display="http://abs.twimg.com/images/themes/theme1/bg.png"/>
    <hyperlink ref="AV144" r:id="rId413" display="http://abs.twimg.com/images/themes/theme1/bg.png"/>
    <hyperlink ref="AV145" r:id="rId414" display="http://abs.twimg.com/images/themes/theme12/bg.gif"/>
    <hyperlink ref="AV146" r:id="rId415" display="http://abs.twimg.com/images/themes/theme13/bg.gif"/>
    <hyperlink ref="AV147" r:id="rId416" display="http://abs.twimg.com/images/themes/theme1/bg.png"/>
    <hyperlink ref="AV148" r:id="rId417" display="http://abs.twimg.com/images/themes/theme15/bg.png"/>
    <hyperlink ref="AV149" r:id="rId418" display="http://abs.twimg.com/images/themes/theme2/bg.gif"/>
    <hyperlink ref="AV150" r:id="rId419" display="http://abs.twimg.com/images/themes/theme14/bg.gif"/>
    <hyperlink ref="AV151" r:id="rId420" display="http://pbs.twimg.com/profile_background_images/477874871976738817/jwujUglk.jpeg"/>
    <hyperlink ref="AV152" r:id="rId421" display="http://abs.twimg.com/images/themes/theme1/bg.png"/>
    <hyperlink ref="AV153" r:id="rId422" display="http://abs.twimg.com/images/themes/theme14/bg.gif"/>
    <hyperlink ref="AV154" r:id="rId423" display="http://abs.twimg.com/images/themes/theme1/bg.png"/>
    <hyperlink ref="AV156" r:id="rId424" display="http://abs.twimg.com/images/themes/theme1/bg.png"/>
    <hyperlink ref="AV157" r:id="rId425" display="http://abs.twimg.com/images/themes/theme1/bg.png"/>
    <hyperlink ref="AV159" r:id="rId426" display="http://abs.twimg.com/images/themes/theme1/bg.png"/>
    <hyperlink ref="AV160" r:id="rId427" display="http://abs.twimg.com/images/themes/theme1/bg.png"/>
    <hyperlink ref="AV161" r:id="rId428" display="http://abs.twimg.com/images/themes/theme9/bg.gif"/>
    <hyperlink ref="AV163" r:id="rId429" display="http://abs.twimg.com/images/themes/theme1/bg.png"/>
    <hyperlink ref="AV164" r:id="rId430" display="http://abs.twimg.com/images/themes/theme9/bg.gif"/>
    <hyperlink ref="AV165" r:id="rId431" display="http://abs.twimg.com/images/themes/theme1/bg.png"/>
    <hyperlink ref="AV166" r:id="rId432" display="http://abs.twimg.com/images/themes/theme1/bg.png"/>
    <hyperlink ref="AV167" r:id="rId433" display="http://abs.twimg.com/images/themes/theme1/bg.png"/>
    <hyperlink ref="AV168" r:id="rId434" display="http://abs.twimg.com/images/themes/theme1/bg.png"/>
    <hyperlink ref="AV169" r:id="rId435" display="http://abs.twimg.com/images/themes/theme9/bg.gif"/>
    <hyperlink ref="AV170" r:id="rId436" display="http://pbs.twimg.com/profile_background_images/449330946127298561/dkjHsbLi.jpeg"/>
    <hyperlink ref="AV171" r:id="rId437" display="http://abs.twimg.com/images/themes/theme1/bg.png"/>
    <hyperlink ref="AV172" r:id="rId438" display="http://a0.twimg.com/profile_background_images/378800000086699364/d51d6d0271583674a09e5049a24a72a1.jpeg"/>
    <hyperlink ref="AV173" r:id="rId439" display="http://abs.twimg.com/images/themes/theme1/bg.png"/>
    <hyperlink ref="AV174" r:id="rId440" display="http://abs.twimg.com/images/themes/theme1/bg.png"/>
    <hyperlink ref="AV175" r:id="rId441" display="http://abs.twimg.com/images/themes/theme6/bg.gif"/>
    <hyperlink ref="AV176" r:id="rId442" display="http://pbs.twimg.com/profile_background_images/822705332/b40b2f7981aa0839b21772a26236a437.jpeg"/>
    <hyperlink ref="AV177" r:id="rId443" display="http://abs.twimg.com/images/themes/theme9/bg.gif"/>
    <hyperlink ref="G3" r:id="rId444" display="http://pbs.twimg.com/profile_images/1895064496/265829_10150208891611239_12206836238_7256837_8157312_o_1__normal.JPG"/>
    <hyperlink ref="G4" r:id="rId445" display="http://pbs.twimg.com/profile_images/1100552517832896512/QTA9wzQw_normal.png"/>
    <hyperlink ref="G5" r:id="rId446" display="http://pbs.twimg.com/profile_images/874099684872249344/5rX5-ycm_normal.jpg"/>
    <hyperlink ref="G6" r:id="rId447" display="http://pbs.twimg.com/profile_images/1053487868667027457/K7mi8ReQ_normal.jpg"/>
    <hyperlink ref="G7" r:id="rId448" display="http://pbs.twimg.com/profile_images/836456768720928768/9uRCEl2t_normal.jpg"/>
    <hyperlink ref="G8" r:id="rId449" display="http://pbs.twimg.com/profile_images/897911108702412800/maRDdtIB_normal.jpg"/>
    <hyperlink ref="G9" r:id="rId450" display="http://pbs.twimg.com/profile_images/1011278771930841088/OZlYvQ6c_normal.jpg"/>
    <hyperlink ref="G10" r:id="rId451" display="http://pbs.twimg.com/profile_images/681158977573511168/TtSbCvLn_normal.jpg"/>
    <hyperlink ref="G11" r:id="rId452" display="http://pbs.twimg.com/profile_images/378800000571106311/323feaf0990fef70e7e60e7d7b0e00cf_normal.jpeg"/>
    <hyperlink ref="G12" r:id="rId453" display="http://pbs.twimg.com/profile_images/434344911039504385/jm5x8G4F_normal.jpeg"/>
    <hyperlink ref="G13" r:id="rId454" display="http://pbs.twimg.com/profile_images/968927323998314497/M5XWiGT8_normal.jpg"/>
    <hyperlink ref="G14" r:id="rId455" display="http://pbs.twimg.com/profile_images/1062710888766029825/v7dsG1PJ_normal.jpg"/>
    <hyperlink ref="G15" r:id="rId456" display="http://pbs.twimg.com/profile_images/555486095295512576/V4DEnYO8_normal.jpeg"/>
    <hyperlink ref="G16" r:id="rId457" display="http://pbs.twimg.com/profile_images/3185081201/4ee9e64dc314e0a2e9b6d308bf08a27b_normal.png"/>
    <hyperlink ref="G17" r:id="rId458" display="http://pbs.twimg.com/profile_images/978914002834219008/adWT68lF_normal.jpg"/>
    <hyperlink ref="G18" r:id="rId459" display="http://pbs.twimg.com/profile_images/561620985485344768/Pc8lfPYJ_normal.jpeg"/>
    <hyperlink ref="G19" r:id="rId460" display="http://pbs.twimg.com/profile_images/888912687765241856/qoFGxWDP_normal.jpg"/>
    <hyperlink ref="G20" r:id="rId461" display="http://pbs.twimg.com/profile_images/1047117340343767040/xwYRBtgI_normal.jpg"/>
    <hyperlink ref="G21" r:id="rId462" display="http://pbs.twimg.com/profile_images/378800000582118041/9a243b8938ffb5b8da3e773b935198dd_normal.jpeg"/>
    <hyperlink ref="G22" r:id="rId463" display="http://pbs.twimg.com/profile_images/876827090003406848/zBOJk1BS_normal.jpg"/>
    <hyperlink ref="G23" r:id="rId464" display="http://pbs.twimg.com/profile_images/438578035780890624/wdUTNbw0_normal.jpeg"/>
    <hyperlink ref="G24" r:id="rId465" display="http://pbs.twimg.com/profile_images/690401221396582402/DNNZVeyV_normal.jpg"/>
    <hyperlink ref="G25" r:id="rId466" display="http://pbs.twimg.com/profile_images/961483559885131778/xYTlco1y_normal.jpg"/>
    <hyperlink ref="G26" r:id="rId467" display="http://pbs.twimg.com/profile_images/951172556601503746/azEPpJHT_normal.jpg"/>
    <hyperlink ref="G27" r:id="rId468" display="http://pbs.twimg.com/profile_images/961820613730910208/ZHmNU1Lw_normal.jpg"/>
    <hyperlink ref="G28" r:id="rId469" display="http://pbs.twimg.com/profile_images/1092896866843459584/54pabQ_t_normal.jpg"/>
    <hyperlink ref="G29" r:id="rId470" display="http://pbs.twimg.com/profile_images/1003652892153167874/q3fjiiHb_normal.jpg"/>
    <hyperlink ref="G30" r:id="rId471" display="http://pbs.twimg.com/profile_images/569257561497407488/nAPMt06b_normal.png"/>
    <hyperlink ref="G31" r:id="rId472" display="http://pbs.twimg.com/profile_images/1078805143594852352/oPZWD0-I_normal.jpg"/>
    <hyperlink ref="G32" r:id="rId473" display="http://pbs.twimg.com/profile_images/993473682998743046/5pVcLq0k_normal.jpg"/>
    <hyperlink ref="G33" r:id="rId474" display="http://pbs.twimg.com/profile_images/1047317536071720960/AfVnYtIb_normal.jpg"/>
    <hyperlink ref="G34" r:id="rId475" display="http://abs.twimg.com/sticky/default_profile_images/default_profile_normal.png"/>
    <hyperlink ref="G35" r:id="rId476" display="http://pbs.twimg.com/profile_images/821725961657913344/kMkCepSf_normal.jpg"/>
    <hyperlink ref="G36" r:id="rId477" display="http://pbs.twimg.com/profile_images/1064380565573427200/2fvFfYwl_normal.jpg"/>
    <hyperlink ref="G37" r:id="rId478" display="http://pbs.twimg.com/profile_images/790745912079323137/g1jwhpiF_normal.jpg"/>
    <hyperlink ref="G38" r:id="rId479" display="http://pbs.twimg.com/profile_images/749460339893362689/x9-B5eCc_normal.jpg"/>
    <hyperlink ref="G39" r:id="rId480" display="http://pbs.twimg.com/profile_images/1086574276008804352/-hfyvUeQ_normal.jpg"/>
    <hyperlink ref="G40" r:id="rId481" display="http://pbs.twimg.com/profile_images/950945691420966912/aHVvtFng_normal.jpg"/>
    <hyperlink ref="G41" r:id="rId482" display="http://pbs.twimg.com/profile_images/951643936283549697/al7IZ95x_normal.jpg"/>
    <hyperlink ref="G42" r:id="rId483" display="http://pbs.twimg.com/profile_images/123080801/7809_normal.jpg"/>
    <hyperlink ref="G43" r:id="rId484" display="http://pbs.twimg.com/profile_images/1080163366553841664/Xv-CoS4v_normal.jpg"/>
    <hyperlink ref="G44" r:id="rId485" display="http://pbs.twimg.com/profile_images/885658544246214656/9LPv-5nI_normal.jpg"/>
    <hyperlink ref="G45" r:id="rId486" display="http://pbs.twimg.com/profile_images/1100078144361517059/DBtQyr-B_normal.jpg"/>
    <hyperlink ref="G46" r:id="rId487" display="http://pbs.twimg.com/profile_images/847397361898803202/YkbZ2QCU_normal.jpg"/>
    <hyperlink ref="G47" r:id="rId488" display="http://pbs.twimg.com/profile_images/875421451653873664/P21KAcnr_normal.jpg"/>
    <hyperlink ref="G48" r:id="rId489" display="http://pbs.twimg.com/profile_images/1070632061663363073/MqPr5FZq_normal.jpg"/>
    <hyperlink ref="G49" r:id="rId490" display="http://pbs.twimg.com/profile_images/1063611542967508992/AKb_1MAH_normal.jpg"/>
    <hyperlink ref="G50" r:id="rId491" display="http://pbs.twimg.com/profile_images/2960334393/efb8938d64ecdb2666e96e49f43d5845_normal.jpeg"/>
    <hyperlink ref="G51" r:id="rId492" display="http://pbs.twimg.com/profile_images/897773391632977920/Ck3D8NqM_normal.jpg"/>
    <hyperlink ref="G52" r:id="rId493" display="http://pbs.twimg.com/profile_images/698305765690441728/i7HLX8zz_normal.png"/>
    <hyperlink ref="G53" r:id="rId494" display="http://pbs.twimg.com/profile_images/992566696136278017/HTh2fF_8_normal.jpg"/>
    <hyperlink ref="G54" r:id="rId495" display="http://pbs.twimg.com/profile_images/1086460187697864705/tC3FoNd__normal.jpg"/>
    <hyperlink ref="G55" r:id="rId496" display="http://pbs.twimg.com/profile_images/1016686205382025222/CuH0Gzf8_normal.jpg"/>
    <hyperlink ref="G56" r:id="rId497" display="http://pbs.twimg.com/profile_images/1062955157795758081/YqgdL1Ve_normal.jpg"/>
    <hyperlink ref="G57" r:id="rId498" display="http://pbs.twimg.com/profile_images/1246271094/globedieimage_normal"/>
    <hyperlink ref="G58" r:id="rId499" display="http://pbs.twimg.com/profile_images/1091521876940095488/CKIp5BLM_normal.jpg"/>
    <hyperlink ref="G59" r:id="rId500" display="http://pbs.twimg.com/profile_images/1072161954414936066/Z0aBaWyp_normal.jpg"/>
    <hyperlink ref="G60" r:id="rId501" display="http://pbs.twimg.com/profile_images/1226217754/images1_normal.jpg"/>
    <hyperlink ref="G61" r:id="rId502" display="http://pbs.twimg.com/profile_images/458274724074647552/HUjaBXwy_normal.jpeg"/>
    <hyperlink ref="G62" r:id="rId503" display="http://pbs.twimg.com/profile_images/877631054525472768/Xp5FAPD5_normal.jpg"/>
    <hyperlink ref="G63" r:id="rId504" display="http://pbs.twimg.com/profile_images/1091394280021577728/LD4u3aO2_normal.jpg"/>
    <hyperlink ref="G64" r:id="rId505" display="http://pbs.twimg.com/profile_images/963791806453485569/ytzsV7nW_normal.jpg"/>
    <hyperlink ref="G65" r:id="rId506" display="http://pbs.twimg.com/profile_images/504032342881497090/ASdyN4wB_normal.png"/>
    <hyperlink ref="G66" r:id="rId507" display="http://pbs.twimg.com/profile_images/1074850312329023488/k7KbBfeu_normal.jpg"/>
    <hyperlink ref="G67" r:id="rId508" display="http://pbs.twimg.com/profile_images/867704865778266112/IpPTPJ9q_normal.jpg"/>
    <hyperlink ref="G68" r:id="rId509" display="http://pbs.twimg.com/profile_images/481878662145261569/wb28aHGD_normal.jpeg"/>
    <hyperlink ref="G69" r:id="rId510" display="http://pbs.twimg.com/profile_images/876247663548694528/_qTX0KAo_normal.jpg"/>
    <hyperlink ref="G70" r:id="rId511" display="http://pbs.twimg.com/profile_images/730376693572116480/i86AuokQ_normal.jpg"/>
    <hyperlink ref="G71" r:id="rId512" display="http://pbs.twimg.com/profile_images/3468011581/efb985f24af0a814a722457a768f3cc5_normal.jpeg"/>
    <hyperlink ref="G72" r:id="rId513" display="http://pbs.twimg.com/profile_images/1096450734046900224/D1Q5pg3G_normal.png"/>
    <hyperlink ref="G73" r:id="rId514" display="http://pbs.twimg.com/profile_images/1778260267/image1327422881_normal.png"/>
    <hyperlink ref="G74" r:id="rId515" display="http://pbs.twimg.com/profile_images/591267196950679552/bncIh2Lj_normal.jpg"/>
    <hyperlink ref="G75" r:id="rId516" display="http://pbs.twimg.com/profile_images/561373039611633664/nz0FbI_m_normal.jpeg"/>
    <hyperlink ref="G76" r:id="rId517" display="http://abs.twimg.com/sticky/default_profile_images/default_profile_normal.png"/>
    <hyperlink ref="G77" r:id="rId518" display="http://pbs.twimg.com/profile_images/1810942531/ben2_normal.jpeg"/>
    <hyperlink ref="G78" r:id="rId519" display="http://pbs.twimg.com/profile_images/757626090953117696/_h6VYJP1_normal.jpg"/>
    <hyperlink ref="G79" r:id="rId520" display="http://pbs.twimg.com/profile_images/1076306605946400768/GWL-HF53_normal.jpg"/>
    <hyperlink ref="G80" r:id="rId521" display="http://pbs.twimg.com/profile_images/681918417213894656/tAynDJGw_normal.png"/>
    <hyperlink ref="G81" r:id="rId522" display="http://pbs.twimg.com/profile_images/438370983611604992/mhV6b1wd_normal.jpeg"/>
    <hyperlink ref="G82" r:id="rId523" display="http://pbs.twimg.com/profile_images/798990090336866304/yh-_aB1C_normal.jpg"/>
    <hyperlink ref="G83" r:id="rId524" display="http://pbs.twimg.com/profile_images/1085718047183327232/ls87VZt6_normal.jpg"/>
    <hyperlink ref="G84" r:id="rId525" display="http://pbs.twimg.com/profile_images/1041438510559846400/Wne0QQ3s_normal.jpg"/>
    <hyperlink ref="G85" r:id="rId526" display="http://pbs.twimg.com/profile_images/817590293264551938/hWQxh1IC_normal.jpg"/>
    <hyperlink ref="G86" r:id="rId527" display="http://pbs.twimg.com/profile_images/1027712886431522816/DNcquI5y_normal.jpg"/>
    <hyperlink ref="G87" r:id="rId528" display="http://pbs.twimg.com/profile_images/1099522845703495680/oh2vkm8p_normal.png"/>
    <hyperlink ref="G88" r:id="rId529" display="http://pbs.twimg.com/profile_images/1002353175846719489/0smmIJu5_normal.jpg"/>
    <hyperlink ref="G89" r:id="rId530" display="http://pbs.twimg.com/profile_images/717173678572707840/Mrd9Bcs3_normal.jpg"/>
    <hyperlink ref="G90" r:id="rId531" display="http://pbs.twimg.com/profile_images/1058918985209602049/JzIOmBkm_normal.jpg"/>
    <hyperlink ref="G91" r:id="rId532" display="http://pbs.twimg.com/profile_images/702869458486951937/ALKYOd1m_normal.jpg"/>
    <hyperlink ref="G92" r:id="rId533" display="http://pbs.twimg.com/profile_images/1042004953764691968/NOMbMw-M_normal.jpg"/>
    <hyperlink ref="G93" r:id="rId534" display="http://pbs.twimg.com/profile_images/538570091248381952/5J2lJRdR_normal.jpeg"/>
    <hyperlink ref="G94" r:id="rId535" display="http://pbs.twimg.com/profile_images/886430888837304321/jjrwMMGB_normal.jpg"/>
    <hyperlink ref="G95" r:id="rId536" display="http://pbs.twimg.com/profile_images/1017452256390770689/Zt1gSSJt_normal.jpg"/>
    <hyperlink ref="G96" r:id="rId537" display="http://pbs.twimg.com/profile_images/1042472314586255360/VhPWz-nS_normal.jpg"/>
    <hyperlink ref="G97" r:id="rId538" display="http://pbs.twimg.com/profile_images/969834322596384768/WXumpDpK_normal.jpg"/>
    <hyperlink ref="G98" r:id="rId539" display="http://pbs.twimg.com/profile_images/1087783241061416961/2bnJ03pY_normal.jpg"/>
    <hyperlink ref="G99" r:id="rId540" display="http://pbs.twimg.com/profile_images/478313401823682560/IIVWz0cP_normal.jpeg"/>
    <hyperlink ref="G100" r:id="rId541" display="http://pbs.twimg.com/profile_images/1100839220132761600/2ieufdKx_normal.jpg"/>
    <hyperlink ref="G101" r:id="rId542" display="http://pbs.twimg.com/profile_images/1098595167714639873/Q4ICF4Zb_normal.jpg"/>
    <hyperlink ref="G102" r:id="rId543" display="http://pbs.twimg.com/profile_images/1080455077477928961/NHvgKnAn_normal.jpg"/>
    <hyperlink ref="G103" r:id="rId544" display="http://pbs.twimg.com/profile_images/863836307528847364/jZpGVAnW_normal.jpg"/>
    <hyperlink ref="G104" r:id="rId545" display="http://pbs.twimg.com/profile_images/995851018859524096/YLJtFvW6_normal.jpg"/>
    <hyperlink ref="G105" r:id="rId546" display="http://pbs.twimg.com/profile_images/731417192869154820/kMwld1mP_normal.jpg"/>
    <hyperlink ref="G106" r:id="rId547" display="http://pbs.twimg.com/profile_images/467395345979150336/8KtiT57M_normal.jpeg"/>
    <hyperlink ref="G107" r:id="rId548" display="http://pbs.twimg.com/profile_images/485490348144074752/P-2vBMG3_normal.jpeg"/>
    <hyperlink ref="G108" r:id="rId549" display="http://pbs.twimg.com/profile_images/777162860321308672/4QHlZwcl_normal.jpg"/>
    <hyperlink ref="G109" r:id="rId550" display="http://pbs.twimg.com/profile_images/847109844679086080/ZnyaBVoE_normal.jpg"/>
    <hyperlink ref="G110" r:id="rId551" display="http://pbs.twimg.com/profile_images/752590397268856832/euyiMLY8_normal.jpg"/>
    <hyperlink ref="G111" r:id="rId552" display="http://pbs.twimg.com/profile_images/3106906476/6b9bf91df77278e92437adfd239554c3_normal.jpeg"/>
    <hyperlink ref="G112" r:id="rId553" display="http://pbs.twimg.com/profile_images/1025892244807507968/lAIYSsbT_normal.jpg"/>
    <hyperlink ref="G113" r:id="rId554" display="http://pbs.twimg.com/profile_images/977627711735656448/5nNxHZNC_normal.jpg"/>
    <hyperlink ref="G114" r:id="rId555" display="http://pbs.twimg.com/profile_images/458805438826287105/Cl85QgxW_normal.png"/>
    <hyperlink ref="G115" r:id="rId556" display="http://pbs.twimg.com/profile_images/856570890993057796/-8-0RBKW_normal.jpg"/>
    <hyperlink ref="G116" r:id="rId557" display="http://pbs.twimg.com/profile_images/773338897866563584/PlS3Io4T_normal.jpg"/>
    <hyperlink ref="G117" r:id="rId558" display="http://pbs.twimg.com/profile_images/1081972283793686533/A6PPVCLH_normal.jpg"/>
    <hyperlink ref="G118" r:id="rId559" display="http://pbs.twimg.com/profile_images/926274798644183040/lYW5RzxH_normal.jpg"/>
    <hyperlink ref="G119" r:id="rId560" display="http://pbs.twimg.com/profile_images/1066062913931304960/ohhapcJ__normal.jpg"/>
    <hyperlink ref="G120" r:id="rId561" display="http://pbs.twimg.com/profile_images/712379480489238532/lZXwKeRO_normal.jpg"/>
    <hyperlink ref="G121" r:id="rId562" display="http://pbs.twimg.com/profile_images/938529933982236672/ej4jMsX__normal.jpg"/>
    <hyperlink ref="G122" r:id="rId563" display="http://pbs.twimg.com/profile_images/1090760025189089280/EGI_jhrs_normal.jpg"/>
    <hyperlink ref="G123" r:id="rId564" display="http://pbs.twimg.com/profile_images/1099231774079627265/ZAcKTtAP_normal.jpg"/>
    <hyperlink ref="G124" r:id="rId565" display="http://pbs.twimg.com/profile_images/915251512594616320/ZkuR5Zmz_normal.jpg"/>
    <hyperlink ref="G125" r:id="rId566" display="http://pbs.twimg.com/profile_images/956245525514219520/KXi7mwIi_normal.jpg"/>
    <hyperlink ref="G126" r:id="rId567" display="http://pbs.twimg.com/profile_images/854572905/Lisa_photo_normal.jpg"/>
    <hyperlink ref="G127" r:id="rId568" display="http://pbs.twimg.com/profile_images/1018059198125535237/6OQSyvXm_normal.jpg"/>
    <hyperlink ref="G128" r:id="rId569" display="http://pbs.twimg.com/profile_images/1058794597189586944/nxIof_3c_normal.jpg"/>
    <hyperlink ref="G129" r:id="rId570" display="http://pbs.twimg.com/profile_images/688884153656434688/zqFK1zjR_normal.jpg"/>
    <hyperlink ref="G130" r:id="rId571" display="http://pbs.twimg.com/profile_images/1029836097881178113/MvwH4De4_normal.jpg"/>
    <hyperlink ref="G131" r:id="rId572" display="http://pbs.twimg.com/profile_images/1097617640313499653/1SZxdJvW_normal.png"/>
    <hyperlink ref="G132" r:id="rId573" display="http://pbs.twimg.com/profile_images/1101642801564012544/dibozj5W_normal.png"/>
    <hyperlink ref="G133" r:id="rId574" display="http://pbs.twimg.com/profile_images/1009187098727997440/iHR_mkXc_normal.jpg"/>
    <hyperlink ref="G134" r:id="rId575" display="http://pbs.twimg.com/profile_images/378800000365097452/f09eda2ca572396eb50e28daa0f03ce1_normal.jpeg"/>
    <hyperlink ref="G135" r:id="rId576" display="http://pbs.twimg.com/profile_images/827650192497377280/6s7sFsKX_normal.jpg"/>
    <hyperlink ref="G136" r:id="rId577" display="http://pbs.twimg.com/profile_images/1036847807322185728/iOgzhLd9_normal.jpg"/>
    <hyperlink ref="G137" r:id="rId578" display="http://pbs.twimg.com/profile_images/952670362755477504/DKr1S7W8_normal.jpg"/>
    <hyperlink ref="G138" r:id="rId579" display="http://pbs.twimg.com/profile_images/1088298834101321728/GP2eCz-8_normal.jpg"/>
    <hyperlink ref="G139" r:id="rId580" display="http://pbs.twimg.com/profile_images/840650402777464832/kCoXECYF_normal.jpg"/>
    <hyperlink ref="G140" r:id="rId581" display="http://pbs.twimg.com/profile_images/1089957236221329409/rsMZ82D3_normal.jpg"/>
    <hyperlink ref="G141" r:id="rId582" display="http://pbs.twimg.com/profile_images/896404062358261760/LmTq48zE_normal.jpg"/>
    <hyperlink ref="G142" r:id="rId583" display="http://pbs.twimg.com/profile_images/1091375434216833024/hXQBofJK_normal.jpg"/>
    <hyperlink ref="G143" r:id="rId584" display="http://pbs.twimg.com/profile_images/969406096136863744/H1h4gEEa_normal.jpg"/>
    <hyperlink ref="G144" r:id="rId585" display="http://pbs.twimg.com/profile_images/852565647120846848/QZBQ3kDN_normal.jpg"/>
    <hyperlink ref="G145" r:id="rId586" display="http://pbs.twimg.com/profile_images/1014574029661986816/Ifzdrxcm_normal.jpg"/>
    <hyperlink ref="G146" r:id="rId587" display="http://pbs.twimg.com/profile_images/1073629771660173315/3u5gY6-__normal.jpg"/>
    <hyperlink ref="G147" r:id="rId588" display="http://pbs.twimg.com/profile_images/977159110792761345/YALJuGCU_normal.jpg"/>
    <hyperlink ref="G148" r:id="rId589" display="http://pbs.twimg.com/profile_images/1059266047155539969/d13lkCDl_normal.jpg"/>
    <hyperlink ref="G149" r:id="rId590" display="http://pbs.twimg.com/profile_images/745012991/22468_1182243397905_1282804837_30443648_4137110_n_normal.jpg"/>
    <hyperlink ref="G150" r:id="rId591" display="http://pbs.twimg.com/profile_images/894777783464804352/cO6P8zKW_normal.jpg"/>
    <hyperlink ref="G151" r:id="rId592" display="http://pbs.twimg.com/profile_images/803110654009671680/fx7u93c8_normal.jpg"/>
    <hyperlink ref="G152" r:id="rId593" display="http://pbs.twimg.com/profile_images/478773850264440833/jNRT6UU8_normal.jpeg"/>
    <hyperlink ref="G153" r:id="rId594" display="http://pbs.twimg.com/profile_images/1100646613373124615/PfqCJw2b_normal.jpg"/>
    <hyperlink ref="G154" r:id="rId595" display="http://pbs.twimg.com/profile_images/853334710176456705/G3v0LbtH_normal.jpg"/>
    <hyperlink ref="G155" r:id="rId596" display="http://pbs.twimg.com/profile_images/911987217056243712/DULQFFd1_normal.jpg"/>
    <hyperlink ref="G156" r:id="rId597" display="http://pbs.twimg.com/profile_images/1078143924882026497/Z5pYN2GL_normal.jpg"/>
    <hyperlink ref="G157" r:id="rId598" display="http://pbs.twimg.com/profile_images/934280106977067009/6lw_j3U0_normal.jpg"/>
    <hyperlink ref="G158" r:id="rId599" display="http://pbs.twimg.com/profile_images/906682490026430464/2cGwU0kg_normal.jpg"/>
    <hyperlink ref="G159" r:id="rId600" display="http://pbs.twimg.com/profile_images/915936800132222977/Dr3GKjYT_normal.jpg"/>
    <hyperlink ref="G160" r:id="rId601" display="http://pbs.twimg.com/profile_images/479752902936780800/koumkhxm_normal.jpeg"/>
    <hyperlink ref="G161" r:id="rId602" display="http://pbs.twimg.com/profile_images/710655526250545152/2k6xyEDa_normal.jpg"/>
    <hyperlink ref="G162" r:id="rId603" display="http://pbs.twimg.com/profile_images/846435075281633284/-H52sSyK_normal.jpg"/>
    <hyperlink ref="G163" r:id="rId604" display="http://pbs.twimg.com/profile_images/1099053770313478147/QZCm9xj6_normal.jpg"/>
    <hyperlink ref="G164" r:id="rId605" display="http://pbs.twimg.com/profile_images/1551278267/NewphotoJustlistedBC_normal.jpg"/>
    <hyperlink ref="G165" r:id="rId606" display="http://pbs.twimg.com/profile_images/1086010652383035392/nmzWN3-M_normal.jpg"/>
    <hyperlink ref="G166" r:id="rId607" display="http://pbs.twimg.com/profile_images/697094961469222912/F9QEDb6y_normal.jpg"/>
    <hyperlink ref="G167" r:id="rId608" display="http://pbs.twimg.com/profile_images/709641474523009024/vtrXgEkH_normal.jpg"/>
    <hyperlink ref="G168" r:id="rId609" display="http://pbs.twimg.com/profile_images/1035251014528643072/h-EWivoT_normal.jpg"/>
    <hyperlink ref="G169" r:id="rId610" display="http://pbs.twimg.com/profile_images/983741156184899584/tPtuunlQ_normal.jpg"/>
    <hyperlink ref="G170" r:id="rId611" display="http://pbs.twimg.com/profile_images/725754120938758144/TgNbomcu_normal.jpg"/>
    <hyperlink ref="G171" r:id="rId612" display="http://pbs.twimg.com/profile_images/709471919834157056/Y6GYnJUu_normal.jpg"/>
    <hyperlink ref="G172" r:id="rId613" display="http://pbs.twimg.com/profile_images/378800000538927262/4aa13dae8fe8e7018b534ddc1127ae7f_normal.jpeg"/>
    <hyperlink ref="G173" r:id="rId614" display="http://pbs.twimg.com/profile_images/881993012955545602/4c6KyvIc_normal.jpg"/>
    <hyperlink ref="G174" r:id="rId615" display="http://pbs.twimg.com/profile_images/1006893718098665472/Mh3fEzCO_normal.jpg"/>
    <hyperlink ref="G175" r:id="rId616" display="http://pbs.twimg.com/profile_images/711581263686033409/CFJMjxHa_normal.jpg"/>
    <hyperlink ref="G176" r:id="rId617" display="http://pbs.twimg.com/profile_images/532976669322006528/cyG1CNIP_normal.jpeg"/>
    <hyperlink ref="G177" r:id="rId618" display="http://pbs.twimg.com/profile_images/1073372467027210240/y_dXzOdw_normal.jpg"/>
    <hyperlink ref="AY3" r:id="rId619" display="https://twitter.com/duffyericka"/>
    <hyperlink ref="AY4" r:id="rId620" display="https://twitter.com/sophiewarnes"/>
    <hyperlink ref="AY5" r:id="rId621" display="https://twitter.com/thebossatx"/>
    <hyperlink ref="AY6" r:id="rId622" display="https://twitter.com/busytonighttv"/>
    <hyperlink ref="AY7" r:id="rId623" display="https://twitter.com/busyphilipps"/>
    <hyperlink ref="AY8" r:id="rId624" display="https://twitter.com/jdblundell"/>
    <hyperlink ref="AY9" r:id="rId625" display="https://twitter.com/sxsw"/>
    <hyperlink ref="AY10" r:id="rId626" display="https://twitter.com/montrealgia"/>
    <hyperlink ref="AY11" r:id="rId627" display="https://twitter.com/perceptivetrav"/>
    <hyperlink ref="AY12" r:id="rId628" display="https://twitter.com/statesman"/>
    <hyperlink ref="AY13" r:id="rId629" display="https://twitter.com/odam"/>
    <hyperlink ref="AY14" r:id="rId630" display="https://twitter.com/sheilas"/>
    <hyperlink ref="AY15" r:id="rId631" display="https://twitter.com/justlikeharmony"/>
    <hyperlink ref="AY16" r:id="rId632" display="https://twitter.com/afridayin"/>
    <hyperlink ref="AY17" r:id="rId633" display="https://twitter.com/eriquimus_prime"/>
    <hyperlink ref="AY18" r:id="rId634" display="https://twitter.com/lois_patton_"/>
    <hyperlink ref="AY19" r:id="rId635" display="https://twitter.com/code_likeagirl"/>
    <hyperlink ref="AY20" r:id="rId636" display="https://twitter.com/id_dwayne"/>
    <hyperlink ref="AY21" r:id="rId637" display="https://twitter.com/startupmad"/>
    <hyperlink ref="AY22" r:id="rId638" display="https://twitter.com/griffissinst"/>
    <hyperlink ref="AY23" r:id="rId639" display="https://twitter.com/thisisginap"/>
    <hyperlink ref="AY24" r:id="rId640" display="https://twitter.com/lorwee"/>
    <hyperlink ref="AY25" r:id="rId641" display="https://twitter.com/imthebanjoboy"/>
    <hyperlink ref="AY26" r:id="rId642" display="https://twitter.com/trianoncoffee"/>
    <hyperlink ref="AY27" r:id="rId643" display="https://twitter.com/dakiddpg"/>
    <hyperlink ref="AY28" r:id="rId644" display="https://twitter.com/scknows"/>
    <hyperlink ref="AY29" r:id="rId645" display="https://twitter.com/solelo"/>
    <hyperlink ref="AY30" r:id="rId646" display="https://twitter.com/akdfnh"/>
    <hyperlink ref="AY31" r:id="rId647" display="https://twitter.com/sarajbenincasa"/>
    <hyperlink ref="AY32" r:id="rId648" display="https://twitter.com/allenac009"/>
    <hyperlink ref="AY33" r:id="rId649" display="https://twitter.com/aimeewoodall"/>
    <hyperlink ref="AY34" r:id="rId650" display="https://twitter.com/dipeshs43959595"/>
    <hyperlink ref="AY35" r:id="rId651" display="https://twitter.com/jbierman87"/>
    <hyperlink ref="AY36" r:id="rId652" display="https://twitter.com/ashleyesqueda"/>
    <hyperlink ref="AY37" r:id="rId653" display="https://twitter.com/ifyouseedesiree"/>
    <hyperlink ref="AY38" r:id="rId654" display="https://twitter.com/akasup"/>
    <hyperlink ref="AY39" r:id="rId655" display="https://twitter.com/theholophonic"/>
    <hyperlink ref="AY40" r:id="rId656" display="https://twitter.com/hookservicesatx"/>
    <hyperlink ref="AY41" r:id="rId657" display="https://twitter.com/yourbroj"/>
    <hyperlink ref="AY42" r:id="rId658" display="https://twitter.com/jenleduc"/>
    <hyperlink ref="AY43" r:id="rId659" display="https://twitter.com/barracudaaustin"/>
    <hyperlink ref="AY44" r:id="rId660" display="https://twitter.com/atxconcert"/>
    <hyperlink ref="AY45" r:id="rId661" display="https://twitter.com/eyesxed"/>
    <hyperlink ref="AY46" r:id="rId662" display="https://twitter.com/katadhin"/>
    <hyperlink ref="AY47" r:id="rId663" display="https://twitter.com/techradar"/>
    <hyperlink ref="AY48" r:id="rId664" display="https://twitter.com/iantruscott"/>
    <hyperlink ref="AY49" r:id="rId665" display="https://twitter.com/mckra1g"/>
    <hyperlink ref="AY50" r:id="rId666" display="https://twitter.com/mayhemstudios"/>
    <hyperlink ref="AY51" r:id="rId667" display="https://twitter.com/1_jackson_12"/>
    <hyperlink ref="AY52" r:id="rId668" display="https://twitter.com/susanborst"/>
    <hyperlink ref="AY53" r:id="rId669" display="https://twitter.com/acsol2"/>
    <hyperlink ref="AY54" r:id="rId670" display="https://twitter.com/fffffanclub"/>
    <hyperlink ref="AY55" r:id="rId671" display="https://twitter.com/shivsingh"/>
    <hyperlink ref="AY56" r:id="rId672" display="https://twitter.com/clagunas"/>
    <hyperlink ref="AY57" r:id="rId673" display="https://twitter.com/connexion_game"/>
    <hyperlink ref="AY58" r:id="rId674" display="https://twitter.com/brandon06067816"/>
    <hyperlink ref="AY59" r:id="rId675" display="https://twitter.com/the_ipa"/>
    <hyperlink ref="AY60" r:id="rId676" display="https://twitter.com/chicagobulls_us"/>
    <hyperlink ref="AY61" r:id="rId677" display="https://twitter.com/letfre"/>
    <hyperlink ref="AY62" r:id="rId678" display="https://twitter.com/tedtalks"/>
    <hyperlink ref="AY63" r:id="rId679" display="https://twitter.com/thechaviva"/>
    <hyperlink ref="AY64" r:id="rId680" display="https://twitter.com/mmarshall_d"/>
    <hyperlink ref="AY65" r:id="rId681" display="https://twitter.com/bustlernet"/>
    <hyperlink ref="AY66" r:id="rId682" display="https://twitter.com/beyondthebuilt"/>
    <hyperlink ref="AY67" r:id="rId683" display="https://twitter.com/csbily"/>
    <hyperlink ref="AY68" r:id="rId684" display="https://twitter.com/austintexasgov"/>
    <hyperlink ref="AY69" r:id="rId685" display="https://twitter.com/scimirrorbot"/>
    <hyperlink ref="AY70" r:id="rId686" display="https://twitter.com/astraughnomer"/>
    <hyperlink ref="AY71" r:id="rId687" display="https://twitter.com/nasahubble"/>
    <hyperlink ref="AY72" r:id="rId688" display="https://twitter.com/get10block"/>
    <hyperlink ref="AY73" r:id="rId689" display="https://twitter.com/burcsahinoglu"/>
    <hyperlink ref="AY74" r:id="rId690" display="https://twitter.com/billboardbiz"/>
    <hyperlink ref="AY75" r:id="rId691" display="https://twitter.com/nas"/>
    <hyperlink ref="AY76" r:id="rId692" display="https://twitter.com/itsmastercheri"/>
    <hyperlink ref="AY77" r:id="rId693" display="https://twitter.com/bhorowitz"/>
    <hyperlink ref="AY78" r:id="rId694" display="https://twitter.com/ko123owens"/>
    <hyperlink ref="AY79" r:id="rId695" display="https://twitter.com/digiphile"/>
    <hyperlink ref="AY80" r:id="rId696" display="https://twitter.com/muckrock"/>
    <hyperlink ref="AY81" r:id="rId697" display="https://twitter.com/washingtoncog"/>
    <hyperlink ref="AY82" r:id="rId698" display="https://twitter.com/morisy"/>
    <hyperlink ref="AY83" r:id="rId699" display="https://twitter.com/cubanalaf"/>
    <hyperlink ref="AY84" r:id="rId700" display="https://twitter.com/travistubbs"/>
    <hyperlink ref="AY85" r:id="rId701" display="https://twitter.com/wallerspace"/>
    <hyperlink ref="AY86" r:id="rId702" display="https://twitter.com/alexjamesfitz"/>
    <hyperlink ref="AY87" r:id="rId703" display="https://twitter.com/anthonyquintano"/>
    <hyperlink ref="AY88" r:id="rId704" display="https://twitter.com/corriedavidson"/>
    <hyperlink ref="AY89" r:id="rId705" display="https://twitter.com/demahanna"/>
    <hyperlink ref="AY90" r:id="rId706" display="https://twitter.com/staceyfurt"/>
    <hyperlink ref="AY91" r:id="rId707" display="https://twitter.com/gavinj75"/>
    <hyperlink ref="AY92" r:id="rId708" display="https://twitter.com/teamwork"/>
    <hyperlink ref="AY93" r:id="rId709" display="https://twitter.com/irltopper"/>
    <hyperlink ref="AY94" r:id="rId710" display="https://twitter.com/wilranney"/>
    <hyperlink ref="AY95" r:id="rId711" display="https://twitter.com/3percentconf"/>
    <hyperlink ref="AY96" r:id="rId712" display="https://twitter.com/makelovenotporn"/>
    <hyperlink ref="AY97" r:id="rId713" display="https://twitter.com/cindygallop"/>
    <hyperlink ref="AY98" r:id="rId714" display="https://twitter.com/tporter2"/>
    <hyperlink ref="AY99" r:id="rId715" display="https://twitter.com/bethshanna"/>
    <hyperlink ref="AY100" r:id="rId716" display="https://twitter.com/taylorlorenz"/>
    <hyperlink ref="AY101" r:id="rId717" display="https://twitter.com/nerdette"/>
    <hyperlink ref="AY102" r:id="rId718" display="https://twitter.com/tammy"/>
    <hyperlink ref="AY103" r:id="rId719" display="https://twitter.com/kieley_taylor"/>
    <hyperlink ref="AY104" r:id="rId720" display="https://twitter.com/ezyjules"/>
    <hyperlink ref="AY105" r:id="rId721" display="https://twitter.com/mattfaulk"/>
    <hyperlink ref="AY106" r:id="rId722" display="https://twitter.com/zaneology"/>
    <hyperlink ref="AY107" r:id="rId723" display="https://twitter.com/petecashmore"/>
    <hyperlink ref="AY108" r:id="rId724" display="https://twitter.com/katebuckjr"/>
    <hyperlink ref="AY109" r:id="rId725" display="https://twitter.com/eugene_lee"/>
    <hyperlink ref="AY110" r:id="rId726" display="https://twitter.com/nickisnpdx"/>
    <hyperlink ref="AY111" r:id="rId727" display="https://twitter.com/catchthebaby"/>
    <hyperlink ref="AY112" r:id="rId728" display="https://twitter.com/thelizarmy"/>
    <hyperlink ref="AY113" r:id="rId729" display="https://twitter.com/richardbagdonas"/>
    <hyperlink ref="AY114" r:id="rId730" display="https://twitter.com/joebabaian"/>
    <hyperlink ref="AY115" r:id="rId731" display="https://twitter.com/mandibpro"/>
    <hyperlink ref="AY116" r:id="rId732" display="https://twitter.com/mikebiselli"/>
    <hyperlink ref="AY117" r:id="rId733" display="https://twitter.com/marammph"/>
    <hyperlink ref="AY118" r:id="rId734" display="https://twitter.com/markmilligandpt"/>
    <hyperlink ref="AY119" r:id="rId735" display="https://twitter.com/rasushrestha"/>
    <hyperlink ref="AY120" r:id="rId736" display="https://twitter.com/drferdowsi"/>
    <hyperlink ref="AY121" r:id="rId737" display="https://twitter.com/anthonychu_do"/>
    <hyperlink ref="AY122" r:id="rId738" display="https://twitter.com/chrisaswartz"/>
    <hyperlink ref="AY123" r:id="rId739" display="https://twitter.com/mandah512"/>
    <hyperlink ref="AY124" r:id="rId740" display="https://twitter.com/arliej"/>
    <hyperlink ref="AY125" r:id="rId741" display="https://twitter.com/getmobilegrowth"/>
    <hyperlink ref="AY126" r:id="rId742" display="https://twitter.com/lisadani"/>
    <hyperlink ref="AY127" r:id="rId743" display="https://twitter.com/lesbutantenboss"/>
    <hyperlink ref="AY128" r:id="rId744" display="https://twitter.com/androidgenius"/>
    <hyperlink ref="AY129" r:id="rId745" display="https://twitter.com/janieco1"/>
    <hyperlink ref="AY130" r:id="rId746" display="https://twitter.com/janieho16"/>
    <hyperlink ref="AY131" r:id="rId747" display="https://twitter.com/psyopsurvivor"/>
    <hyperlink ref="AY132" r:id="rId748" display="https://twitter.com/koshadillz"/>
    <hyperlink ref="AY133" r:id="rId749" display="https://twitter.com/adrianho"/>
    <hyperlink ref="AY134" r:id="rId750" display="https://twitter.com/conversationage"/>
    <hyperlink ref="AY135" r:id="rId751" display="https://twitter.com/craigsmithtv"/>
    <hyperlink ref="AY136" r:id="rId752" display="https://twitter.com/khattiy74899201"/>
    <hyperlink ref="AY137" r:id="rId753" display="https://twitter.com/festxperts"/>
    <hyperlink ref="AY138" r:id="rId754" display="https://twitter.com/thenuevalatina"/>
    <hyperlink ref="AY139" r:id="rId755" display="https://twitter.com/sxbrit"/>
    <hyperlink ref="AY140" r:id="rId756" display="https://twitter.com/netflix"/>
    <hyperlink ref="AY141" r:id="rId757" display="https://twitter.com/dude_fm"/>
    <hyperlink ref="AY142" r:id="rId758" display="https://twitter.com/alwagordon"/>
    <hyperlink ref="AY143" r:id="rId759" display="https://twitter.com/candypo"/>
    <hyperlink ref="AY144" r:id="rId760" display="https://twitter.com/rcmercado"/>
    <hyperlink ref="AY145" r:id="rId761" display="https://twitter.com/robzie_"/>
    <hyperlink ref="AY146" r:id="rId762" display="https://twitter.com/thesocialbeing"/>
    <hyperlink ref="AY147" r:id="rId763" display="https://twitter.com/gingermeglam"/>
    <hyperlink ref="AY148" r:id="rId764" display="https://twitter.com/sraelopez"/>
    <hyperlink ref="AY149" r:id="rId765" display="https://twitter.com/biogirl09"/>
    <hyperlink ref="AY150" r:id="rId766" display="https://twitter.com/rickbakas"/>
    <hyperlink ref="AY151" r:id="rId767" display="https://twitter.com/tedr"/>
    <hyperlink ref="AY152" r:id="rId768" display="https://twitter.com/jhong"/>
    <hyperlink ref="AY153" r:id="rId769" display="https://twitter.com/blackcardken"/>
    <hyperlink ref="AY154" r:id="rId770" display="https://twitter.com/wearejl"/>
    <hyperlink ref="AY155" r:id="rId771" display="https://twitter.com/latinas_tech"/>
    <hyperlink ref="AY156" r:id="rId772" display="https://twitter.com/saianel"/>
    <hyperlink ref="AY157" r:id="rId773" display="https://twitter.com/spencerformiles"/>
    <hyperlink ref="AY158" r:id="rId774" display="https://twitter.com/milestalk"/>
    <hyperlink ref="AY159" r:id="rId775" display="https://twitter.com/milesandpints"/>
    <hyperlink ref="AY160" r:id="rId776" display="https://twitter.com/tmount"/>
    <hyperlink ref="AY161" r:id="rId777" display="https://twitter.com/yeahartj55"/>
    <hyperlink ref="AY162" r:id="rId778" display="https://twitter.com/mackdanite"/>
    <hyperlink ref="AY163" r:id="rId779" display="https://twitter.com/austintanuki"/>
    <hyperlink ref="AY164" r:id="rId780" display="https://twitter.com/justlistedbc"/>
    <hyperlink ref="AY165" r:id="rId781" display="https://twitter.com/thomsinger"/>
    <hyperlink ref="AY166" r:id="rId782" display="https://twitter.com/vivie_k"/>
    <hyperlink ref="AY167" r:id="rId783" display="https://twitter.com/carsfornocredit"/>
    <hyperlink ref="AY168" r:id="rId784" display="https://twitter.com/fundpire"/>
    <hyperlink ref="AY169" r:id="rId785" display="https://twitter.com/sxswmf"/>
    <hyperlink ref="AY170" r:id="rId786" display="https://twitter.com/girltalk"/>
    <hyperlink ref="AY171" r:id="rId787" display="https://twitter.com/spredfast"/>
    <hyperlink ref="AY172" r:id="rId788" display="https://twitter.com/elysium"/>
    <hyperlink ref="AY173" r:id="rId789" display="https://twitter.com/avecsans"/>
    <hyperlink ref="AY174" r:id="rId790" display="https://twitter.com/capitalone"/>
    <hyperlink ref="AY175" r:id="rId791" display="https://twitter.com/bangerton"/>
    <hyperlink ref="AY176" r:id="rId792" display="https://twitter.com/motioncitymusic"/>
    <hyperlink ref="AY177" r:id="rId793" display="https://twitter.com/rickdiculous420"/>
  </hyperlinks>
  <printOptions/>
  <pageMargins left="0.7" right="0.7" top="0.75" bottom="0.75" header="0.3" footer="0.3"/>
  <pageSetup horizontalDpi="600" verticalDpi="600" orientation="portrait" r:id="rId798"/>
  <drawing r:id="rId797"/>
  <legacyDrawing r:id="rId795"/>
  <tableParts>
    <tablePart r:id="rId79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2471</v>
      </c>
      <c r="Z2" s="13" t="s">
        <v>2491</v>
      </c>
      <c r="AA2" s="13" t="s">
        <v>2528</v>
      </c>
      <c r="AB2" s="13" t="s">
        <v>2612</v>
      </c>
      <c r="AC2" s="13" t="s">
        <v>2731</v>
      </c>
      <c r="AD2" s="13" t="s">
        <v>2775</v>
      </c>
      <c r="AE2" s="13" t="s">
        <v>2777</v>
      </c>
      <c r="AF2" s="13" t="s">
        <v>2803</v>
      </c>
      <c r="AG2" s="118" t="s">
        <v>3305</v>
      </c>
      <c r="AH2" s="118" t="s">
        <v>3306</v>
      </c>
      <c r="AI2" s="118" t="s">
        <v>3307</v>
      </c>
      <c r="AJ2" s="118" t="s">
        <v>3308</v>
      </c>
      <c r="AK2" s="118" t="s">
        <v>3309</v>
      </c>
      <c r="AL2" s="118" t="s">
        <v>3310</v>
      </c>
      <c r="AM2" s="118" t="s">
        <v>3311</v>
      </c>
      <c r="AN2" s="118" t="s">
        <v>3312</v>
      </c>
      <c r="AO2" s="118" t="s">
        <v>3315</v>
      </c>
    </row>
    <row r="3" spans="1:41" ht="15">
      <c r="A3" s="87" t="s">
        <v>2387</v>
      </c>
      <c r="B3" s="65" t="s">
        <v>2423</v>
      </c>
      <c r="C3" s="65" t="s">
        <v>56</v>
      </c>
      <c r="D3" s="104"/>
      <c r="E3" s="103"/>
      <c r="F3" s="105" t="s">
        <v>3322</v>
      </c>
      <c r="G3" s="106"/>
      <c r="H3" s="106"/>
      <c r="I3" s="107">
        <v>3</v>
      </c>
      <c r="J3" s="108"/>
      <c r="K3" s="48">
        <v>20</v>
      </c>
      <c r="L3" s="48">
        <v>20</v>
      </c>
      <c r="M3" s="48">
        <v>14</v>
      </c>
      <c r="N3" s="48">
        <v>34</v>
      </c>
      <c r="O3" s="48">
        <v>10</v>
      </c>
      <c r="P3" s="49">
        <v>0</v>
      </c>
      <c r="Q3" s="49">
        <v>0</v>
      </c>
      <c r="R3" s="48">
        <v>1</v>
      </c>
      <c r="S3" s="48">
        <v>0</v>
      </c>
      <c r="T3" s="48">
        <v>20</v>
      </c>
      <c r="U3" s="48">
        <v>34</v>
      </c>
      <c r="V3" s="48">
        <v>3</v>
      </c>
      <c r="W3" s="49">
        <v>2.125</v>
      </c>
      <c r="X3" s="49">
        <v>0.05526315789473684</v>
      </c>
      <c r="Y3" s="78" t="s">
        <v>2472</v>
      </c>
      <c r="Z3" s="78" t="s">
        <v>2492</v>
      </c>
      <c r="AA3" s="78" t="s">
        <v>2529</v>
      </c>
      <c r="AB3" s="85" t="s">
        <v>2613</v>
      </c>
      <c r="AC3" s="85" t="s">
        <v>2732</v>
      </c>
      <c r="AD3" s="85" t="s">
        <v>2776</v>
      </c>
      <c r="AE3" s="85" t="s">
        <v>2778</v>
      </c>
      <c r="AF3" s="85" t="s">
        <v>2804</v>
      </c>
      <c r="AG3" s="121">
        <v>4</v>
      </c>
      <c r="AH3" s="124">
        <v>0.936768149882904</v>
      </c>
      <c r="AI3" s="121">
        <v>2</v>
      </c>
      <c r="AJ3" s="124">
        <v>0.468384074941452</v>
      </c>
      <c r="AK3" s="121">
        <v>0</v>
      </c>
      <c r="AL3" s="124">
        <v>0</v>
      </c>
      <c r="AM3" s="121">
        <v>421</v>
      </c>
      <c r="AN3" s="124">
        <v>98.59484777517564</v>
      </c>
      <c r="AO3" s="121">
        <v>427</v>
      </c>
    </row>
    <row r="4" spans="1:41" ht="15">
      <c r="A4" s="87" t="s">
        <v>2388</v>
      </c>
      <c r="B4" s="65" t="s">
        <v>2424</v>
      </c>
      <c r="C4" s="65" t="s">
        <v>56</v>
      </c>
      <c r="D4" s="110"/>
      <c r="E4" s="109"/>
      <c r="F4" s="111" t="s">
        <v>3323</v>
      </c>
      <c r="G4" s="112"/>
      <c r="H4" s="112"/>
      <c r="I4" s="113">
        <v>4</v>
      </c>
      <c r="J4" s="114"/>
      <c r="K4" s="48">
        <v>19</v>
      </c>
      <c r="L4" s="48">
        <v>15</v>
      </c>
      <c r="M4" s="48">
        <v>8</v>
      </c>
      <c r="N4" s="48">
        <v>23</v>
      </c>
      <c r="O4" s="48">
        <v>23</v>
      </c>
      <c r="P4" s="49" t="s">
        <v>3316</v>
      </c>
      <c r="Q4" s="49" t="s">
        <v>3316</v>
      </c>
      <c r="R4" s="48">
        <v>19</v>
      </c>
      <c r="S4" s="48">
        <v>19</v>
      </c>
      <c r="T4" s="48">
        <v>1</v>
      </c>
      <c r="U4" s="48">
        <v>2</v>
      </c>
      <c r="V4" s="48">
        <v>0</v>
      </c>
      <c r="W4" s="49">
        <v>0</v>
      </c>
      <c r="X4" s="49">
        <v>0</v>
      </c>
      <c r="Y4" s="78" t="s">
        <v>2473</v>
      </c>
      <c r="Z4" s="78" t="s">
        <v>2493</v>
      </c>
      <c r="AA4" s="78" t="s">
        <v>2530</v>
      </c>
      <c r="AB4" s="85" t="s">
        <v>2614</v>
      </c>
      <c r="AC4" s="85" t="s">
        <v>2733</v>
      </c>
      <c r="AD4" s="85"/>
      <c r="AE4" s="85"/>
      <c r="AF4" s="85" t="s">
        <v>2805</v>
      </c>
      <c r="AG4" s="121">
        <v>10</v>
      </c>
      <c r="AH4" s="124">
        <v>2.197802197802198</v>
      </c>
      <c r="AI4" s="121">
        <v>5</v>
      </c>
      <c r="AJ4" s="124">
        <v>1.098901098901099</v>
      </c>
      <c r="AK4" s="121">
        <v>0</v>
      </c>
      <c r="AL4" s="124">
        <v>0</v>
      </c>
      <c r="AM4" s="121">
        <v>440</v>
      </c>
      <c r="AN4" s="124">
        <v>96.7032967032967</v>
      </c>
      <c r="AO4" s="121">
        <v>455</v>
      </c>
    </row>
    <row r="5" spans="1:41" ht="15">
      <c r="A5" s="87" t="s">
        <v>2389</v>
      </c>
      <c r="B5" s="65" t="s">
        <v>2425</v>
      </c>
      <c r="C5" s="65" t="s">
        <v>56</v>
      </c>
      <c r="D5" s="110"/>
      <c r="E5" s="109"/>
      <c r="F5" s="111" t="s">
        <v>3324</v>
      </c>
      <c r="G5" s="112"/>
      <c r="H5" s="112"/>
      <c r="I5" s="113">
        <v>5</v>
      </c>
      <c r="J5" s="114"/>
      <c r="K5" s="48">
        <v>18</v>
      </c>
      <c r="L5" s="48">
        <v>25</v>
      </c>
      <c r="M5" s="48">
        <v>0</v>
      </c>
      <c r="N5" s="48">
        <v>25</v>
      </c>
      <c r="O5" s="48">
        <v>0</v>
      </c>
      <c r="P5" s="49">
        <v>0</v>
      </c>
      <c r="Q5" s="49">
        <v>0</v>
      </c>
      <c r="R5" s="48">
        <v>1</v>
      </c>
      <c r="S5" s="48">
        <v>0</v>
      </c>
      <c r="T5" s="48">
        <v>18</v>
      </c>
      <c r="U5" s="48">
        <v>25</v>
      </c>
      <c r="V5" s="48">
        <v>4</v>
      </c>
      <c r="W5" s="49">
        <v>2.055556</v>
      </c>
      <c r="X5" s="49">
        <v>0.08169934640522876</v>
      </c>
      <c r="Y5" s="78" t="s">
        <v>2474</v>
      </c>
      <c r="Z5" s="78" t="s">
        <v>2494</v>
      </c>
      <c r="AA5" s="78" t="s">
        <v>2531</v>
      </c>
      <c r="AB5" s="85" t="s">
        <v>2615</v>
      </c>
      <c r="AC5" s="85" t="s">
        <v>2734</v>
      </c>
      <c r="AD5" s="85" t="s">
        <v>336</v>
      </c>
      <c r="AE5" s="85" t="s">
        <v>2779</v>
      </c>
      <c r="AF5" s="85" t="s">
        <v>2806</v>
      </c>
      <c r="AG5" s="121">
        <v>12</v>
      </c>
      <c r="AH5" s="124">
        <v>4.181184668989547</v>
      </c>
      <c r="AI5" s="121">
        <v>4</v>
      </c>
      <c r="AJ5" s="124">
        <v>1.3937282229965158</v>
      </c>
      <c r="AK5" s="121">
        <v>0</v>
      </c>
      <c r="AL5" s="124">
        <v>0</v>
      </c>
      <c r="AM5" s="121">
        <v>271</v>
      </c>
      <c r="AN5" s="124">
        <v>94.42508710801394</v>
      </c>
      <c r="AO5" s="121">
        <v>287</v>
      </c>
    </row>
    <row r="6" spans="1:41" ht="15">
      <c r="A6" s="87" t="s">
        <v>2390</v>
      </c>
      <c r="B6" s="65" t="s">
        <v>2426</v>
      </c>
      <c r="C6" s="65" t="s">
        <v>56</v>
      </c>
      <c r="D6" s="110"/>
      <c r="E6" s="109"/>
      <c r="F6" s="111" t="s">
        <v>3325</v>
      </c>
      <c r="G6" s="112"/>
      <c r="H6" s="112"/>
      <c r="I6" s="113">
        <v>6</v>
      </c>
      <c r="J6" s="114"/>
      <c r="K6" s="48">
        <v>14</v>
      </c>
      <c r="L6" s="48">
        <v>26</v>
      </c>
      <c r="M6" s="48">
        <v>6</v>
      </c>
      <c r="N6" s="48">
        <v>32</v>
      </c>
      <c r="O6" s="48">
        <v>1</v>
      </c>
      <c r="P6" s="49">
        <v>0.21739130434782608</v>
      </c>
      <c r="Q6" s="49">
        <v>0.35714285714285715</v>
      </c>
      <c r="R6" s="48">
        <v>1</v>
      </c>
      <c r="S6" s="48">
        <v>0</v>
      </c>
      <c r="T6" s="48">
        <v>14</v>
      </c>
      <c r="U6" s="48">
        <v>32</v>
      </c>
      <c r="V6" s="48">
        <v>2</v>
      </c>
      <c r="W6" s="49">
        <v>1.622449</v>
      </c>
      <c r="X6" s="49">
        <v>0.15384615384615385</v>
      </c>
      <c r="Y6" s="78" t="s">
        <v>2475</v>
      </c>
      <c r="Z6" s="78" t="s">
        <v>2495</v>
      </c>
      <c r="AA6" s="78" t="s">
        <v>2532</v>
      </c>
      <c r="AB6" s="85" t="s">
        <v>2616</v>
      </c>
      <c r="AC6" s="85" t="s">
        <v>2735</v>
      </c>
      <c r="AD6" s="85" t="s">
        <v>289</v>
      </c>
      <c r="AE6" s="85" t="s">
        <v>2780</v>
      </c>
      <c r="AF6" s="85" t="s">
        <v>2807</v>
      </c>
      <c r="AG6" s="121">
        <v>12</v>
      </c>
      <c r="AH6" s="124">
        <v>4.780876494023905</v>
      </c>
      <c r="AI6" s="121">
        <v>0</v>
      </c>
      <c r="AJ6" s="124">
        <v>0</v>
      </c>
      <c r="AK6" s="121">
        <v>0</v>
      </c>
      <c r="AL6" s="124">
        <v>0</v>
      </c>
      <c r="AM6" s="121">
        <v>239</v>
      </c>
      <c r="AN6" s="124">
        <v>95.2191235059761</v>
      </c>
      <c r="AO6" s="121">
        <v>251</v>
      </c>
    </row>
    <row r="7" spans="1:41" ht="15">
      <c r="A7" s="87" t="s">
        <v>2391</v>
      </c>
      <c r="B7" s="65" t="s">
        <v>2427</v>
      </c>
      <c r="C7" s="65" t="s">
        <v>56</v>
      </c>
      <c r="D7" s="110"/>
      <c r="E7" s="109"/>
      <c r="F7" s="111" t="s">
        <v>3326</v>
      </c>
      <c r="G7" s="112"/>
      <c r="H7" s="112"/>
      <c r="I7" s="113">
        <v>7</v>
      </c>
      <c r="J7" s="114"/>
      <c r="K7" s="48">
        <v>6</v>
      </c>
      <c r="L7" s="48">
        <v>5</v>
      </c>
      <c r="M7" s="48">
        <v>2</v>
      </c>
      <c r="N7" s="48">
        <v>7</v>
      </c>
      <c r="O7" s="48">
        <v>2</v>
      </c>
      <c r="P7" s="49">
        <v>0</v>
      </c>
      <c r="Q7" s="49">
        <v>0</v>
      </c>
      <c r="R7" s="48">
        <v>1</v>
      </c>
      <c r="S7" s="48">
        <v>0</v>
      </c>
      <c r="T7" s="48">
        <v>6</v>
      </c>
      <c r="U7" s="48">
        <v>7</v>
      </c>
      <c r="V7" s="48">
        <v>2</v>
      </c>
      <c r="W7" s="49">
        <v>1.388889</v>
      </c>
      <c r="X7" s="49">
        <v>0.16666666666666666</v>
      </c>
      <c r="Y7" s="78" t="s">
        <v>551</v>
      </c>
      <c r="Z7" s="78" t="s">
        <v>562</v>
      </c>
      <c r="AA7" s="78"/>
      <c r="AB7" s="85" t="s">
        <v>2617</v>
      </c>
      <c r="AC7" s="85" t="s">
        <v>2736</v>
      </c>
      <c r="AD7" s="85"/>
      <c r="AE7" s="85" t="s">
        <v>329</v>
      </c>
      <c r="AF7" s="85" t="s">
        <v>2808</v>
      </c>
      <c r="AG7" s="121">
        <v>0</v>
      </c>
      <c r="AH7" s="124">
        <v>0</v>
      </c>
      <c r="AI7" s="121">
        <v>0</v>
      </c>
      <c r="AJ7" s="124">
        <v>0</v>
      </c>
      <c r="AK7" s="121">
        <v>0</v>
      </c>
      <c r="AL7" s="124">
        <v>0</v>
      </c>
      <c r="AM7" s="121">
        <v>186</v>
      </c>
      <c r="AN7" s="124">
        <v>100</v>
      </c>
      <c r="AO7" s="121">
        <v>186</v>
      </c>
    </row>
    <row r="8" spans="1:41" ht="15">
      <c r="A8" s="87" t="s">
        <v>2392</v>
      </c>
      <c r="B8" s="65" t="s">
        <v>2428</v>
      </c>
      <c r="C8" s="65" t="s">
        <v>56</v>
      </c>
      <c r="D8" s="110"/>
      <c r="E8" s="109"/>
      <c r="F8" s="111" t="s">
        <v>3327</v>
      </c>
      <c r="G8" s="112"/>
      <c r="H8" s="112"/>
      <c r="I8" s="113">
        <v>8</v>
      </c>
      <c r="J8" s="114"/>
      <c r="K8" s="48">
        <v>6</v>
      </c>
      <c r="L8" s="48">
        <v>6</v>
      </c>
      <c r="M8" s="48">
        <v>0</v>
      </c>
      <c r="N8" s="48">
        <v>6</v>
      </c>
      <c r="O8" s="48">
        <v>1</v>
      </c>
      <c r="P8" s="49">
        <v>0</v>
      </c>
      <c r="Q8" s="49">
        <v>0</v>
      </c>
      <c r="R8" s="48">
        <v>1</v>
      </c>
      <c r="S8" s="48">
        <v>0</v>
      </c>
      <c r="T8" s="48">
        <v>6</v>
      </c>
      <c r="U8" s="48">
        <v>6</v>
      </c>
      <c r="V8" s="48">
        <v>2</v>
      </c>
      <c r="W8" s="49">
        <v>1.388889</v>
      </c>
      <c r="X8" s="49">
        <v>0.16666666666666666</v>
      </c>
      <c r="Y8" s="78" t="s">
        <v>527</v>
      </c>
      <c r="Z8" s="78" t="s">
        <v>562</v>
      </c>
      <c r="AA8" s="78" t="s">
        <v>336</v>
      </c>
      <c r="AB8" s="85" t="s">
        <v>2618</v>
      </c>
      <c r="AC8" s="85" t="s">
        <v>2737</v>
      </c>
      <c r="AD8" s="85"/>
      <c r="AE8" s="85" t="s">
        <v>277</v>
      </c>
      <c r="AF8" s="85" t="s">
        <v>2809</v>
      </c>
      <c r="AG8" s="121">
        <v>12</v>
      </c>
      <c r="AH8" s="124">
        <v>10.714285714285714</v>
      </c>
      <c r="AI8" s="121">
        <v>0</v>
      </c>
      <c r="AJ8" s="124">
        <v>0</v>
      </c>
      <c r="AK8" s="121">
        <v>0</v>
      </c>
      <c r="AL8" s="124">
        <v>0</v>
      </c>
      <c r="AM8" s="121">
        <v>100</v>
      </c>
      <c r="AN8" s="124">
        <v>89.28571428571429</v>
      </c>
      <c r="AO8" s="121">
        <v>112</v>
      </c>
    </row>
    <row r="9" spans="1:41" ht="15">
      <c r="A9" s="87" t="s">
        <v>2393</v>
      </c>
      <c r="B9" s="65" t="s">
        <v>2429</v>
      </c>
      <c r="C9" s="65" t="s">
        <v>56</v>
      </c>
      <c r="D9" s="110"/>
      <c r="E9" s="109"/>
      <c r="F9" s="111" t="s">
        <v>3328</v>
      </c>
      <c r="G9" s="112"/>
      <c r="H9" s="112"/>
      <c r="I9" s="113">
        <v>9</v>
      </c>
      <c r="J9" s="114"/>
      <c r="K9" s="48">
        <v>6</v>
      </c>
      <c r="L9" s="48">
        <v>9</v>
      </c>
      <c r="M9" s="48">
        <v>0</v>
      </c>
      <c r="N9" s="48">
        <v>9</v>
      </c>
      <c r="O9" s="48">
        <v>0</v>
      </c>
      <c r="P9" s="49">
        <v>0</v>
      </c>
      <c r="Q9" s="49">
        <v>0</v>
      </c>
      <c r="R9" s="48">
        <v>1</v>
      </c>
      <c r="S9" s="48">
        <v>0</v>
      </c>
      <c r="T9" s="48">
        <v>6</v>
      </c>
      <c r="U9" s="48">
        <v>9</v>
      </c>
      <c r="V9" s="48">
        <v>2</v>
      </c>
      <c r="W9" s="49">
        <v>1.166667</v>
      </c>
      <c r="X9" s="49">
        <v>0.3</v>
      </c>
      <c r="Y9" s="78" t="s">
        <v>2476</v>
      </c>
      <c r="Z9" s="78" t="s">
        <v>2496</v>
      </c>
      <c r="AA9" s="78" t="s">
        <v>596</v>
      </c>
      <c r="AB9" s="85" t="s">
        <v>2619</v>
      </c>
      <c r="AC9" s="85" t="s">
        <v>2738</v>
      </c>
      <c r="AD9" s="85"/>
      <c r="AE9" s="85" t="s">
        <v>2781</v>
      </c>
      <c r="AF9" s="85" t="s">
        <v>2810</v>
      </c>
      <c r="AG9" s="121">
        <v>3</v>
      </c>
      <c r="AH9" s="124">
        <v>3.75</v>
      </c>
      <c r="AI9" s="121">
        <v>0</v>
      </c>
      <c r="AJ9" s="124">
        <v>0</v>
      </c>
      <c r="AK9" s="121">
        <v>0</v>
      </c>
      <c r="AL9" s="124">
        <v>0</v>
      </c>
      <c r="AM9" s="121">
        <v>77</v>
      </c>
      <c r="AN9" s="124">
        <v>96.25</v>
      </c>
      <c r="AO9" s="121">
        <v>80</v>
      </c>
    </row>
    <row r="10" spans="1:41" ht="14.25" customHeight="1">
      <c r="A10" s="87" t="s">
        <v>2394</v>
      </c>
      <c r="B10" s="65" t="s">
        <v>2430</v>
      </c>
      <c r="C10" s="65" t="s">
        <v>56</v>
      </c>
      <c r="D10" s="110"/>
      <c r="E10" s="109"/>
      <c r="F10" s="111" t="s">
        <v>3329</v>
      </c>
      <c r="G10" s="112"/>
      <c r="H10" s="112"/>
      <c r="I10" s="113">
        <v>10</v>
      </c>
      <c r="J10" s="114"/>
      <c r="K10" s="48">
        <v>5</v>
      </c>
      <c r="L10" s="48">
        <v>4</v>
      </c>
      <c r="M10" s="48">
        <v>4</v>
      </c>
      <c r="N10" s="48">
        <v>8</v>
      </c>
      <c r="O10" s="48">
        <v>2</v>
      </c>
      <c r="P10" s="49">
        <v>0</v>
      </c>
      <c r="Q10" s="49">
        <v>0</v>
      </c>
      <c r="R10" s="48">
        <v>1</v>
      </c>
      <c r="S10" s="48">
        <v>0</v>
      </c>
      <c r="T10" s="48">
        <v>5</v>
      </c>
      <c r="U10" s="48">
        <v>8</v>
      </c>
      <c r="V10" s="48">
        <v>2</v>
      </c>
      <c r="W10" s="49">
        <v>1.2</v>
      </c>
      <c r="X10" s="49">
        <v>0.25</v>
      </c>
      <c r="Y10" s="78" t="s">
        <v>550</v>
      </c>
      <c r="Z10" s="78" t="s">
        <v>578</v>
      </c>
      <c r="AA10" s="78" t="s">
        <v>611</v>
      </c>
      <c r="AB10" s="85" t="s">
        <v>2620</v>
      </c>
      <c r="AC10" s="85" t="s">
        <v>2739</v>
      </c>
      <c r="AD10" s="85"/>
      <c r="AE10" s="85" t="s">
        <v>2782</v>
      </c>
      <c r="AF10" s="85" t="s">
        <v>2811</v>
      </c>
      <c r="AG10" s="121">
        <v>4</v>
      </c>
      <c r="AH10" s="124">
        <v>1.8957345971563981</v>
      </c>
      <c r="AI10" s="121">
        <v>0</v>
      </c>
      <c r="AJ10" s="124">
        <v>0</v>
      </c>
      <c r="AK10" s="121">
        <v>0</v>
      </c>
      <c r="AL10" s="124">
        <v>0</v>
      </c>
      <c r="AM10" s="121">
        <v>207</v>
      </c>
      <c r="AN10" s="124">
        <v>98.10426540284361</v>
      </c>
      <c r="AO10" s="121">
        <v>211</v>
      </c>
    </row>
    <row r="11" spans="1:41" ht="15">
      <c r="A11" s="87" t="s">
        <v>2395</v>
      </c>
      <c r="B11" s="65" t="s">
        <v>2431</v>
      </c>
      <c r="C11" s="65" t="s">
        <v>56</v>
      </c>
      <c r="D11" s="110"/>
      <c r="E11" s="109"/>
      <c r="F11" s="111" t="s">
        <v>2395</v>
      </c>
      <c r="G11" s="112"/>
      <c r="H11" s="112"/>
      <c r="I11" s="113">
        <v>11</v>
      </c>
      <c r="J11" s="114"/>
      <c r="K11" s="48">
        <v>5</v>
      </c>
      <c r="L11" s="48">
        <v>4</v>
      </c>
      <c r="M11" s="48">
        <v>0</v>
      </c>
      <c r="N11" s="48">
        <v>4</v>
      </c>
      <c r="O11" s="48">
        <v>0</v>
      </c>
      <c r="P11" s="49">
        <v>0</v>
      </c>
      <c r="Q11" s="49">
        <v>0</v>
      </c>
      <c r="R11" s="48">
        <v>1</v>
      </c>
      <c r="S11" s="48">
        <v>0</v>
      </c>
      <c r="T11" s="48">
        <v>5</v>
      </c>
      <c r="U11" s="48">
        <v>4</v>
      </c>
      <c r="V11" s="48">
        <v>2</v>
      </c>
      <c r="W11" s="49">
        <v>1.28</v>
      </c>
      <c r="X11" s="49">
        <v>0.2</v>
      </c>
      <c r="Y11" s="78" t="s">
        <v>549</v>
      </c>
      <c r="Z11" s="78" t="s">
        <v>562</v>
      </c>
      <c r="AA11" s="78"/>
      <c r="AB11" s="85" t="s">
        <v>1071</v>
      </c>
      <c r="AC11" s="85" t="s">
        <v>1071</v>
      </c>
      <c r="AD11" s="85" t="s">
        <v>379</v>
      </c>
      <c r="AE11" s="85" t="s">
        <v>2783</v>
      </c>
      <c r="AF11" s="85" t="s">
        <v>2812</v>
      </c>
      <c r="AG11" s="121">
        <v>1</v>
      </c>
      <c r="AH11" s="124">
        <v>5.882352941176471</v>
      </c>
      <c r="AI11" s="121">
        <v>0</v>
      </c>
      <c r="AJ11" s="124">
        <v>0</v>
      </c>
      <c r="AK11" s="121">
        <v>0</v>
      </c>
      <c r="AL11" s="124">
        <v>0</v>
      </c>
      <c r="AM11" s="121">
        <v>16</v>
      </c>
      <c r="AN11" s="124">
        <v>94.11764705882354</v>
      </c>
      <c r="AO11" s="121">
        <v>17</v>
      </c>
    </row>
    <row r="12" spans="1:41" ht="15">
      <c r="A12" s="87" t="s">
        <v>2396</v>
      </c>
      <c r="B12" s="65" t="s">
        <v>2432</v>
      </c>
      <c r="C12" s="65" t="s">
        <v>56</v>
      </c>
      <c r="D12" s="110"/>
      <c r="E12" s="109"/>
      <c r="F12" s="111" t="s">
        <v>3330</v>
      </c>
      <c r="G12" s="112"/>
      <c r="H12" s="112"/>
      <c r="I12" s="113">
        <v>12</v>
      </c>
      <c r="J12" s="114"/>
      <c r="K12" s="48">
        <v>5</v>
      </c>
      <c r="L12" s="48">
        <v>5</v>
      </c>
      <c r="M12" s="48">
        <v>2</v>
      </c>
      <c r="N12" s="48">
        <v>7</v>
      </c>
      <c r="O12" s="48">
        <v>0</v>
      </c>
      <c r="P12" s="49">
        <v>0</v>
      </c>
      <c r="Q12" s="49">
        <v>0</v>
      </c>
      <c r="R12" s="48">
        <v>1</v>
      </c>
      <c r="S12" s="48">
        <v>0</v>
      </c>
      <c r="T12" s="48">
        <v>5</v>
      </c>
      <c r="U12" s="48">
        <v>7</v>
      </c>
      <c r="V12" s="48">
        <v>2</v>
      </c>
      <c r="W12" s="49">
        <v>1.12</v>
      </c>
      <c r="X12" s="49">
        <v>0.3</v>
      </c>
      <c r="Y12" s="78" t="s">
        <v>2477</v>
      </c>
      <c r="Z12" s="78" t="s">
        <v>2497</v>
      </c>
      <c r="AA12" s="78" t="s">
        <v>584</v>
      </c>
      <c r="AB12" s="85" t="s">
        <v>2621</v>
      </c>
      <c r="AC12" s="85" t="s">
        <v>2740</v>
      </c>
      <c r="AD12" s="85"/>
      <c r="AE12" s="85" t="s">
        <v>2784</v>
      </c>
      <c r="AF12" s="85" t="s">
        <v>2813</v>
      </c>
      <c r="AG12" s="121">
        <v>0</v>
      </c>
      <c r="AH12" s="124">
        <v>0</v>
      </c>
      <c r="AI12" s="121">
        <v>2</v>
      </c>
      <c r="AJ12" s="124">
        <v>4</v>
      </c>
      <c r="AK12" s="121">
        <v>0</v>
      </c>
      <c r="AL12" s="124">
        <v>0</v>
      </c>
      <c r="AM12" s="121">
        <v>48</v>
      </c>
      <c r="AN12" s="124">
        <v>96</v>
      </c>
      <c r="AO12" s="121">
        <v>50</v>
      </c>
    </row>
    <row r="13" spans="1:41" ht="15">
      <c r="A13" s="87" t="s">
        <v>2397</v>
      </c>
      <c r="B13" s="65" t="s">
        <v>2433</v>
      </c>
      <c r="C13" s="65" t="s">
        <v>56</v>
      </c>
      <c r="D13" s="110"/>
      <c r="E13" s="109"/>
      <c r="F13" s="111" t="s">
        <v>2397</v>
      </c>
      <c r="G13" s="112"/>
      <c r="H13" s="112"/>
      <c r="I13" s="113">
        <v>13</v>
      </c>
      <c r="J13" s="114"/>
      <c r="K13" s="48">
        <v>4</v>
      </c>
      <c r="L13" s="48">
        <v>3</v>
      </c>
      <c r="M13" s="48">
        <v>0</v>
      </c>
      <c r="N13" s="48">
        <v>3</v>
      </c>
      <c r="O13" s="48">
        <v>0</v>
      </c>
      <c r="P13" s="49">
        <v>0</v>
      </c>
      <c r="Q13" s="49">
        <v>0</v>
      </c>
      <c r="R13" s="48">
        <v>1</v>
      </c>
      <c r="S13" s="48">
        <v>0</v>
      </c>
      <c r="T13" s="48">
        <v>4</v>
      </c>
      <c r="U13" s="48">
        <v>3</v>
      </c>
      <c r="V13" s="48">
        <v>2</v>
      </c>
      <c r="W13" s="49">
        <v>1.125</v>
      </c>
      <c r="X13" s="49">
        <v>0.25</v>
      </c>
      <c r="Y13" s="78" t="s">
        <v>528</v>
      </c>
      <c r="Z13" s="78" t="s">
        <v>562</v>
      </c>
      <c r="AA13" s="78"/>
      <c r="AB13" s="85" t="s">
        <v>1071</v>
      </c>
      <c r="AC13" s="85" t="s">
        <v>1071</v>
      </c>
      <c r="AD13" s="85" t="s">
        <v>363</v>
      </c>
      <c r="AE13" s="85" t="s">
        <v>2785</v>
      </c>
      <c r="AF13" s="85" t="s">
        <v>2814</v>
      </c>
      <c r="AG13" s="121">
        <v>1</v>
      </c>
      <c r="AH13" s="124">
        <v>5.882352941176471</v>
      </c>
      <c r="AI13" s="121">
        <v>0</v>
      </c>
      <c r="AJ13" s="124">
        <v>0</v>
      </c>
      <c r="AK13" s="121">
        <v>0</v>
      </c>
      <c r="AL13" s="124">
        <v>0</v>
      </c>
      <c r="AM13" s="121">
        <v>16</v>
      </c>
      <c r="AN13" s="124">
        <v>94.11764705882354</v>
      </c>
      <c r="AO13" s="121">
        <v>17</v>
      </c>
    </row>
    <row r="14" spans="1:41" ht="15">
      <c r="A14" s="87" t="s">
        <v>2398</v>
      </c>
      <c r="B14" s="65" t="s">
        <v>2434</v>
      </c>
      <c r="C14" s="65" t="s">
        <v>56</v>
      </c>
      <c r="D14" s="110"/>
      <c r="E14" s="109"/>
      <c r="F14" s="111" t="s">
        <v>2398</v>
      </c>
      <c r="G14" s="112"/>
      <c r="H14" s="112"/>
      <c r="I14" s="113">
        <v>14</v>
      </c>
      <c r="J14" s="114"/>
      <c r="K14" s="48">
        <v>4</v>
      </c>
      <c r="L14" s="48">
        <v>3</v>
      </c>
      <c r="M14" s="48">
        <v>0</v>
      </c>
      <c r="N14" s="48">
        <v>3</v>
      </c>
      <c r="O14" s="48">
        <v>0</v>
      </c>
      <c r="P14" s="49">
        <v>0</v>
      </c>
      <c r="Q14" s="49">
        <v>0</v>
      </c>
      <c r="R14" s="48">
        <v>1</v>
      </c>
      <c r="S14" s="48">
        <v>0</v>
      </c>
      <c r="T14" s="48">
        <v>4</v>
      </c>
      <c r="U14" s="48">
        <v>3</v>
      </c>
      <c r="V14" s="48">
        <v>2</v>
      </c>
      <c r="W14" s="49">
        <v>1.125</v>
      </c>
      <c r="X14" s="49">
        <v>0.25</v>
      </c>
      <c r="Y14" s="78"/>
      <c r="Z14" s="78"/>
      <c r="AA14" s="78"/>
      <c r="AB14" s="85" t="s">
        <v>1071</v>
      </c>
      <c r="AC14" s="85" t="s">
        <v>1071</v>
      </c>
      <c r="AD14" s="85" t="s">
        <v>360</v>
      </c>
      <c r="AE14" s="85" t="s">
        <v>2786</v>
      </c>
      <c r="AF14" s="85" t="s">
        <v>2815</v>
      </c>
      <c r="AG14" s="121">
        <v>0</v>
      </c>
      <c r="AH14" s="124">
        <v>0</v>
      </c>
      <c r="AI14" s="121">
        <v>0</v>
      </c>
      <c r="AJ14" s="124">
        <v>0</v>
      </c>
      <c r="AK14" s="121">
        <v>0</v>
      </c>
      <c r="AL14" s="124">
        <v>0</v>
      </c>
      <c r="AM14" s="121">
        <v>30</v>
      </c>
      <c r="AN14" s="124">
        <v>100</v>
      </c>
      <c r="AO14" s="121">
        <v>30</v>
      </c>
    </row>
    <row r="15" spans="1:41" ht="15">
      <c r="A15" s="87" t="s">
        <v>2399</v>
      </c>
      <c r="B15" s="65" t="s">
        <v>2423</v>
      </c>
      <c r="C15" s="65" t="s">
        <v>59</v>
      </c>
      <c r="D15" s="110"/>
      <c r="E15" s="109"/>
      <c r="F15" s="111" t="s">
        <v>3331</v>
      </c>
      <c r="G15" s="112"/>
      <c r="H15" s="112"/>
      <c r="I15" s="113">
        <v>15</v>
      </c>
      <c r="J15" s="114"/>
      <c r="K15" s="48">
        <v>4</v>
      </c>
      <c r="L15" s="48">
        <v>3</v>
      </c>
      <c r="M15" s="48">
        <v>0</v>
      </c>
      <c r="N15" s="48">
        <v>3</v>
      </c>
      <c r="O15" s="48">
        <v>0</v>
      </c>
      <c r="P15" s="49">
        <v>0</v>
      </c>
      <c r="Q15" s="49">
        <v>0</v>
      </c>
      <c r="R15" s="48">
        <v>1</v>
      </c>
      <c r="S15" s="48">
        <v>0</v>
      </c>
      <c r="T15" s="48">
        <v>4</v>
      </c>
      <c r="U15" s="48">
        <v>3</v>
      </c>
      <c r="V15" s="48">
        <v>2</v>
      </c>
      <c r="W15" s="49">
        <v>1.125</v>
      </c>
      <c r="X15" s="49">
        <v>0.25</v>
      </c>
      <c r="Y15" s="78"/>
      <c r="Z15" s="78"/>
      <c r="AA15" s="78"/>
      <c r="AB15" s="85" t="s">
        <v>353</v>
      </c>
      <c r="AC15" s="85" t="s">
        <v>1071</v>
      </c>
      <c r="AD15" s="85" t="s">
        <v>355</v>
      </c>
      <c r="AE15" s="85" t="s">
        <v>2787</v>
      </c>
      <c r="AF15" s="85" t="s">
        <v>2816</v>
      </c>
      <c r="AG15" s="121">
        <v>3</v>
      </c>
      <c r="AH15" s="124">
        <v>9.375</v>
      </c>
      <c r="AI15" s="121">
        <v>0</v>
      </c>
      <c r="AJ15" s="124">
        <v>0</v>
      </c>
      <c r="AK15" s="121">
        <v>0</v>
      </c>
      <c r="AL15" s="124">
        <v>0</v>
      </c>
      <c r="AM15" s="121">
        <v>29</v>
      </c>
      <c r="AN15" s="124">
        <v>90.625</v>
      </c>
      <c r="AO15" s="121">
        <v>32</v>
      </c>
    </row>
    <row r="16" spans="1:41" ht="15">
      <c r="A16" s="87" t="s">
        <v>2400</v>
      </c>
      <c r="B16" s="65" t="s">
        <v>2424</v>
      </c>
      <c r="C16" s="65" t="s">
        <v>59</v>
      </c>
      <c r="D16" s="110"/>
      <c r="E16" s="109"/>
      <c r="F16" s="111" t="s">
        <v>3332</v>
      </c>
      <c r="G16" s="112"/>
      <c r="H16" s="112"/>
      <c r="I16" s="113">
        <v>16</v>
      </c>
      <c r="J16" s="114"/>
      <c r="K16" s="48">
        <v>4</v>
      </c>
      <c r="L16" s="48">
        <v>4</v>
      </c>
      <c r="M16" s="48">
        <v>0</v>
      </c>
      <c r="N16" s="48">
        <v>4</v>
      </c>
      <c r="O16" s="48">
        <v>1</v>
      </c>
      <c r="P16" s="49">
        <v>0</v>
      </c>
      <c r="Q16" s="49">
        <v>0</v>
      </c>
      <c r="R16" s="48">
        <v>1</v>
      </c>
      <c r="S16" s="48">
        <v>0</v>
      </c>
      <c r="T16" s="48">
        <v>4</v>
      </c>
      <c r="U16" s="48">
        <v>4</v>
      </c>
      <c r="V16" s="48">
        <v>2</v>
      </c>
      <c r="W16" s="49">
        <v>1.125</v>
      </c>
      <c r="X16" s="49">
        <v>0.25</v>
      </c>
      <c r="Y16" s="78" t="s">
        <v>513</v>
      </c>
      <c r="Z16" s="78" t="s">
        <v>562</v>
      </c>
      <c r="AA16" s="78"/>
      <c r="AB16" s="85" t="s">
        <v>2622</v>
      </c>
      <c r="AC16" s="85" t="s">
        <v>2741</v>
      </c>
      <c r="AD16" s="85"/>
      <c r="AE16" s="85" t="s">
        <v>230</v>
      </c>
      <c r="AF16" s="85" t="s">
        <v>2817</v>
      </c>
      <c r="AG16" s="121">
        <v>4</v>
      </c>
      <c r="AH16" s="124">
        <v>3.3333333333333335</v>
      </c>
      <c r="AI16" s="121">
        <v>0</v>
      </c>
      <c r="AJ16" s="124">
        <v>0</v>
      </c>
      <c r="AK16" s="121">
        <v>0</v>
      </c>
      <c r="AL16" s="124">
        <v>0</v>
      </c>
      <c r="AM16" s="121">
        <v>116</v>
      </c>
      <c r="AN16" s="124">
        <v>96.66666666666667</v>
      </c>
      <c r="AO16" s="121">
        <v>120</v>
      </c>
    </row>
    <row r="17" spans="1:41" ht="15">
      <c r="A17" s="87" t="s">
        <v>2401</v>
      </c>
      <c r="B17" s="65" t="s">
        <v>2425</v>
      </c>
      <c r="C17" s="65" t="s">
        <v>59</v>
      </c>
      <c r="D17" s="110"/>
      <c r="E17" s="109"/>
      <c r="F17" s="111" t="s">
        <v>3333</v>
      </c>
      <c r="G17" s="112"/>
      <c r="H17" s="112"/>
      <c r="I17" s="113">
        <v>17</v>
      </c>
      <c r="J17" s="114"/>
      <c r="K17" s="48">
        <v>4</v>
      </c>
      <c r="L17" s="48">
        <v>4</v>
      </c>
      <c r="M17" s="48">
        <v>0</v>
      </c>
      <c r="N17" s="48">
        <v>4</v>
      </c>
      <c r="O17" s="48">
        <v>1</v>
      </c>
      <c r="P17" s="49">
        <v>0</v>
      </c>
      <c r="Q17" s="49">
        <v>0</v>
      </c>
      <c r="R17" s="48">
        <v>1</v>
      </c>
      <c r="S17" s="48">
        <v>0</v>
      </c>
      <c r="T17" s="48">
        <v>4</v>
      </c>
      <c r="U17" s="48">
        <v>4</v>
      </c>
      <c r="V17" s="48">
        <v>2</v>
      </c>
      <c r="W17" s="49">
        <v>1.125</v>
      </c>
      <c r="X17" s="49">
        <v>0.25</v>
      </c>
      <c r="Y17" s="78" t="s">
        <v>511</v>
      </c>
      <c r="Z17" s="78" t="s">
        <v>564</v>
      </c>
      <c r="AA17" s="78" t="s">
        <v>586</v>
      </c>
      <c r="AB17" s="85" t="s">
        <v>2623</v>
      </c>
      <c r="AC17" s="85" t="s">
        <v>2742</v>
      </c>
      <c r="AD17" s="85"/>
      <c r="AE17" s="85" t="s">
        <v>223</v>
      </c>
      <c r="AF17" s="85" t="s">
        <v>2818</v>
      </c>
      <c r="AG17" s="121">
        <v>0</v>
      </c>
      <c r="AH17" s="124">
        <v>0</v>
      </c>
      <c r="AI17" s="121">
        <v>0</v>
      </c>
      <c r="AJ17" s="124">
        <v>0</v>
      </c>
      <c r="AK17" s="121">
        <v>0</v>
      </c>
      <c r="AL17" s="124">
        <v>0</v>
      </c>
      <c r="AM17" s="121">
        <v>62</v>
      </c>
      <c r="AN17" s="124">
        <v>100</v>
      </c>
      <c r="AO17" s="121">
        <v>62</v>
      </c>
    </row>
    <row r="18" spans="1:41" ht="15">
      <c r="A18" s="87" t="s">
        <v>2402</v>
      </c>
      <c r="B18" s="65" t="s">
        <v>2426</v>
      </c>
      <c r="C18" s="65" t="s">
        <v>59</v>
      </c>
      <c r="D18" s="110"/>
      <c r="E18" s="109"/>
      <c r="F18" s="111" t="s">
        <v>3334</v>
      </c>
      <c r="G18" s="112"/>
      <c r="H18" s="112"/>
      <c r="I18" s="113">
        <v>18</v>
      </c>
      <c r="J18" s="114"/>
      <c r="K18" s="48">
        <v>3</v>
      </c>
      <c r="L18" s="48">
        <v>3</v>
      </c>
      <c r="M18" s="48">
        <v>0</v>
      </c>
      <c r="N18" s="48">
        <v>3</v>
      </c>
      <c r="O18" s="48">
        <v>1</v>
      </c>
      <c r="P18" s="49">
        <v>0</v>
      </c>
      <c r="Q18" s="49">
        <v>0</v>
      </c>
      <c r="R18" s="48">
        <v>1</v>
      </c>
      <c r="S18" s="48">
        <v>0</v>
      </c>
      <c r="T18" s="48">
        <v>3</v>
      </c>
      <c r="U18" s="48">
        <v>3</v>
      </c>
      <c r="V18" s="48">
        <v>2</v>
      </c>
      <c r="W18" s="49">
        <v>0.888889</v>
      </c>
      <c r="X18" s="49">
        <v>0.3333333333333333</v>
      </c>
      <c r="Y18" s="78" t="s">
        <v>547</v>
      </c>
      <c r="Z18" s="78" t="s">
        <v>562</v>
      </c>
      <c r="AA18" s="78"/>
      <c r="AB18" s="85" t="s">
        <v>2624</v>
      </c>
      <c r="AC18" s="85" t="s">
        <v>1071</v>
      </c>
      <c r="AD18" s="85" t="s">
        <v>375</v>
      </c>
      <c r="AE18" s="85" t="s">
        <v>374</v>
      </c>
      <c r="AF18" s="85" t="s">
        <v>2819</v>
      </c>
      <c r="AG18" s="121">
        <v>0</v>
      </c>
      <c r="AH18" s="124">
        <v>0</v>
      </c>
      <c r="AI18" s="121">
        <v>0</v>
      </c>
      <c r="AJ18" s="124">
        <v>0</v>
      </c>
      <c r="AK18" s="121">
        <v>0</v>
      </c>
      <c r="AL18" s="124">
        <v>0</v>
      </c>
      <c r="AM18" s="121">
        <v>48</v>
      </c>
      <c r="AN18" s="124">
        <v>100</v>
      </c>
      <c r="AO18" s="121">
        <v>48</v>
      </c>
    </row>
    <row r="19" spans="1:41" ht="15">
      <c r="A19" s="87" t="s">
        <v>2403</v>
      </c>
      <c r="B19" s="65" t="s">
        <v>2427</v>
      </c>
      <c r="C19" s="65" t="s">
        <v>59</v>
      </c>
      <c r="D19" s="110"/>
      <c r="E19" s="109"/>
      <c r="F19" s="111" t="s">
        <v>3335</v>
      </c>
      <c r="G19" s="112"/>
      <c r="H19" s="112"/>
      <c r="I19" s="113">
        <v>19</v>
      </c>
      <c r="J19" s="114"/>
      <c r="K19" s="48">
        <v>3</v>
      </c>
      <c r="L19" s="48">
        <v>2</v>
      </c>
      <c r="M19" s="48">
        <v>0</v>
      </c>
      <c r="N19" s="48">
        <v>2</v>
      </c>
      <c r="O19" s="48">
        <v>0</v>
      </c>
      <c r="P19" s="49">
        <v>0</v>
      </c>
      <c r="Q19" s="49">
        <v>0</v>
      </c>
      <c r="R19" s="48">
        <v>1</v>
      </c>
      <c r="S19" s="48">
        <v>0</v>
      </c>
      <c r="T19" s="48">
        <v>3</v>
      </c>
      <c r="U19" s="48">
        <v>2</v>
      </c>
      <c r="V19" s="48">
        <v>2</v>
      </c>
      <c r="W19" s="49">
        <v>0.888889</v>
      </c>
      <c r="X19" s="49">
        <v>0.3333333333333333</v>
      </c>
      <c r="Y19" s="78" t="s">
        <v>535</v>
      </c>
      <c r="Z19" s="78" t="s">
        <v>562</v>
      </c>
      <c r="AA19" s="78"/>
      <c r="AB19" s="85" t="s">
        <v>371</v>
      </c>
      <c r="AC19" s="85" t="s">
        <v>1071</v>
      </c>
      <c r="AD19" s="85" t="s">
        <v>371</v>
      </c>
      <c r="AE19" s="85" t="s">
        <v>370</v>
      </c>
      <c r="AF19" s="85" t="s">
        <v>2820</v>
      </c>
      <c r="AG19" s="121">
        <v>1</v>
      </c>
      <c r="AH19" s="124">
        <v>5</v>
      </c>
      <c r="AI19" s="121">
        <v>0</v>
      </c>
      <c r="AJ19" s="124">
        <v>0</v>
      </c>
      <c r="AK19" s="121">
        <v>0</v>
      </c>
      <c r="AL19" s="124">
        <v>0</v>
      </c>
      <c r="AM19" s="121">
        <v>19</v>
      </c>
      <c r="AN19" s="124">
        <v>95</v>
      </c>
      <c r="AO19" s="121">
        <v>20</v>
      </c>
    </row>
    <row r="20" spans="1:41" ht="15">
      <c r="A20" s="87" t="s">
        <v>2404</v>
      </c>
      <c r="B20" s="65" t="s">
        <v>2428</v>
      </c>
      <c r="C20" s="65" t="s">
        <v>59</v>
      </c>
      <c r="D20" s="110"/>
      <c r="E20" s="109"/>
      <c r="F20" s="111" t="s">
        <v>3336</v>
      </c>
      <c r="G20" s="112"/>
      <c r="H20" s="112"/>
      <c r="I20" s="113">
        <v>20</v>
      </c>
      <c r="J20" s="114"/>
      <c r="K20" s="48">
        <v>3</v>
      </c>
      <c r="L20" s="48">
        <v>2</v>
      </c>
      <c r="M20" s="48">
        <v>0</v>
      </c>
      <c r="N20" s="48">
        <v>2</v>
      </c>
      <c r="O20" s="48">
        <v>0</v>
      </c>
      <c r="P20" s="49">
        <v>0</v>
      </c>
      <c r="Q20" s="49">
        <v>0</v>
      </c>
      <c r="R20" s="48">
        <v>1</v>
      </c>
      <c r="S20" s="48">
        <v>0</v>
      </c>
      <c r="T20" s="48">
        <v>3</v>
      </c>
      <c r="U20" s="48">
        <v>2</v>
      </c>
      <c r="V20" s="48">
        <v>2</v>
      </c>
      <c r="W20" s="49">
        <v>0.888889</v>
      </c>
      <c r="X20" s="49">
        <v>0.3333333333333333</v>
      </c>
      <c r="Y20" s="78" t="s">
        <v>531</v>
      </c>
      <c r="Z20" s="78" t="s">
        <v>562</v>
      </c>
      <c r="AA20" s="78"/>
      <c r="AB20" s="85" t="s">
        <v>2625</v>
      </c>
      <c r="AC20" s="85" t="s">
        <v>2743</v>
      </c>
      <c r="AD20" s="85"/>
      <c r="AE20" s="85" t="s">
        <v>2788</v>
      </c>
      <c r="AF20" s="85" t="s">
        <v>2821</v>
      </c>
      <c r="AG20" s="121">
        <v>2</v>
      </c>
      <c r="AH20" s="124">
        <v>11.11111111111111</v>
      </c>
      <c r="AI20" s="121">
        <v>0</v>
      </c>
      <c r="AJ20" s="124">
        <v>0</v>
      </c>
      <c r="AK20" s="121">
        <v>0</v>
      </c>
      <c r="AL20" s="124">
        <v>0</v>
      </c>
      <c r="AM20" s="121">
        <v>16</v>
      </c>
      <c r="AN20" s="124">
        <v>88.88888888888889</v>
      </c>
      <c r="AO20" s="121">
        <v>18</v>
      </c>
    </row>
    <row r="21" spans="1:41" ht="15">
      <c r="A21" s="87" t="s">
        <v>2405</v>
      </c>
      <c r="B21" s="65" t="s">
        <v>2429</v>
      </c>
      <c r="C21" s="65" t="s">
        <v>59</v>
      </c>
      <c r="D21" s="110"/>
      <c r="E21" s="109"/>
      <c r="F21" s="111" t="s">
        <v>2405</v>
      </c>
      <c r="G21" s="112"/>
      <c r="H21" s="112"/>
      <c r="I21" s="113">
        <v>21</v>
      </c>
      <c r="J21" s="114"/>
      <c r="K21" s="48">
        <v>3</v>
      </c>
      <c r="L21" s="48">
        <v>2</v>
      </c>
      <c r="M21" s="48">
        <v>0</v>
      </c>
      <c r="N21" s="48">
        <v>2</v>
      </c>
      <c r="O21" s="48">
        <v>0</v>
      </c>
      <c r="P21" s="49">
        <v>0</v>
      </c>
      <c r="Q21" s="49">
        <v>0</v>
      </c>
      <c r="R21" s="48">
        <v>1</v>
      </c>
      <c r="S21" s="48">
        <v>0</v>
      </c>
      <c r="T21" s="48">
        <v>3</v>
      </c>
      <c r="U21" s="48">
        <v>2</v>
      </c>
      <c r="V21" s="48">
        <v>2</v>
      </c>
      <c r="W21" s="49">
        <v>0.888889</v>
      </c>
      <c r="X21" s="49">
        <v>0.3333333333333333</v>
      </c>
      <c r="Y21" s="78" t="s">
        <v>526</v>
      </c>
      <c r="Z21" s="78" t="s">
        <v>562</v>
      </c>
      <c r="AA21" s="78"/>
      <c r="AB21" s="85" t="s">
        <v>1071</v>
      </c>
      <c r="AC21" s="85" t="s">
        <v>1071</v>
      </c>
      <c r="AD21" s="85"/>
      <c r="AE21" s="85" t="s">
        <v>2789</v>
      </c>
      <c r="AF21" s="85" t="s">
        <v>2822</v>
      </c>
      <c r="AG21" s="121">
        <v>1</v>
      </c>
      <c r="AH21" s="124">
        <v>4.545454545454546</v>
      </c>
      <c r="AI21" s="121">
        <v>0</v>
      </c>
      <c r="AJ21" s="124">
        <v>0</v>
      </c>
      <c r="AK21" s="121">
        <v>0</v>
      </c>
      <c r="AL21" s="124">
        <v>0</v>
      </c>
      <c r="AM21" s="121">
        <v>21</v>
      </c>
      <c r="AN21" s="124">
        <v>95.45454545454545</v>
      </c>
      <c r="AO21" s="121">
        <v>22</v>
      </c>
    </row>
    <row r="22" spans="1:41" ht="15">
      <c r="A22" s="87" t="s">
        <v>2406</v>
      </c>
      <c r="B22" s="65" t="s">
        <v>2430</v>
      </c>
      <c r="C22" s="65" t="s">
        <v>59</v>
      </c>
      <c r="D22" s="110"/>
      <c r="E22" s="109"/>
      <c r="F22" s="111" t="s">
        <v>2406</v>
      </c>
      <c r="G22" s="112"/>
      <c r="H22" s="112"/>
      <c r="I22" s="113">
        <v>22</v>
      </c>
      <c r="J22" s="114"/>
      <c r="K22" s="48">
        <v>3</v>
      </c>
      <c r="L22" s="48">
        <v>2</v>
      </c>
      <c r="M22" s="48">
        <v>0</v>
      </c>
      <c r="N22" s="48">
        <v>2</v>
      </c>
      <c r="O22" s="48">
        <v>0</v>
      </c>
      <c r="P22" s="49">
        <v>0</v>
      </c>
      <c r="Q22" s="49">
        <v>0</v>
      </c>
      <c r="R22" s="48">
        <v>1</v>
      </c>
      <c r="S22" s="48">
        <v>0</v>
      </c>
      <c r="T22" s="48">
        <v>3</v>
      </c>
      <c r="U22" s="48">
        <v>2</v>
      </c>
      <c r="V22" s="48">
        <v>2</v>
      </c>
      <c r="W22" s="49">
        <v>0.888889</v>
      </c>
      <c r="X22" s="49">
        <v>0.3333333333333333</v>
      </c>
      <c r="Y22" s="78"/>
      <c r="Z22" s="78"/>
      <c r="AA22" s="78" t="s">
        <v>597</v>
      </c>
      <c r="AB22" s="85" t="s">
        <v>1071</v>
      </c>
      <c r="AC22" s="85" t="s">
        <v>1071</v>
      </c>
      <c r="AD22" s="85"/>
      <c r="AE22" s="85" t="s">
        <v>2790</v>
      </c>
      <c r="AF22" s="85" t="s">
        <v>2823</v>
      </c>
      <c r="AG22" s="121">
        <v>0</v>
      </c>
      <c r="AH22" s="124">
        <v>0</v>
      </c>
      <c r="AI22" s="121">
        <v>0</v>
      </c>
      <c r="AJ22" s="124">
        <v>0</v>
      </c>
      <c r="AK22" s="121">
        <v>0</v>
      </c>
      <c r="AL22" s="124">
        <v>0</v>
      </c>
      <c r="AM22" s="121">
        <v>20</v>
      </c>
      <c r="AN22" s="124">
        <v>100</v>
      </c>
      <c r="AO22" s="121">
        <v>20</v>
      </c>
    </row>
    <row r="23" spans="1:41" ht="15">
      <c r="A23" s="87" t="s">
        <v>2407</v>
      </c>
      <c r="B23" s="65" t="s">
        <v>2431</v>
      </c>
      <c r="C23" s="65" t="s">
        <v>59</v>
      </c>
      <c r="D23" s="110"/>
      <c r="E23" s="109"/>
      <c r="F23" s="111" t="s">
        <v>2407</v>
      </c>
      <c r="G23" s="112"/>
      <c r="H23" s="112"/>
      <c r="I23" s="113">
        <v>23</v>
      </c>
      <c r="J23" s="114"/>
      <c r="K23" s="48">
        <v>3</v>
      </c>
      <c r="L23" s="48">
        <v>2</v>
      </c>
      <c r="M23" s="48">
        <v>0</v>
      </c>
      <c r="N23" s="48">
        <v>2</v>
      </c>
      <c r="O23" s="48">
        <v>0</v>
      </c>
      <c r="P23" s="49">
        <v>0</v>
      </c>
      <c r="Q23" s="49">
        <v>0</v>
      </c>
      <c r="R23" s="48">
        <v>1</v>
      </c>
      <c r="S23" s="48">
        <v>0</v>
      </c>
      <c r="T23" s="48">
        <v>3</v>
      </c>
      <c r="U23" s="48">
        <v>2</v>
      </c>
      <c r="V23" s="48">
        <v>2</v>
      </c>
      <c r="W23" s="49">
        <v>0.888889</v>
      </c>
      <c r="X23" s="49">
        <v>0.3333333333333333</v>
      </c>
      <c r="Y23" s="78"/>
      <c r="Z23" s="78"/>
      <c r="AA23" s="78"/>
      <c r="AB23" s="85" t="s">
        <v>1071</v>
      </c>
      <c r="AC23" s="85" t="s">
        <v>1071</v>
      </c>
      <c r="AD23" s="85" t="s">
        <v>342</v>
      </c>
      <c r="AE23" s="85" t="s">
        <v>341</v>
      </c>
      <c r="AF23" s="85" t="s">
        <v>2824</v>
      </c>
      <c r="AG23" s="121">
        <v>1</v>
      </c>
      <c r="AH23" s="124">
        <v>4.761904761904762</v>
      </c>
      <c r="AI23" s="121">
        <v>1</v>
      </c>
      <c r="AJ23" s="124">
        <v>4.761904761904762</v>
      </c>
      <c r="AK23" s="121">
        <v>0</v>
      </c>
      <c r="AL23" s="124">
        <v>0</v>
      </c>
      <c r="AM23" s="121">
        <v>19</v>
      </c>
      <c r="AN23" s="124">
        <v>90.47619047619048</v>
      </c>
      <c r="AO23" s="121">
        <v>21</v>
      </c>
    </row>
    <row r="24" spans="1:41" ht="15">
      <c r="A24" s="87" t="s">
        <v>2408</v>
      </c>
      <c r="B24" s="65" t="s">
        <v>2432</v>
      </c>
      <c r="C24" s="65" t="s">
        <v>59</v>
      </c>
      <c r="D24" s="110"/>
      <c r="E24" s="109"/>
      <c r="F24" s="111" t="s">
        <v>3337</v>
      </c>
      <c r="G24" s="112"/>
      <c r="H24" s="112"/>
      <c r="I24" s="113">
        <v>24</v>
      </c>
      <c r="J24" s="114"/>
      <c r="K24" s="48">
        <v>3</v>
      </c>
      <c r="L24" s="48">
        <v>3</v>
      </c>
      <c r="M24" s="48">
        <v>0</v>
      </c>
      <c r="N24" s="48">
        <v>3</v>
      </c>
      <c r="O24" s="48">
        <v>1</v>
      </c>
      <c r="P24" s="49">
        <v>0</v>
      </c>
      <c r="Q24" s="49">
        <v>0</v>
      </c>
      <c r="R24" s="48">
        <v>1</v>
      </c>
      <c r="S24" s="48">
        <v>0</v>
      </c>
      <c r="T24" s="48">
        <v>3</v>
      </c>
      <c r="U24" s="48">
        <v>3</v>
      </c>
      <c r="V24" s="48">
        <v>2</v>
      </c>
      <c r="W24" s="49">
        <v>0.888889</v>
      </c>
      <c r="X24" s="49">
        <v>0.3333333333333333</v>
      </c>
      <c r="Y24" s="78"/>
      <c r="Z24" s="78"/>
      <c r="AA24" s="78" t="s">
        <v>585</v>
      </c>
      <c r="AB24" s="85" t="s">
        <v>2626</v>
      </c>
      <c r="AC24" s="85" t="s">
        <v>2744</v>
      </c>
      <c r="AD24" s="85"/>
      <c r="AE24" s="85" t="s">
        <v>235</v>
      </c>
      <c r="AF24" s="85" t="s">
        <v>2825</v>
      </c>
      <c r="AG24" s="121">
        <v>6</v>
      </c>
      <c r="AH24" s="124">
        <v>7.142857142857143</v>
      </c>
      <c r="AI24" s="121">
        <v>0</v>
      </c>
      <c r="AJ24" s="124">
        <v>0</v>
      </c>
      <c r="AK24" s="121">
        <v>0</v>
      </c>
      <c r="AL24" s="124">
        <v>0</v>
      </c>
      <c r="AM24" s="121">
        <v>78</v>
      </c>
      <c r="AN24" s="124">
        <v>92.85714285714286</v>
      </c>
      <c r="AO24" s="121">
        <v>84</v>
      </c>
    </row>
    <row r="25" spans="1:41" ht="15">
      <c r="A25" s="87" t="s">
        <v>2409</v>
      </c>
      <c r="B25" s="65" t="s">
        <v>2433</v>
      </c>
      <c r="C25" s="65" t="s">
        <v>59</v>
      </c>
      <c r="D25" s="110"/>
      <c r="E25" s="109"/>
      <c r="F25" s="111" t="s">
        <v>3338</v>
      </c>
      <c r="G25" s="112"/>
      <c r="H25" s="112"/>
      <c r="I25" s="113">
        <v>25</v>
      </c>
      <c r="J25" s="114"/>
      <c r="K25" s="48">
        <v>3</v>
      </c>
      <c r="L25" s="48">
        <v>1</v>
      </c>
      <c r="M25" s="48">
        <v>4</v>
      </c>
      <c r="N25" s="48">
        <v>5</v>
      </c>
      <c r="O25" s="48">
        <v>0</v>
      </c>
      <c r="P25" s="49">
        <v>0</v>
      </c>
      <c r="Q25" s="49">
        <v>0</v>
      </c>
      <c r="R25" s="48">
        <v>1</v>
      </c>
      <c r="S25" s="48">
        <v>0</v>
      </c>
      <c r="T25" s="48">
        <v>3</v>
      </c>
      <c r="U25" s="48">
        <v>5</v>
      </c>
      <c r="V25" s="48">
        <v>1</v>
      </c>
      <c r="W25" s="49">
        <v>0.666667</v>
      </c>
      <c r="X25" s="49">
        <v>0.5</v>
      </c>
      <c r="Y25" s="78"/>
      <c r="Z25" s="78"/>
      <c r="AA25" s="78" t="s">
        <v>587</v>
      </c>
      <c r="AB25" s="85" t="s">
        <v>2627</v>
      </c>
      <c r="AC25" s="85" t="s">
        <v>2745</v>
      </c>
      <c r="AD25" s="85"/>
      <c r="AE25" s="85" t="s">
        <v>2791</v>
      </c>
      <c r="AF25" s="85" t="s">
        <v>2826</v>
      </c>
      <c r="AG25" s="121">
        <v>6</v>
      </c>
      <c r="AH25" s="124">
        <v>16.216216216216218</v>
      </c>
      <c r="AI25" s="121">
        <v>0</v>
      </c>
      <c r="AJ25" s="124">
        <v>0</v>
      </c>
      <c r="AK25" s="121">
        <v>0</v>
      </c>
      <c r="AL25" s="124">
        <v>0</v>
      </c>
      <c r="AM25" s="121">
        <v>31</v>
      </c>
      <c r="AN25" s="124">
        <v>83.78378378378379</v>
      </c>
      <c r="AO25" s="121">
        <v>37</v>
      </c>
    </row>
    <row r="26" spans="1:41" ht="15">
      <c r="A26" s="87" t="s">
        <v>2410</v>
      </c>
      <c r="B26" s="65" t="s">
        <v>2434</v>
      </c>
      <c r="C26" s="65" t="s">
        <v>59</v>
      </c>
      <c r="D26" s="110"/>
      <c r="E26" s="109"/>
      <c r="F26" s="111" t="s">
        <v>2410</v>
      </c>
      <c r="G26" s="112"/>
      <c r="H26" s="112"/>
      <c r="I26" s="113">
        <v>26</v>
      </c>
      <c r="J26" s="114"/>
      <c r="K26" s="48">
        <v>3</v>
      </c>
      <c r="L26" s="48">
        <v>2</v>
      </c>
      <c r="M26" s="48">
        <v>0</v>
      </c>
      <c r="N26" s="48">
        <v>2</v>
      </c>
      <c r="O26" s="48">
        <v>0</v>
      </c>
      <c r="P26" s="49">
        <v>0</v>
      </c>
      <c r="Q26" s="49">
        <v>0</v>
      </c>
      <c r="R26" s="48">
        <v>1</v>
      </c>
      <c r="S26" s="48">
        <v>0</v>
      </c>
      <c r="T26" s="48">
        <v>3</v>
      </c>
      <c r="U26" s="48">
        <v>2</v>
      </c>
      <c r="V26" s="48">
        <v>2</v>
      </c>
      <c r="W26" s="49">
        <v>0.888889</v>
      </c>
      <c r="X26" s="49">
        <v>0.3333333333333333</v>
      </c>
      <c r="Y26" s="78" t="s">
        <v>509</v>
      </c>
      <c r="Z26" s="78" t="s">
        <v>562</v>
      </c>
      <c r="AA26" s="78"/>
      <c r="AB26" s="85" t="s">
        <v>1071</v>
      </c>
      <c r="AC26" s="85" t="s">
        <v>1071</v>
      </c>
      <c r="AD26" s="85" t="s">
        <v>335</v>
      </c>
      <c r="AE26" s="85" t="s">
        <v>334</v>
      </c>
      <c r="AF26" s="85" t="s">
        <v>2827</v>
      </c>
      <c r="AG26" s="121">
        <v>1</v>
      </c>
      <c r="AH26" s="124">
        <v>5</v>
      </c>
      <c r="AI26" s="121">
        <v>0</v>
      </c>
      <c r="AJ26" s="124">
        <v>0</v>
      </c>
      <c r="AK26" s="121">
        <v>0</v>
      </c>
      <c r="AL26" s="124">
        <v>0</v>
      </c>
      <c r="AM26" s="121">
        <v>19</v>
      </c>
      <c r="AN26" s="124">
        <v>95</v>
      </c>
      <c r="AO26" s="121">
        <v>20</v>
      </c>
    </row>
    <row r="27" spans="1:41" ht="15">
      <c r="A27" s="87" t="s">
        <v>2411</v>
      </c>
      <c r="B27" s="65" t="s">
        <v>2423</v>
      </c>
      <c r="C27" s="65" t="s">
        <v>61</v>
      </c>
      <c r="D27" s="110"/>
      <c r="E27" s="109"/>
      <c r="F27" s="111" t="s">
        <v>3339</v>
      </c>
      <c r="G27" s="112"/>
      <c r="H27" s="112"/>
      <c r="I27" s="113">
        <v>27</v>
      </c>
      <c r="J27" s="114"/>
      <c r="K27" s="48">
        <v>2</v>
      </c>
      <c r="L27" s="48">
        <v>2</v>
      </c>
      <c r="M27" s="48">
        <v>0</v>
      </c>
      <c r="N27" s="48">
        <v>2</v>
      </c>
      <c r="O27" s="48">
        <v>1</v>
      </c>
      <c r="P27" s="49">
        <v>0</v>
      </c>
      <c r="Q27" s="49">
        <v>0</v>
      </c>
      <c r="R27" s="48">
        <v>1</v>
      </c>
      <c r="S27" s="48">
        <v>0</v>
      </c>
      <c r="T27" s="48">
        <v>2</v>
      </c>
      <c r="U27" s="48">
        <v>2</v>
      </c>
      <c r="V27" s="48">
        <v>1</v>
      </c>
      <c r="W27" s="49">
        <v>0.5</v>
      </c>
      <c r="X27" s="49">
        <v>0.5</v>
      </c>
      <c r="Y27" s="78"/>
      <c r="Z27" s="78"/>
      <c r="AA27" s="78" t="s">
        <v>603</v>
      </c>
      <c r="AB27" s="85" t="s">
        <v>2628</v>
      </c>
      <c r="AC27" s="85" t="s">
        <v>2746</v>
      </c>
      <c r="AD27" s="85"/>
      <c r="AE27" s="85" t="s">
        <v>301</v>
      </c>
      <c r="AF27" s="85" t="s">
        <v>2828</v>
      </c>
      <c r="AG27" s="121">
        <v>2</v>
      </c>
      <c r="AH27" s="124">
        <v>5.882352941176471</v>
      </c>
      <c r="AI27" s="121">
        <v>0</v>
      </c>
      <c r="AJ27" s="124">
        <v>0</v>
      </c>
      <c r="AK27" s="121">
        <v>0</v>
      </c>
      <c r="AL27" s="124">
        <v>0</v>
      </c>
      <c r="AM27" s="121">
        <v>32</v>
      </c>
      <c r="AN27" s="124">
        <v>94.11764705882354</v>
      </c>
      <c r="AO27" s="121">
        <v>34</v>
      </c>
    </row>
    <row r="28" spans="1:41" ht="15">
      <c r="A28" s="87" t="s">
        <v>2412</v>
      </c>
      <c r="B28" s="65" t="s">
        <v>2424</v>
      </c>
      <c r="C28" s="65" t="s">
        <v>61</v>
      </c>
      <c r="D28" s="110"/>
      <c r="E28" s="109"/>
      <c r="F28" s="111" t="s">
        <v>2412</v>
      </c>
      <c r="G28" s="112"/>
      <c r="H28" s="112"/>
      <c r="I28" s="113">
        <v>28</v>
      </c>
      <c r="J28" s="114"/>
      <c r="K28" s="48">
        <v>2</v>
      </c>
      <c r="L28" s="48">
        <v>1</v>
      </c>
      <c r="M28" s="48">
        <v>0</v>
      </c>
      <c r="N28" s="48">
        <v>1</v>
      </c>
      <c r="O28" s="48">
        <v>0</v>
      </c>
      <c r="P28" s="49">
        <v>0</v>
      </c>
      <c r="Q28" s="49">
        <v>0</v>
      </c>
      <c r="R28" s="48">
        <v>1</v>
      </c>
      <c r="S28" s="48">
        <v>0</v>
      </c>
      <c r="T28" s="48">
        <v>2</v>
      </c>
      <c r="U28" s="48">
        <v>1</v>
      </c>
      <c r="V28" s="48">
        <v>1</v>
      </c>
      <c r="W28" s="49">
        <v>0.5</v>
      </c>
      <c r="X28" s="49">
        <v>0.5</v>
      </c>
      <c r="Y28" s="78" t="s">
        <v>540</v>
      </c>
      <c r="Z28" s="78" t="s">
        <v>562</v>
      </c>
      <c r="AA28" s="78"/>
      <c r="AB28" s="85" t="s">
        <v>1071</v>
      </c>
      <c r="AC28" s="85" t="s">
        <v>1071</v>
      </c>
      <c r="AD28" s="85"/>
      <c r="AE28" s="85" t="s">
        <v>372</v>
      </c>
      <c r="AF28" s="85" t="s">
        <v>2829</v>
      </c>
      <c r="AG28" s="121">
        <v>1</v>
      </c>
      <c r="AH28" s="124">
        <v>5.882352941176471</v>
      </c>
      <c r="AI28" s="121">
        <v>0</v>
      </c>
      <c r="AJ28" s="124">
        <v>0</v>
      </c>
      <c r="AK28" s="121">
        <v>0</v>
      </c>
      <c r="AL28" s="124">
        <v>0</v>
      </c>
      <c r="AM28" s="121">
        <v>16</v>
      </c>
      <c r="AN28" s="124">
        <v>94.11764705882354</v>
      </c>
      <c r="AO28" s="121">
        <v>17</v>
      </c>
    </row>
    <row r="29" spans="1:41" ht="15">
      <c r="A29" s="87" t="s">
        <v>2413</v>
      </c>
      <c r="B29" s="65" t="s">
        <v>2425</v>
      </c>
      <c r="C29" s="65" t="s">
        <v>61</v>
      </c>
      <c r="D29" s="110"/>
      <c r="E29" s="109"/>
      <c r="F29" s="111" t="s">
        <v>3340</v>
      </c>
      <c r="G29" s="112"/>
      <c r="H29" s="112"/>
      <c r="I29" s="113">
        <v>29</v>
      </c>
      <c r="J29" s="114"/>
      <c r="K29" s="48">
        <v>2</v>
      </c>
      <c r="L29" s="48">
        <v>0</v>
      </c>
      <c r="M29" s="48">
        <v>6</v>
      </c>
      <c r="N29" s="48">
        <v>6</v>
      </c>
      <c r="O29" s="48">
        <v>4</v>
      </c>
      <c r="P29" s="49">
        <v>0</v>
      </c>
      <c r="Q29" s="49">
        <v>0</v>
      </c>
      <c r="R29" s="48">
        <v>1</v>
      </c>
      <c r="S29" s="48">
        <v>0</v>
      </c>
      <c r="T29" s="48">
        <v>2</v>
      </c>
      <c r="U29" s="48">
        <v>6</v>
      </c>
      <c r="V29" s="48">
        <v>1</v>
      </c>
      <c r="W29" s="49">
        <v>0.5</v>
      </c>
      <c r="X29" s="49">
        <v>0.5</v>
      </c>
      <c r="Y29" s="78" t="s">
        <v>538</v>
      </c>
      <c r="Z29" s="78" t="s">
        <v>574</v>
      </c>
      <c r="AA29" s="78" t="s">
        <v>2533</v>
      </c>
      <c r="AB29" s="85" t="s">
        <v>2629</v>
      </c>
      <c r="AC29" s="85" t="s">
        <v>2747</v>
      </c>
      <c r="AD29" s="85"/>
      <c r="AE29" s="85" t="s">
        <v>303</v>
      </c>
      <c r="AF29" s="85" t="s">
        <v>2830</v>
      </c>
      <c r="AG29" s="121">
        <v>6</v>
      </c>
      <c r="AH29" s="124">
        <v>6.666666666666667</v>
      </c>
      <c r="AI29" s="121">
        <v>0</v>
      </c>
      <c r="AJ29" s="124">
        <v>0</v>
      </c>
      <c r="AK29" s="121">
        <v>0</v>
      </c>
      <c r="AL29" s="124">
        <v>0</v>
      </c>
      <c r="AM29" s="121">
        <v>84</v>
      </c>
      <c r="AN29" s="124">
        <v>93.33333333333333</v>
      </c>
      <c r="AO29" s="121">
        <v>90</v>
      </c>
    </row>
    <row r="30" spans="1:41" ht="15">
      <c r="A30" s="87" t="s">
        <v>2414</v>
      </c>
      <c r="B30" s="65" t="s">
        <v>2426</v>
      </c>
      <c r="C30" s="65" t="s">
        <v>61</v>
      </c>
      <c r="D30" s="110"/>
      <c r="E30" s="109"/>
      <c r="F30" s="111" t="s">
        <v>2414</v>
      </c>
      <c r="G30" s="112"/>
      <c r="H30" s="112"/>
      <c r="I30" s="113">
        <v>30</v>
      </c>
      <c r="J30" s="114"/>
      <c r="K30" s="48">
        <v>2</v>
      </c>
      <c r="L30" s="48">
        <v>1</v>
      </c>
      <c r="M30" s="48">
        <v>0</v>
      </c>
      <c r="N30" s="48">
        <v>1</v>
      </c>
      <c r="O30" s="48">
        <v>0</v>
      </c>
      <c r="P30" s="49">
        <v>0</v>
      </c>
      <c r="Q30" s="49">
        <v>0</v>
      </c>
      <c r="R30" s="48">
        <v>1</v>
      </c>
      <c r="S30" s="48">
        <v>0</v>
      </c>
      <c r="T30" s="48">
        <v>2</v>
      </c>
      <c r="U30" s="48">
        <v>1</v>
      </c>
      <c r="V30" s="48">
        <v>1</v>
      </c>
      <c r="W30" s="49">
        <v>0.5</v>
      </c>
      <c r="X30" s="49">
        <v>0.5</v>
      </c>
      <c r="Y30" s="78" t="s">
        <v>530</v>
      </c>
      <c r="Z30" s="78" t="s">
        <v>562</v>
      </c>
      <c r="AA30" s="78"/>
      <c r="AB30" s="85" t="s">
        <v>1071</v>
      </c>
      <c r="AC30" s="85" t="s">
        <v>1071</v>
      </c>
      <c r="AD30" s="85" t="s">
        <v>364</v>
      </c>
      <c r="AE30" s="85"/>
      <c r="AF30" s="85" t="s">
        <v>2831</v>
      </c>
      <c r="AG30" s="121">
        <v>0</v>
      </c>
      <c r="AH30" s="124">
        <v>0</v>
      </c>
      <c r="AI30" s="121">
        <v>0</v>
      </c>
      <c r="AJ30" s="124">
        <v>0</v>
      </c>
      <c r="AK30" s="121">
        <v>0</v>
      </c>
      <c r="AL30" s="124">
        <v>0</v>
      </c>
      <c r="AM30" s="121">
        <v>23</v>
      </c>
      <c r="AN30" s="124">
        <v>100</v>
      </c>
      <c r="AO30" s="121">
        <v>23</v>
      </c>
    </row>
    <row r="31" spans="1:41" ht="15">
      <c r="A31" s="87" t="s">
        <v>2415</v>
      </c>
      <c r="B31" s="65" t="s">
        <v>2427</v>
      </c>
      <c r="C31" s="65" t="s">
        <v>61</v>
      </c>
      <c r="D31" s="110"/>
      <c r="E31" s="109"/>
      <c r="F31" s="111" t="s">
        <v>3341</v>
      </c>
      <c r="G31" s="112"/>
      <c r="H31" s="112"/>
      <c r="I31" s="113">
        <v>31</v>
      </c>
      <c r="J31" s="114"/>
      <c r="K31" s="48">
        <v>2</v>
      </c>
      <c r="L31" s="48">
        <v>2</v>
      </c>
      <c r="M31" s="48">
        <v>0</v>
      </c>
      <c r="N31" s="48">
        <v>2</v>
      </c>
      <c r="O31" s="48">
        <v>1</v>
      </c>
      <c r="P31" s="49">
        <v>0</v>
      </c>
      <c r="Q31" s="49">
        <v>0</v>
      </c>
      <c r="R31" s="48">
        <v>1</v>
      </c>
      <c r="S31" s="48">
        <v>0</v>
      </c>
      <c r="T31" s="48">
        <v>2</v>
      </c>
      <c r="U31" s="48">
        <v>2</v>
      </c>
      <c r="V31" s="48">
        <v>1</v>
      </c>
      <c r="W31" s="49">
        <v>0.5</v>
      </c>
      <c r="X31" s="49">
        <v>0.5</v>
      </c>
      <c r="Y31" s="78" t="s">
        <v>521</v>
      </c>
      <c r="Z31" s="78" t="s">
        <v>562</v>
      </c>
      <c r="AA31" s="78" t="s">
        <v>336</v>
      </c>
      <c r="AB31" s="85" t="s">
        <v>2630</v>
      </c>
      <c r="AC31" s="85" t="s">
        <v>2748</v>
      </c>
      <c r="AD31" s="85"/>
      <c r="AE31" s="85" t="s">
        <v>262</v>
      </c>
      <c r="AF31" s="85" t="s">
        <v>2832</v>
      </c>
      <c r="AG31" s="121">
        <v>2</v>
      </c>
      <c r="AH31" s="124">
        <v>4.651162790697675</v>
      </c>
      <c r="AI31" s="121">
        <v>0</v>
      </c>
      <c r="AJ31" s="124">
        <v>0</v>
      </c>
      <c r="AK31" s="121">
        <v>0</v>
      </c>
      <c r="AL31" s="124">
        <v>0</v>
      </c>
      <c r="AM31" s="121">
        <v>41</v>
      </c>
      <c r="AN31" s="124">
        <v>95.34883720930233</v>
      </c>
      <c r="AO31" s="121">
        <v>43</v>
      </c>
    </row>
    <row r="32" spans="1:41" ht="15">
      <c r="A32" s="87" t="s">
        <v>2416</v>
      </c>
      <c r="B32" s="65" t="s">
        <v>2428</v>
      </c>
      <c r="C32" s="65" t="s">
        <v>61</v>
      </c>
      <c r="D32" s="110"/>
      <c r="E32" s="109"/>
      <c r="F32" s="111" t="s">
        <v>3342</v>
      </c>
      <c r="G32" s="112"/>
      <c r="H32" s="112"/>
      <c r="I32" s="113">
        <v>32</v>
      </c>
      <c r="J32" s="114"/>
      <c r="K32" s="48">
        <v>2</v>
      </c>
      <c r="L32" s="48">
        <v>1</v>
      </c>
      <c r="M32" s="48">
        <v>0</v>
      </c>
      <c r="N32" s="48">
        <v>1</v>
      </c>
      <c r="O32" s="48">
        <v>0</v>
      </c>
      <c r="P32" s="49">
        <v>0</v>
      </c>
      <c r="Q32" s="49">
        <v>0</v>
      </c>
      <c r="R32" s="48">
        <v>1</v>
      </c>
      <c r="S32" s="48">
        <v>0</v>
      </c>
      <c r="T32" s="48">
        <v>2</v>
      </c>
      <c r="U32" s="48">
        <v>1</v>
      </c>
      <c r="V32" s="48">
        <v>1</v>
      </c>
      <c r="W32" s="49">
        <v>0.5</v>
      </c>
      <c r="X32" s="49">
        <v>0.5</v>
      </c>
      <c r="Y32" s="78" t="s">
        <v>518</v>
      </c>
      <c r="Z32" s="78" t="s">
        <v>566</v>
      </c>
      <c r="AA32" s="78"/>
      <c r="AB32" s="85" t="s">
        <v>2631</v>
      </c>
      <c r="AC32" s="85" t="s">
        <v>1071</v>
      </c>
      <c r="AD32" s="85"/>
      <c r="AE32" s="85" t="s">
        <v>345</v>
      </c>
      <c r="AF32" s="85" t="s">
        <v>2833</v>
      </c>
      <c r="AG32" s="121">
        <v>0</v>
      </c>
      <c r="AH32" s="124">
        <v>0</v>
      </c>
      <c r="AI32" s="121">
        <v>0</v>
      </c>
      <c r="AJ32" s="124">
        <v>0</v>
      </c>
      <c r="AK32" s="121">
        <v>0</v>
      </c>
      <c r="AL32" s="124">
        <v>0</v>
      </c>
      <c r="AM32" s="121">
        <v>11</v>
      </c>
      <c r="AN32" s="124">
        <v>100</v>
      </c>
      <c r="AO32" s="121">
        <v>11</v>
      </c>
    </row>
    <row r="33" spans="1:41" ht="15">
      <c r="A33" s="87" t="s">
        <v>2417</v>
      </c>
      <c r="B33" s="65" t="s">
        <v>2429</v>
      </c>
      <c r="C33" s="65" t="s">
        <v>61</v>
      </c>
      <c r="D33" s="110"/>
      <c r="E33" s="109"/>
      <c r="F33" s="111" t="s">
        <v>3343</v>
      </c>
      <c r="G33" s="112"/>
      <c r="H33" s="112"/>
      <c r="I33" s="113">
        <v>33</v>
      </c>
      <c r="J33" s="114"/>
      <c r="K33" s="48">
        <v>2</v>
      </c>
      <c r="L33" s="48">
        <v>0</v>
      </c>
      <c r="M33" s="48">
        <v>4</v>
      </c>
      <c r="N33" s="48">
        <v>4</v>
      </c>
      <c r="O33" s="48">
        <v>2</v>
      </c>
      <c r="P33" s="49">
        <v>0</v>
      </c>
      <c r="Q33" s="49">
        <v>0</v>
      </c>
      <c r="R33" s="48">
        <v>1</v>
      </c>
      <c r="S33" s="48">
        <v>0</v>
      </c>
      <c r="T33" s="48">
        <v>2</v>
      </c>
      <c r="U33" s="48">
        <v>4</v>
      </c>
      <c r="V33" s="48">
        <v>1</v>
      </c>
      <c r="W33" s="49">
        <v>0.5</v>
      </c>
      <c r="X33" s="49">
        <v>0.5</v>
      </c>
      <c r="Y33" s="78"/>
      <c r="Z33" s="78"/>
      <c r="AA33" s="78" t="s">
        <v>2534</v>
      </c>
      <c r="AB33" s="85" t="s">
        <v>2632</v>
      </c>
      <c r="AC33" s="85" t="s">
        <v>2749</v>
      </c>
      <c r="AD33" s="85"/>
      <c r="AE33" s="85" t="s">
        <v>252</v>
      </c>
      <c r="AF33" s="85" t="s">
        <v>2834</v>
      </c>
      <c r="AG33" s="121">
        <v>8</v>
      </c>
      <c r="AH33" s="124">
        <v>10.81081081081081</v>
      </c>
      <c r="AI33" s="121">
        <v>0</v>
      </c>
      <c r="AJ33" s="124">
        <v>0</v>
      </c>
      <c r="AK33" s="121">
        <v>0</v>
      </c>
      <c r="AL33" s="124">
        <v>0</v>
      </c>
      <c r="AM33" s="121">
        <v>66</v>
      </c>
      <c r="AN33" s="124">
        <v>89.1891891891892</v>
      </c>
      <c r="AO33" s="121">
        <v>74</v>
      </c>
    </row>
    <row r="34" spans="1:41" ht="15">
      <c r="A34" s="87" t="s">
        <v>2418</v>
      </c>
      <c r="B34" s="65" t="s">
        <v>2430</v>
      </c>
      <c r="C34" s="65" t="s">
        <v>61</v>
      </c>
      <c r="D34" s="110"/>
      <c r="E34" s="109"/>
      <c r="F34" s="111" t="s">
        <v>3344</v>
      </c>
      <c r="G34" s="112"/>
      <c r="H34" s="112"/>
      <c r="I34" s="113">
        <v>34</v>
      </c>
      <c r="J34" s="114"/>
      <c r="K34" s="48">
        <v>2</v>
      </c>
      <c r="L34" s="48">
        <v>2</v>
      </c>
      <c r="M34" s="48">
        <v>0</v>
      </c>
      <c r="N34" s="48">
        <v>2</v>
      </c>
      <c r="O34" s="48">
        <v>1</v>
      </c>
      <c r="P34" s="49">
        <v>0</v>
      </c>
      <c r="Q34" s="49">
        <v>0</v>
      </c>
      <c r="R34" s="48">
        <v>1</v>
      </c>
      <c r="S34" s="48">
        <v>0</v>
      </c>
      <c r="T34" s="48">
        <v>2</v>
      </c>
      <c r="U34" s="48">
        <v>2</v>
      </c>
      <c r="V34" s="48">
        <v>1</v>
      </c>
      <c r="W34" s="49">
        <v>0.5</v>
      </c>
      <c r="X34" s="49">
        <v>0.5</v>
      </c>
      <c r="Y34" s="78" t="s">
        <v>516</v>
      </c>
      <c r="Z34" s="78" t="s">
        <v>562</v>
      </c>
      <c r="AA34" s="78"/>
      <c r="AB34" s="85" t="s">
        <v>2633</v>
      </c>
      <c r="AC34" s="85" t="s">
        <v>2750</v>
      </c>
      <c r="AD34" s="85"/>
      <c r="AE34" s="85" t="s">
        <v>250</v>
      </c>
      <c r="AF34" s="85" t="s">
        <v>2835</v>
      </c>
      <c r="AG34" s="121">
        <v>1</v>
      </c>
      <c r="AH34" s="124">
        <v>2.1739130434782608</v>
      </c>
      <c r="AI34" s="121">
        <v>0</v>
      </c>
      <c r="AJ34" s="124">
        <v>0</v>
      </c>
      <c r="AK34" s="121">
        <v>0</v>
      </c>
      <c r="AL34" s="124">
        <v>0</v>
      </c>
      <c r="AM34" s="121">
        <v>45</v>
      </c>
      <c r="AN34" s="124">
        <v>97.82608695652173</v>
      </c>
      <c r="AO34" s="121">
        <v>46</v>
      </c>
    </row>
    <row r="35" spans="1:41" ht="15">
      <c r="A35" s="87" t="s">
        <v>2419</v>
      </c>
      <c r="B35" s="65" t="s">
        <v>2431</v>
      </c>
      <c r="C35" s="65" t="s">
        <v>61</v>
      </c>
      <c r="D35" s="110"/>
      <c r="E35" s="109"/>
      <c r="F35" s="111" t="s">
        <v>3345</v>
      </c>
      <c r="G35" s="112"/>
      <c r="H35" s="112"/>
      <c r="I35" s="113">
        <v>35</v>
      </c>
      <c r="J35" s="114"/>
      <c r="K35" s="48">
        <v>2</v>
      </c>
      <c r="L35" s="48">
        <v>2</v>
      </c>
      <c r="M35" s="48">
        <v>0</v>
      </c>
      <c r="N35" s="48">
        <v>2</v>
      </c>
      <c r="O35" s="48">
        <v>1</v>
      </c>
      <c r="P35" s="49">
        <v>0</v>
      </c>
      <c r="Q35" s="49">
        <v>0</v>
      </c>
      <c r="R35" s="48">
        <v>1</v>
      </c>
      <c r="S35" s="48">
        <v>0</v>
      </c>
      <c r="T35" s="48">
        <v>2</v>
      </c>
      <c r="U35" s="48">
        <v>2</v>
      </c>
      <c r="V35" s="48">
        <v>1</v>
      </c>
      <c r="W35" s="49">
        <v>0.5</v>
      </c>
      <c r="X35" s="49">
        <v>0.5</v>
      </c>
      <c r="Y35" s="78"/>
      <c r="Z35" s="78"/>
      <c r="AA35" s="78" t="s">
        <v>589</v>
      </c>
      <c r="AB35" s="85" t="s">
        <v>2634</v>
      </c>
      <c r="AC35" s="85" t="s">
        <v>2751</v>
      </c>
      <c r="AD35" s="85"/>
      <c r="AE35" s="85" t="s">
        <v>240</v>
      </c>
      <c r="AF35" s="85" t="s">
        <v>2836</v>
      </c>
      <c r="AG35" s="121">
        <v>0</v>
      </c>
      <c r="AH35" s="124">
        <v>0</v>
      </c>
      <c r="AI35" s="121">
        <v>0</v>
      </c>
      <c r="AJ35" s="124">
        <v>0</v>
      </c>
      <c r="AK35" s="121">
        <v>0</v>
      </c>
      <c r="AL35" s="124">
        <v>0</v>
      </c>
      <c r="AM35" s="121">
        <v>35</v>
      </c>
      <c r="AN35" s="124">
        <v>100</v>
      </c>
      <c r="AO35" s="121">
        <v>35</v>
      </c>
    </row>
    <row r="36" spans="1:41" ht="15">
      <c r="A36" s="87" t="s">
        <v>2420</v>
      </c>
      <c r="B36" s="65" t="s">
        <v>2432</v>
      </c>
      <c r="C36" s="65" t="s">
        <v>61</v>
      </c>
      <c r="D36" s="110"/>
      <c r="E36" s="109"/>
      <c r="F36" s="111" t="s">
        <v>2420</v>
      </c>
      <c r="G36" s="112"/>
      <c r="H36" s="112"/>
      <c r="I36" s="113">
        <v>36</v>
      </c>
      <c r="J36" s="114"/>
      <c r="K36" s="48">
        <v>2</v>
      </c>
      <c r="L36" s="48">
        <v>1</v>
      </c>
      <c r="M36" s="48">
        <v>0</v>
      </c>
      <c r="N36" s="48">
        <v>1</v>
      </c>
      <c r="O36" s="48">
        <v>0</v>
      </c>
      <c r="P36" s="49">
        <v>0</v>
      </c>
      <c r="Q36" s="49">
        <v>0</v>
      </c>
      <c r="R36" s="48">
        <v>1</v>
      </c>
      <c r="S36" s="48">
        <v>0</v>
      </c>
      <c r="T36" s="48">
        <v>2</v>
      </c>
      <c r="U36" s="48">
        <v>1</v>
      </c>
      <c r="V36" s="48">
        <v>1</v>
      </c>
      <c r="W36" s="49">
        <v>0.5</v>
      </c>
      <c r="X36" s="49">
        <v>0.5</v>
      </c>
      <c r="Y36" s="78"/>
      <c r="Z36" s="78"/>
      <c r="AA36" s="78"/>
      <c r="AB36" s="85" t="s">
        <v>1071</v>
      </c>
      <c r="AC36" s="85" t="s">
        <v>1071</v>
      </c>
      <c r="AD36" s="85" t="s">
        <v>340</v>
      </c>
      <c r="AE36" s="85"/>
      <c r="AF36" s="85" t="s">
        <v>2837</v>
      </c>
      <c r="AG36" s="121">
        <v>0</v>
      </c>
      <c r="AH36" s="124">
        <v>0</v>
      </c>
      <c r="AI36" s="121">
        <v>0</v>
      </c>
      <c r="AJ36" s="124">
        <v>0</v>
      </c>
      <c r="AK36" s="121">
        <v>0</v>
      </c>
      <c r="AL36" s="124">
        <v>0</v>
      </c>
      <c r="AM36" s="121">
        <v>7</v>
      </c>
      <c r="AN36" s="124">
        <v>100</v>
      </c>
      <c r="AO36" s="121">
        <v>7</v>
      </c>
    </row>
    <row r="37" spans="1:41" ht="15">
      <c r="A37" s="87" t="s">
        <v>2421</v>
      </c>
      <c r="B37" s="65" t="s">
        <v>2433</v>
      </c>
      <c r="C37" s="65" t="s">
        <v>61</v>
      </c>
      <c r="D37" s="110"/>
      <c r="E37" s="109"/>
      <c r="F37" s="111" t="s">
        <v>3346</v>
      </c>
      <c r="G37" s="112"/>
      <c r="H37" s="112"/>
      <c r="I37" s="113">
        <v>37</v>
      </c>
      <c r="J37" s="114"/>
      <c r="K37" s="48">
        <v>2</v>
      </c>
      <c r="L37" s="48">
        <v>2</v>
      </c>
      <c r="M37" s="48">
        <v>0</v>
      </c>
      <c r="N37" s="48">
        <v>2</v>
      </c>
      <c r="O37" s="48">
        <v>1</v>
      </c>
      <c r="P37" s="49">
        <v>0</v>
      </c>
      <c r="Q37" s="49">
        <v>0</v>
      </c>
      <c r="R37" s="48">
        <v>1</v>
      </c>
      <c r="S37" s="48">
        <v>0</v>
      </c>
      <c r="T37" s="48">
        <v>2</v>
      </c>
      <c r="U37" s="48">
        <v>2</v>
      </c>
      <c r="V37" s="48">
        <v>1</v>
      </c>
      <c r="W37" s="49">
        <v>0.5</v>
      </c>
      <c r="X37" s="49">
        <v>0.5</v>
      </c>
      <c r="Y37" s="78"/>
      <c r="Z37" s="78"/>
      <c r="AA37" s="78" t="s">
        <v>585</v>
      </c>
      <c r="AB37" s="85" t="s">
        <v>2635</v>
      </c>
      <c r="AC37" s="85" t="s">
        <v>2752</v>
      </c>
      <c r="AD37" s="85"/>
      <c r="AE37" s="85" t="s">
        <v>218</v>
      </c>
      <c r="AF37" s="85" t="s">
        <v>2838</v>
      </c>
      <c r="AG37" s="121">
        <v>2</v>
      </c>
      <c r="AH37" s="124">
        <v>7.6923076923076925</v>
      </c>
      <c r="AI37" s="121">
        <v>0</v>
      </c>
      <c r="AJ37" s="124">
        <v>0</v>
      </c>
      <c r="AK37" s="121">
        <v>0</v>
      </c>
      <c r="AL37" s="124">
        <v>0</v>
      </c>
      <c r="AM37" s="121">
        <v>24</v>
      </c>
      <c r="AN37" s="124">
        <v>92.3076923076923</v>
      </c>
      <c r="AO37" s="121">
        <v>26</v>
      </c>
    </row>
    <row r="38" spans="1:41" ht="15">
      <c r="A38" s="87" t="s">
        <v>2422</v>
      </c>
      <c r="B38" s="65" t="s">
        <v>2434</v>
      </c>
      <c r="C38" s="65" t="s">
        <v>61</v>
      </c>
      <c r="D38" s="110"/>
      <c r="E38" s="109"/>
      <c r="F38" s="111" t="s">
        <v>2422</v>
      </c>
      <c r="G38" s="112"/>
      <c r="H38" s="112"/>
      <c r="I38" s="113">
        <v>38</v>
      </c>
      <c r="J38" s="114"/>
      <c r="K38" s="48">
        <v>2</v>
      </c>
      <c r="L38" s="48">
        <v>1</v>
      </c>
      <c r="M38" s="48">
        <v>0</v>
      </c>
      <c r="N38" s="48">
        <v>1</v>
      </c>
      <c r="O38" s="48">
        <v>0</v>
      </c>
      <c r="P38" s="49">
        <v>0</v>
      </c>
      <c r="Q38" s="49">
        <v>0</v>
      </c>
      <c r="R38" s="48">
        <v>1</v>
      </c>
      <c r="S38" s="48">
        <v>0</v>
      </c>
      <c r="T38" s="48">
        <v>2</v>
      </c>
      <c r="U38" s="48">
        <v>1</v>
      </c>
      <c r="V38" s="48">
        <v>1</v>
      </c>
      <c r="W38" s="49">
        <v>0.5</v>
      </c>
      <c r="X38" s="49">
        <v>0.5</v>
      </c>
      <c r="Y38" s="78" t="s">
        <v>508</v>
      </c>
      <c r="Z38" s="78" t="s">
        <v>561</v>
      </c>
      <c r="AA38" s="78"/>
      <c r="AB38" s="85" t="s">
        <v>1071</v>
      </c>
      <c r="AC38" s="85" t="s">
        <v>1071</v>
      </c>
      <c r="AD38" s="85" t="s">
        <v>333</v>
      </c>
      <c r="AE38" s="85"/>
      <c r="AF38" s="85" t="s">
        <v>2839</v>
      </c>
      <c r="AG38" s="121">
        <v>0</v>
      </c>
      <c r="AH38" s="124">
        <v>0</v>
      </c>
      <c r="AI38" s="121">
        <v>1</v>
      </c>
      <c r="AJ38" s="124">
        <v>8.333333333333334</v>
      </c>
      <c r="AK38" s="121">
        <v>0</v>
      </c>
      <c r="AL38" s="124">
        <v>0</v>
      </c>
      <c r="AM38" s="121">
        <v>11</v>
      </c>
      <c r="AN38" s="124">
        <v>91.66666666666667</v>
      </c>
      <c r="AO38" s="121">
        <v>12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2387</v>
      </c>
      <c r="B2" s="85" t="s">
        <v>332</v>
      </c>
      <c r="C2" s="78">
        <f>VLOOKUP(GroupVertices[[#This Row],[Vertex]],Vertices[],MATCH("ID",Vertices[[#Headers],[Vertex]:[Vertex Content Word Count]],0),FALSE)</f>
        <v>177</v>
      </c>
    </row>
    <row r="3" spans="1:3" ht="15">
      <c r="A3" s="78" t="s">
        <v>2387</v>
      </c>
      <c r="B3" s="85" t="s">
        <v>331</v>
      </c>
      <c r="C3" s="78">
        <f>VLOOKUP(GroupVertices[[#This Row],[Vertex]],Vertices[],MATCH("ID",Vertices[[#Headers],[Vertex]:[Vertex Content Word Count]],0),FALSE)</f>
        <v>138</v>
      </c>
    </row>
    <row r="4" spans="1:3" ht="15">
      <c r="A4" s="78" t="s">
        <v>2387</v>
      </c>
      <c r="B4" s="85" t="s">
        <v>386</v>
      </c>
      <c r="C4" s="78">
        <f>VLOOKUP(GroupVertices[[#This Row],[Vertex]],Vertices[],MATCH("ID",Vertices[[#Headers],[Vertex]:[Vertex Content Word Count]],0),FALSE)</f>
        <v>176</v>
      </c>
    </row>
    <row r="5" spans="1:3" ht="15">
      <c r="A5" s="78" t="s">
        <v>2387</v>
      </c>
      <c r="B5" s="85" t="s">
        <v>330</v>
      </c>
      <c r="C5" s="78">
        <f>VLOOKUP(GroupVertices[[#This Row],[Vertex]],Vertices[],MATCH("ID",Vertices[[#Headers],[Vertex]:[Vertex Content Word Count]],0),FALSE)</f>
        <v>169</v>
      </c>
    </row>
    <row r="6" spans="1:3" ht="15">
      <c r="A6" s="78" t="s">
        <v>2387</v>
      </c>
      <c r="B6" s="85" t="s">
        <v>385</v>
      </c>
      <c r="C6" s="78">
        <f>VLOOKUP(GroupVertices[[#This Row],[Vertex]],Vertices[],MATCH("ID",Vertices[[#Headers],[Vertex]:[Vertex Content Word Count]],0),FALSE)</f>
        <v>175</v>
      </c>
    </row>
    <row r="7" spans="1:3" ht="15">
      <c r="A7" s="78" t="s">
        <v>2387</v>
      </c>
      <c r="B7" s="85" t="s">
        <v>384</v>
      </c>
      <c r="C7" s="78">
        <f>VLOOKUP(GroupVertices[[#This Row],[Vertex]],Vertices[],MATCH("ID",Vertices[[#Headers],[Vertex]:[Vertex Content Word Count]],0),FALSE)</f>
        <v>174</v>
      </c>
    </row>
    <row r="8" spans="1:3" ht="15">
      <c r="A8" s="78" t="s">
        <v>2387</v>
      </c>
      <c r="B8" s="85" t="s">
        <v>383</v>
      </c>
      <c r="C8" s="78">
        <f>VLOOKUP(GroupVertices[[#This Row],[Vertex]],Vertices[],MATCH("ID",Vertices[[#Headers],[Vertex]:[Vertex Content Word Count]],0),FALSE)</f>
        <v>173</v>
      </c>
    </row>
    <row r="9" spans="1:3" ht="15">
      <c r="A9" s="78" t="s">
        <v>2387</v>
      </c>
      <c r="B9" s="85" t="s">
        <v>382</v>
      </c>
      <c r="C9" s="78">
        <f>VLOOKUP(GroupVertices[[#This Row],[Vertex]],Vertices[],MATCH("ID",Vertices[[#Headers],[Vertex]:[Vertex Content Word Count]],0),FALSE)</f>
        <v>172</v>
      </c>
    </row>
    <row r="10" spans="1:3" ht="15">
      <c r="A10" s="78" t="s">
        <v>2387</v>
      </c>
      <c r="B10" s="85" t="s">
        <v>381</v>
      </c>
      <c r="C10" s="78">
        <f>VLOOKUP(GroupVertices[[#This Row],[Vertex]],Vertices[],MATCH("ID",Vertices[[#Headers],[Vertex]:[Vertex Content Word Count]],0),FALSE)</f>
        <v>171</v>
      </c>
    </row>
    <row r="11" spans="1:3" ht="15">
      <c r="A11" s="78" t="s">
        <v>2387</v>
      </c>
      <c r="B11" s="85" t="s">
        <v>380</v>
      </c>
      <c r="C11" s="78">
        <f>VLOOKUP(GroupVertices[[#This Row],[Vertex]],Vertices[],MATCH("ID",Vertices[[#Headers],[Vertex]:[Vertex Content Word Count]],0),FALSE)</f>
        <v>170</v>
      </c>
    </row>
    <row r="12" spans="1:3" ht="15">
      <c r="A12" s="78" t="s">
        <v>2387</v>
      </c>
      <c r="B12" s="85" t="s">
        <v>373</v>
      </c>
      <c r="C12" s="78">
        <f>VLOOKUP(GroupVertices[[#This Row],[Vertex]],Vertices[],MATCH("ID",Vertices[[#Headers],[Vertex]:[Vertex Content Word Count]],0),FALSE)</f>
        <v>140</v>
      </c>
    </row>
    <row r="13" spans="1:3" ht="15">
      <c r="A13" s="78" t="s">
        <v>2387</v>
      </c>
      <c r="B13" s="85" t="s">
        <v>322</v>
      </c>
      <c r="C13" s="78">
        <f>VLOOKUP(GroupVertices[[#This Row],[Vertex]],Vertices[],MATCH("ID",Vertices[[#Headers],[Vertex]:[Vertex Content Word Count]],0),FALSE)</f>
        <v>162</v>
      </c>
    </row>
    <row r="14" spans="1:3" ht="15">
      <c r="A14" s="78" t="s">
        <v>2387</v>
      </c>
      <c r="B14" s="85" t="s">
        <v>321</v>
      </c>
      <c r="C14" s="78">
        <f>VLOOKUP(GroupVertices[[#This Row],[Vertex]],Vertices[],MATCH("ID",Vertices[[#Headers],[Vertex]:[Vertex Content Word Count]],0),FALSE)</f>
        <v>161</v>
      </c>
    </row>
    <row r="15" spans="1:3" ht="15">
      <c r="A15" s="78" t="s">
        <v>2387</v>
      </c>
      <c r="B15" s="85" t="s">
        <v>319</v>
      </c>
      <c r="C15" s="78">
        <f>VLOOKUP(GroupVertices[[#This Row],[Vertex]],Vertices[],MATCH("ID",Vertices[[#Headers],[Vertex]:[Vertex Content Word Count]],0),FALSE)</f>
        <v>155</v>
      </c>
    </row>
    <row r="16" spans="1:3" ht="15">
      <c r="A16" s="78" t="s">
        <v>2387</v>
      </c>
      <c r="B16" s="85" t="s">
        <v>317</v>
      </c>
      <c r="C16" s="78">
        <f>VLOOKUP(GroupVertices[[#This Row],[Vertex]],Vertices[],MATCH("ID",Vertices[[#Headers],[Vertex]:[Vertex Content Word Count]],0),FALSE)</f>
        <v>153</v>
      </c>
    </row>
    <row r="17" spans="1:3" ht="15">
      <c r="A17" s="78" t="s">
        <v>2387</v>
      </c>
      <c r="B17" s="85" t="s">
        <v>315</v>
      </c>
      <c r="C17" s="78">
        <f>VLOOKUP(GroupVertices[[#This Row],[Vertex]],Vertices[],MATCH("ID",Vertices[[#Headers],[Vertex]:[Vertex Content Word Count]],0),FALSE)</f>
        <v>149</v>
      </c>
    </row>
    <row r="18" spans="1:3" ht="15">
      <c r="A18" s="78" t="s">
        <v>2387</v>
      </c>
      <c r="B18" s="85" t="s">
        <v>314</v>
      </c>
      <c r="C18" s="78">
        <f>VLOOKUP(GroupVertices[[#This Row],[Vertex]],Vertices[],MATCH("ID",Vertices[[#Headers],[Vertex]:[Vertex Content Word Count]],0),FALSE)</f>
        <v>148</v>
      </c>
    </row>
    <row r="19" spans="1:3" ht="15">
      <c r="A19" s="78" t="s">
        <v>2387</v>
      </c>
      <c r="B19" s="85" t="s">
        <v>313</v>
      </c>
      <c r="C19" s="78">
        <f>VLOOKUP(GroupVertices[[#This Row],[Vertex]],Vertices[],MATCH("ID",Vertices[[#Headers],[Vertex]:[Vertex Content Word Count]],0),FALSE)</f>
        <v>147</v>
      </c>
    </row>
    <row r="20" spans="1:3" ht="15">
      <c r="A20" s="78" t="s">
        <v>2387</v>
      </c>
      <c r="B20" s="85" t="s">
        <v>305</v>
      </c>
      <c r="C20" s="78">
        <f>VLOOKUP(GroupVertices[[#This Row],[Vertex]],Vertices[],MATCH("ID",Vertices[[#Headers],[Vertex]:[Vertex Content Word Count]],0),FALSE)</f>
        <v>139</v>
      </c>
    </row>
    <row r="21" spans="1:3" ht="15">
      <c r="A21" s="78" t="s">
        <v>2387</v>
      </c>
      <c r="B21" s="85" t="s">
        <v>304</v>
      </c>
      <c r="C21" s="78">
        <f>VLOOKUP(GroupVertices[[#This Row],[Vertex]],Vertices[],MATCH("ID",Vertices[[#Headers],[Vertex]:[Vertex Content Word Count]],0),FALSE)</f>
        <v>137</v>
      </c>
    </row>
    <row r="22" spans="1:3" ht="15">
      <c r="A22" s="78" t="s">
        <v>2388</v>
      </c>
      <c r="B22" s="85" t="s">
        <v>215</v>
      </c>
      <c r="C22" s="78">
        <f>VLOOKUP(GroupVertices[[#This Row],[Vertex]],Vertices[],MATCH("ID",Vertices[[#Headers],[Vertex]:[Vertex Content Word Count]],0),FALSE)</f>
        <v>10</v>
      </c>
    </row>
    <row r="23" spans="1:3" ht="15">
      <c r="A23" s="78" t="s">
        <v>2388</v>
      </c>
      <c r="B23" s="85" t="s">
        <v>217</v>
      </c>
      <c r="C23" s="78">
        <f>VLOOKUP(GroupVertices[[#This Row],[Vertex]],Vertices[],MATCH("ID",Vertices[[#Headers],[Vertex]:[Vertex Content Word Count]],0),FALSE)</f>
        <v>15</v>
      </c>
    </row>
    <row r="24" spans="1:3" ht="15">
      <c r="A24" s="78" t="s">
        <v>2388</v>
      </c>
      <c r="B24" s="85" t="s">
        <v>227</v>
      </c>
      <c r="C24" s="78">
        <f>VLOOKUP(GroupVertices[[#This Row],[Vertex]],Vertices[],MATCH("ID",Vertices[[#Headers],[Vertex]:[Vertex Content Word Count]],0),FALSE)</f>
        <v>26</v>
      </c>
    </row>
    <row r="25" spans="1:3" ht="15">
      <c r="A25" s="78" t="s">
        <v>2388</v>
      </c>
      <c r="B25" s="85" t="s">
        <v>232</v>
      </c>
      <c r="C25" s="78">
        <f>VLOOKUP(GroupVertices[[#This Row],[Vertex]],Vertices[],MATCH("ID",Vertices[[#Headers],[Vertex]:[Vertex Content Word Count]],0),FALSE)</f>
        <v>31</v>
      </c>
    </row>
    <row r="26" spans="1:3" ht="15">
      <c r="A26" s="78" t="s">
        <v>2388</v>
      </c>
      <c r="B26" s="85" t="s">
        <v>234</v>
      </c>
      <c r="C26" s="78">
        <f>VLOOKUP(GroupVertices[[#This Row],[Vertex]],Vertices[],MATCH("ID",Vertices[[#Headers],[Vertex]:[Vertex Content Word Count]],0),FALSE)</f>
        <v>34</v>
      </c>
    </row>
    <row r="27" spans="1:3" ht="15">
      <c r="A27" s="78" t="s">
        <v>2388</v>
      </c>
      <c r="B27" s="85" t="s">
        <v>238</v>
      </c>
      <c r="C27" s="78">
        <f>VLOOKUP(GroupVertices[[#This Row],[Vertex]],Vertices[],MATCH("ID",Vertices[[#Headers],[Vertex]:[Vertex Content Word Count]],0),FALSE)</f>
        <v>38</v>
      </c>
    </row>
    <row r="28" spans="1:3" ht="15">
      <c r="A28" s="78" t="s">
        <v>2388</v>
      </c>
      <c r="B28" s="85" t="s">
        <v>239</v>
      </c>
      <c r="C28" s="78">
        <f>VLOOKUP(GroupVertices[[#This Row],[Vertex]],Vertices[],MATCH("ID",Vertices[[#Headers],[Vertex]:[Vertex Content Word Count]],0),FALSE)</f>
        <v>39</v>
      </c>
    </row>
    <row r="29" spans="1:3" ht="15">
      <c r="A29" s="78" t="s">
        <v>2388</v>
      </c>
      <c r="B29" s="85" t="s">
        <v>268</v>
      </c>
      <c r="C29" s="78">
        <f>VLOOKUP(GroupVertices[[#This Row],[Vertex]],Vertices[],MATCH("ID",Vertices[[#Headers],[Vertex]:[Vertex Content Word Count]],0),FALSE)</f>
        <v>83</v>
      </c>
    </row>
    <row r="30" spans="1:3" ht="15">
      <c r="A30" s="78" t="s">
        <v>2388</v>
      </c>
      <c r="B30" s="85" t="s">
        <v>269</v>
      </c>
      <c r="C30" s="78">
        <f>VLOOKUP(GroupVertices[[#This Row],[Vertex]],Vertices[],MATCH("ID",Vertices[[#Headers],[Vertex]:[Vertex Content Word Count]],0),FALSE)</f>
        <v>84</v>
      </c>
    </row>
    <row r="31" spans="1:3" ht="15">
      <c r="A31" s="78" t="s">
        <v>2388</v>
      </c>
      <c r="B31" s="85" t="s">
        <v>270</v>
      </c>
      <c r="C31" s="78">
        <f>VLOOKUP(GroupVertices[[#This Row],[Vertex]],Vertices[],MATCH("ID",Vertices[[#Headers],[Vertex]:[Vertex Content Word Count]],0),FALSE)</f>
        <v>85</v>
      </c>
    </row>
    <row r="32" spans="1:3" ht="15">
      <c r="A32" s="78" t="s">
        <v>2388</v>
      </c>
      <c r="B32" s="85" t="s">
        <v>280</v>
      </c>
      <c r="C32" s="78">
        <f>VLOOKUP(GroupVertices[[#This Row],[Vertex]],Vertices[],MATCH("ID",Vertices[[#Headers],[Vertex]:[Vertex Content Word Count]],0),FALSE)</f>
        <v>103</v>
      </c>
    </row>
    <row r="33" spans="1:3" ht="15">
      <c r="A33" s="78" t="s">
        <v>2388</v>
      </c>
      <c r="B33" s="85" t="s">
        <v>283</v>
      </c>
      <c r="C33" s="78">
        <f>VLOOKUP(GroupVertices[[#This Row],[Vertex]],Vertices[],MATCH("ID",Vertices[[#Headers],[Vertex]:[Vertex Content Word Count]],0),FALSE)</f>
        <v>109</v>
      </c>
    </row>
    <row r="34" spans="1:3" ht="15">
      <c r="A34" s="78" t="s">
        <v>2388</v>
      </c>
      <c r="B34" s="85" t="s">
        <v>296</v>
      </c>
      <c r="C34" s="78">
        <f>VLOOKUP(GroupVertices[[#This Row],[Vertex]],Vertices[],MATCH("ID",Vertices[[#Headers],[Vertex]:[Vertex Content Word Count]],0),FALSE)</f>
        <v>127</v>
      </c>
    </row>
    <row r="35" spans="1:3" ht="15">
      <c r="A35" s="78" t="s">
        <v>2388</v>
      </c>
      <c r="B35" s="85" t="s">
        <v>297</v>
      </c>
      <c r="C35" s="78">
        <f>VLOOKUP(GroupVertices[[#This Row],[Vertex]],Vertices[],MATCH("ID",Vertices[[#Headers],[Vertex]:[Vertex Content Word Count]],0),FALSE)</f>
        <v>128</v>
      </c>
    </row>
    <row r="36" spans="1:3" ht="15">
      <c r="A36" s="78" t="s">
        <v>2388</v>
      </c>
      <c r="B36" s="85" t="s">
        <v>310</v>
      </c>
      <c r="C36" s="78">
        <f>VLOOKUP(GroupVertices[[#This Row],[Vertex]],Vertices[],MATCH("ID",Vertices[[#Headers],[Vertex]:[Vertex Content Word Count]],0),FALSE)</f>
        <v>144</v>
      </c>
    </row>
    <row r="37" spans="1:3" ht="15">
      <c r="A37" s="78" t="s">
        <v>2388</v>
      </c>
      <c r="B37" s="85" t="s">
        <v>311</v>
      </c>
      <c r="C37" s="78">
        <f>VLOOKUP(GroupVertices[[#This Row],[Vertex]],Vertices[],MATCH("ID",Vertices[[#Headers],[Vertex]:[Vertex Content Word Count]],0),FALSE)</f>
        <v>145</v>
      </c>
    </row>
    <row r="38" spans="1:3" ht="15">
      <c r="A38" s="78" t="s">
        <v>2388</v>
      </c>
      <c r="B38" s="85" t="s">
        <v>312</v>
      </c>
      <c r="C38" s="78">
        <f>VLOOKUP(GroupVertices[[#This Row],[Vertex]],Vertices[],MATCH("ID",Vertices[[#Headers],[Vertex]:[Vertex Content Word Count]],0),FALSE)</f>
        <v>146</v>
      </c>
    </row>
    <row r="39" spans="1:3" ht="15">
      <c r="A39" s="78" t="s">
        <v>2388</v>
      </c>
      <c r="B39" s="85" t="s">
        <v>318</v>
      </c>
      <c r="C39" s="78">
        <f>VLOOKUP(GroupVertices[[#This Row],[Vertex]],Vertices[],MATCH("ID",Vertices[[#Headers],[Vertex]:[Vertex Content Word Count]],0),FALSE)</f>
        <v>154</v>
      </c>
    </row>
    <row r="40" spans="1:3" ht="15">
      <c r="A40" s="78" t="s">
        <v>2388</v>
      </c>
      <c r="B40" s="85" t="s">
        <v>323</v>
      </c>
      <c r="C40" s="78">
        <f>VLOOKUP(GroupVertices[[#This Row],[Vertex]],Vertices[],MATCH("ID",Vertices[[#Headers],[Vertex]:[Vertex Content Word Count]],0),FALSE)</f>
        <v>163</v>
      </c>
    </row>
    <row r="41" spans="1:3" ht="15">
      <c r="A41" s="78" t="s">
        <v>2389</v>
      </c>
      <c r="B41" s="85" t="s">
        <v>336</v>
      </c>
      <c r="C41" s="78">
        <f>VLOOKUP(GroupVertices[[#This Row],[Vertex]],Vertices[],MATCH("ID",Vertices[[#Headers],[Vertex]:[Vertex Content Word Count]],0),FALSE)</f>
        <v>9</v>
      </c>
    </row>
    <row r="42" spans="1:3" ht="15">
      <c r="A42" s="78" t="s">
        <v>2389</v>
      </c>
      <c r="B42" s="85" t="s">
        <v>309</v>
      </c>
      <c r="C42" s="78">
        <f>VLOOKUP(GroupVertices[[#This Row],[Vertex]],Vertices[],MATCH("ID",Vertices[[#Headers],[Vertex]:[Vertex Content Word Count]],0),FALSE)</f>
        <v>143</v>
      </c>
    </row>
    <row r="43" spans="1:3" ht="15">
      <c r="A43" s="78" t="s">
        <v>2389</v>
      </c>
      <c r="B43" s="85" t="s">
        <v>308</v>
      </c>
      <c r="C43" s="78">
        <f>VLOOKUP(GroupVertices[[#This Row],[Vertex]],Vertices[],MATCH("ID",Vertices[[#Headers],[Vertex]:[Vertex Content Word Count]],0),FALSE)</f>
        <v>142</v>
      </c>
    </row>
    <row r="44" spans="1:3" ht="15">
      <c r="A44" s="78" t="s">
        <v>2389</v>
      </c>
      <c r="B44" s="85" t="s">
        <v>307</v>
      </c>
      <c r="C44" s="78">
        <f>VLOOKUP(GroupVertices[[#This Row],[Vertex]],Vertices[],MATCH("ID",Vertices[[#Headers],[Vertex]:[Vertex Content Word Count]],0),FALSE)</f>
        <v>132</v>
      </c>
    </row>
    <row r="45" spans="1:3" ht="15">
      <c r="A45" s="78" t="s">
        <v>2389</v>
      </c>
      <c r="B45" s="85" t="s">
        <v>306</v>
      </c>
      <c r="C45" s="78">
        <f>VLOOKUP(GroupVertices[[#This Row],[Vertex]],Vertices[],MATCH("ID",Vertices[[#Headers],[Vertex]:[Vertex Content Word Count]],0),FALSE)</f>
        <v>141</v>
      </c>
    </row>
    <row r="46" spans="1:3" ht="15">
      <c r="A46" s="78" t="s">
        <v>2389</v>
      </c>
      <c r="B46" s="85" t="s">
        <v>299</v>
      </c>
      <c r="C46" s="78">
        <f>VLOOKUP(GroupVertices[[#This Row],[Vertex]],Vertices[],MATCH("ID",Vertices[[#Headers],[Vertex]:[Vertex Content Word Count]],0),FALSE)</f>
        <v>131</v>
      </c>
    </row>
    <row r="47" spans="1:3" ht="15">
      <c r="A47" s="78" t="s">
        <v>2389</v>
      </c>
      <c r="B47" s="85" t="s">
        <v>259</v>
      </c>
      <c r="C47" s="78">
        <f>VLOOKUP(GroupVertices[[#This Row],[Vertex]],Vertices[],MATCH("ID",Vertices[[#Headers],[Vertex]:[Vertex Content Word Count]],0),FALSE)</f>
        <v>67</v>
      </c>
    </row>
    <row r="48" spans="1:3" ht="15">
      <c r="A48" s="78" t="s">
        <v>2389</v>
      </c>
      <c r="B48" s="85" t="s">
        <v>258</v>
      </c>
      <c r="C48" s="78">
        <f>VLOOKUP(GroupVertices[[#This Row],[Vertex]],Vertices[],MATCH("ID",Vertices[[#Headers],[Vertex]:[Vertex Content Word Count]],0),FALSE)</f>
        <v>64</v>
      </c>
    </row>
    <row r="49" spans="1:3" ht="15">
      <c r="A49" s="78" t="s">
        <v>2389</v>
      </c>
      <c r="B49" s="85" t="s">
        <v>347</v>
      </c>
      <c r="C49" s="78">
        <f>VLOOKUP(GroupVertices[[#This Row],[Vertex]],Vertices[],MATCH("ID",Vertices[[#Headers],[Vertex]:[Vertex Content Word Count]],0),FALSE)</f>
        <v>66</v>
      </c>
    </row>
    <row r="50" spans="1:3" ht="15">
      <c r="A50" s="78" t="s">
        <v>2389</v>
      </c>
      <c r="B50" s="85" t="s">
        <v>346</v>
      </c>
      <c r="C50" s="78">
        <f>VLOOKUP(GroupVertices[[#This Row],[Vertex]],Vertices[],MATCH("ID",Vertices[[#Headers],[Vertex]:[Vertex Content Word Count]],0),FALSE)</f>
        <v>65</v>
      </c>
    </row>
    <row r="51" spans="1:3" ht="15">
      <c r="A51" s="78" t="s">
        <v>2389</v>
      </c>
      <c r="B51" s="85" t="s">
        <v>257</v>
      </c>
      <c r="C51" s="78">
        <f>VLOOKUP(GroupVertices[[#This Row],[Vertex]],Vertices[],MATCH("ID",Vertices[[#Headers],[Vertex]:[Vertex Content Word Count]],0),FALSE)</f>
        <v>63</v>
      </c>
    </row>
    <row r="52" spans="1:3" ht="15">
      <c r="A52" s="78" t="s">
        <v>2389</v>
      </c>
      <c r="B52" s="85" t="s">
        <v>255</v>
      </c>
      <c r="C52" s="78">
        <f>VLOOKUP(GroupVertices[[#This Row],[Vertex]],Vertices[],MATCH("ID",Vertices[[#Headers],[Vertex]:[Vertex Content Word Count]],0),FALSE)</f>
        <v>60</v>
      </c>
    </row>
    <row r="53" spans="1:3" ht="15">
      <c r="A53" s="78" t="s">
        <v>2389</v>
      </c>
      <c r="B53" s="85" t="s">
        <v>254</v>
      </c>
      <c r="C53" s="78">
        <f>VLOOKUP(GroupVertices[[#This Row],[Vertex]],Vertices[],MATCH("ID",Vertices[[#Headers],[Vertex]:[Vertex Content Word Count]],0),FALSE)</f>
        <v>59</v>
      </c>
    </row>
    <row r="54" spans="1:3" ht="15">
      <c r="A54" s="78" t="s">
        <v>2389</v>
      </c>
      <c r="B54" s="85" t="s">
        <v>247</v>
      </c>
      <c r="C54" s="78">
        <f>VLOOKUP(GroupVertices[[#This Row],[Vertex]],Vertices[],MATCH("ID",Vertices[[#Headers],[Vertex]:[Vertex Content Word Count]],0),FALSE)</f>
        <v>51</v>
      </c>
    </row>
    <row r="55" spans="1:3" ht="15">
      <c r="A55" s="78" t="s">
        <v>2389</v>
      </c>
      <c r="B55" s="85" t="s">
        <v>344</v>
      </c>
      <c r="C55" s="78">
        <f>VLOOKUP(GroupVertices[[#This Row],[Vertex]],Vertices[],MATCH("ID",Vertices[[#Headers],[Vertex]:[Vertex Content Word Count]],0),FALSE)</f>
        <v>52</v>
      </c>
    </row>
    <row r="56" spans="1:3" ht="15">
      <c r="A56" s="78" t="s">
        <v>2389</v>
      </c>
      <c r="B56" s="85" t="s">
        <v>246</v>
      </c>
      <c r="C56" s="78">
        <f>VLOOKUP(GroupVertices[[#This Row],[Vertex]],Vertices[],MATCH("ID",Vertices[[#Headers],[Vertex]:[Vertex Content Word Count]],0),FALSE)</f>
        <v>49</v>
      </c>
    </row>
    <row r="57" spans="1:3" ht="15">
      <c r="A57" s="78" t="s">
        <v>2389</v>
      </c>
      <c r="B57" s="85" t="s">
        <v>343</v>
      </c>
      <c r="C57" s="78">
        <f>VLOOKUP(GroupVertices[[#This Row],[Vertex]],Vertices[],MATCH("ID",Vertices[[#Headers],[Vertex]:[Vertex Content Word Count]],0),FALSE)</f>
        <v>50</v>
      </c>
    </row>
    <row r="58" spans="1:3" ht="15">
      <c r="A58" s="78" t="s">
        <v>2389</v>
      </c>
      <c r="B58" s="85" t="s">
        <v>214</v>
      </c>
      <c r="C58" s="78">
        <f>VLOOKUP(GroupVertices[[#This Row],[Vertex]],Vertices[],MATCH("ID",Vertices[[#Headers],[Vertex]:[Vertex Content Word Count]],0),FALSE)</f>
        <v>8</v>
      </c>
    </row>
    <row r="59" spans="1:3" ht="15">
      <c r="A59" s="78" t="s">
        <v>2390</v>
      </c>
      <c r="B59" s="85" t="s">
        <v>295</v>
      </c>
      <c r="C59" s="78">
        <f>VLOOKUP(GroupVertices[[#This Row],[Vertex]],Vertices[],MATCH("ID",Vertices[[#Headers],[Vertex]:[Vertex Content Word Count]],0),FALSE)</f>
        <v>126</v>
      </c>
    </row>
    <row r="60" spans="1:3" ht="15">
      <c r="A60" s="78" t="s">
        <v>2390</v>
      </c>
      <c r="B60" s="85" t="s">
        <v>286</v>
      </c>
      <c r="C60" s="78">
        <f>VLOOKUP(GroupVertices[[#This Row],[Vertex]],Vertices[],MATCH("ID",Vertices[[#Headers],[Vertex]:[Vertex Content Word Count]],0),FALSE)</f>
        <v>112</v>
      </c>
    </row>
    <row r="61" spans="1:3" ht="15">
      <c r="A61" s="78" t="s">
        <v>2390</v>
      </c>
      <c r="B61" s="85" t="s">
        <v>293</v>
      </c>
      <c r="C61" s="78">
        <f>VLOOKUP(GroupVertices[[#This Row],[Vertex]],Vertices[],MATCH("ID",Vertices[[#Headers],[Vertex]:[Vertex Content Word Count]],0),FALSE)</f>
        <v>122</v>
      </c>
    </row>
    <row r="62" spans="1:3" ht="15">
      <c r="A62" s="78" t="s">
        <v>2390</v>
      </c>
      <c r="B62" s="85" t="s">
        <v>292</v>
      </c>
      <c r="C62" s="78">
        <f>VLOOKUP(GroupVertices[[#This Row],[Vertex]],Vertices[],MATCH("ID",Vertices[[#Headers],[Vertex]:[Vertex Content Word Count]],0),FALSE)</f>
        <v>121</v>
      </c>
    </row>
    <row r="63" spans="1:3" ht="15">
      <c r="A63" s="78" t="s">
        <v>2390</v>
      </c>
      <c r="B63" s="85" t="s">
        <v>291</v>
      </c>
      <c r="C63" s="78">
        <f>VLOOKUP(GroupVertices[[#This Row],[Vertex]],Vertices[],MATCH("ID",Vertices[[#Headers],[Vertex]:[Vertex Content Word Count]],0),FALSE)</f>
        <v>120</v>
      </c>
    </row>
    <row r="64" spans="1:3" ht="15">
      <c r="A64" s="78" t="s">
        <v>2390</v>
      </c>
      <c r="B64" s="85" t="s">
        <v>290</v>
      </c>
      <c r="C64" s="78">
        <f>VLOOKUP(GroupVertices[[#This Row],[Vertex]],Vertices[],MATCH("ID",Vertices[[#Headers],[Vertex]:[Vertex Content Word Count]],0),FALSE)</f>
        <v>119</v>
      </c>
    </row>
    <row r="65" spans="1:3" ht="15">
      <c r="A65" s="78" t="s">
        <v>2390</v>
      </c>
      <c r="B65" s="85" t="s">
        <v>288</v>
      </c>
      <c r="C65" s="78">
        <f>VLOOKUP(GroupVertices[[#This Row],[Vertex]],Vertices[],MATCH("ID",Vertices[[#Headers],[Vertex]:[Vertex Content Word Count]],0),FALSE)</f>
        <v>118</v>
      </c>
    </row>
    <row r="66" spans="1:3" ht="15">
      <c r="A66" s="78" t="s">
        <v>2390</v>
      </c>
      <c r="B66" s="85" t="s">
        <v>289</v>
      </c>
      <c r="C66" s="78">
        <f>VLOOKUP(GroupVertices[[#This Row],[Vertex]],Vertices[],MATCH("ID",Vertices[[#Headers],[Vertex]:[Vertex Content Word Count]],0),FALSE)</f>
        <v>113</v>
      </c>
    </row>
    <row r="67" spans="1:3" ht="15">
      <c r="A67" s="78" t="s">
        <v>2390</v>
      </c>
      <c r="B67" s="85" t="s">
        <v>284</v>
      </c>
      <c r="C67" s="78">
        <f>VLOOKUP(GroupVertices[[#This Row],[Vertex]],Vertices[],MATCH("ID",Vertices[[#Headers],[Vertex]:[Vertex Content Word Count]],0),FALSE)</f>
        <v>110</v>
      </c>
    </row>
    <row r="68" spans="1:3" ht="15">
      <c r="A68" s="78" t="s">
        <v>2390</v>
      </c>
      <c r="B68" s="85" t="s">
        <v>369</v>
      </c>
      <c r="C68" s="78">
        <f>VLOOKUP(GroupVertices[[#This Row],[Vertex]],Vertices[],MATCH("ID",Vertices[[#Headers],[Vertex]:[Vertex Content Word Count]],0),FALSE)</f>
        <v>117</v>
      </c>
    </row>
    <row r="69" spans="1:3" ht="15">
      <c r="A69" s="78" t="s">
        <v>2390</v>
      </c>
      <c r="B69" s="85" t="s">
        <v>368</v>
      </c>
      <c r="C69" s="78">
        <f>VLOOKUP(GroupVertices[[#This Row],[Vertex]],Vertices[],MATCH("ID",Vertices[[#Headers],[Vertex]:[Vertex Content Word Count]],0),FALSE)</f>
        <v>116</v>
      </c>
    </row>
    <row r="70" spans="1:3" ht="15">
      <c r="A70" s="78" t="s">
        <v>2390</v>
      </c>
      <c r="B70" s="85" t="s">
        <v>367</v>
      </c>
      <c r="C70" s="78">
        <f>VLOOKUP(GroupVertices[[#This Row],[Vertex]],Vertices[],MATCH("ID",Vertices[[#Headers],[Vertex]:[Vertex Content Word Count]],0),FALSE)</f>
        <v>115</v>
      </c>
    </row>
    <row r="71" spans="1:3" ht="15">
      <c r="A71" s="78" t="s">
        <v>2390</v>
      </c>
      <c r="B71" s="85" t="s">
        <v>287</v>
      </c>
      <c r="C71" s="78">
        <f>VLOOKUP(GroupVertices[[#This Row],[Vertex]],Vertices[],MATCH("ID",Vertices[[#Headers],[Vertex]:[Vertex Content Word Count]],0),FALSE)</f>
        <v>114</v>
      </c>
    </row>
    <row r="72" spans="1:3" ht="15">
      <c r="A72" s="78" t="s">
        <v>2390</v>
      </c>
      <c r="B72" s="85" t="s">
        <v>285</v>
      </c>
      <c r="C72" s="78">
        <f>VLOOKUP(GroupVertices[[#This Row],[Vertex]],Vertices[],MATCH("ID",Vertices[[#Headers],[Vertex]:[Vertex Content Word Count]],0),FALSE)</f>
        <v>111</v>
      </c>
    </row>
    <row r="73" spans="1:3" ht="15">
      <c r="A73" s="78" t="s">
        <v>2391</v>
      </c>
      <c r="B73" s="85" t="s">
        <v>329</v>
      </c>
      <c r="C73" s="78">
        <f>VLOOKUP(GroupVertices[[#This Row],[Vertex]],Vertices[],MATCH("ID",Vertices[[#Headers],[Vertex]:[Vertex Content Word Count]],0),FALSE)</f>
        <v>43</v>
      </c>
    </row>
    <row r="74" spans="1:3" ht="15">
      <c r="A74" s="78" t="s">
        <v>2391</v>
      </c>
      <c r="B74" s="85" t="s">
        <v>249</v>
      </c>
      <c r="C74" s="78">
        <f>VLOOKUP(GroupVertices[[#This Row],[Vertex]],Vertices[],MATCH("ID",Vertices[[#Headers],[Vertex]:[Vertex Content Word Count]],0),FALSE)</f>
        <v>54</v>
      </c>
    </row>
    <row r="75" spans="1:3" ht="15">
      <c r="A75" s="78" t="s">
        <v>2391</v>
      </c>
      <c r="B75" s="85" t="s">
        <v>248</v>
      </c>
      <c r="C75" s="78">
        <f>VLOOKUP(GroupVertices[[#This Row],[Vertex]],Vertices[],MATCH("ID",Vertices[[#Headers],[Vertex]:[Vertex Content Word Count]],0),FALSE)</f>
        <v>53</v>
      </c>
    </row>
    <row r="76" spans="1:3" ht="15">
      <c r="A76" s="78" t="s">
        <v>2391</v>
      </c>
      <c r="B76" s="85" t="s">
        <v>244</v>
      </c>
      <c r="C76" s="78">
        <f>VLOOKUP(GroupVertices[[#This Row],[Vertex]],Vertices[],MATCH("ID",Vertices[[#Headers],[Vertex]:[Vertex Content Word Count]],0),FALSE)</f>
        <v>45</v>
      </c>
    </row>
    <row r="77" spans="1:3" ht="15">
      <c r="A77" s="78" t="s">
        <v>2391</v>
      </c>
      <c r="B77" s="85" t="s">
        <v>243</v>
      </c>
      <c r="C77" s="78">
        <f>VLOOKUP(GroupVertices[[#This Row],[Vertex]],Vertices[],MATCH("ID",Vertices[[#Headers],[Vertex]:[Vertex Content Word Count]],0),FALSE)</f>
        <v>44</v>
      </c>
    </row>
    <row r="78" spans="1:3" ht="15">
      <c r="A78" s="78" t="s">
        <v>2391</v>
      </c>
      <c r="B78" s="85" t="s">
        <v>242</v>
      </c>
      <c r="C78" s="78">
        <f>VLOOKUP(GroupVertices[[#This Row],[Vertex]],Vertices[],MATCH("ID",Vertices[[#Headers],[Vertex]:[Vertex Content Word Count]],0),FALSE)</f>
        <v>42</v>
      </c>
    </row>
    <row r="79" spans="1:3" ht="15">
      <c r="A79" s="78" t="s">
        <v>2392</v>
      </c>
      <c r="B79" s="85" t="s">
        <v>278</v>
      </c>
      <c r="C79" s="78">
        <f>VLOOKUP(GroupVertices[[#This Row],[Vertex]],Vertices[],MATCH("ID",Vertices[[#Headers],[Vertex]:[Vertex Content Word Count]],0),FALSE)</f>
        <v>98</v>
      </c>
    </row>
    <row r="80" spans="1:3" ht="15">
      <c r="A80" s="78" t="s">
        <v>2392</v>
      </c>
      <c r="B80" s="85" t="s">
        <v>277</v>
      </c>
      <c r="C80" s="78">
        <f>VLOOKUP(GroupVertices[[#This Row],[Vertex]],Vertices[],MATCH("ID",Vertices[[#Headers],[Vertex]:[Vertex Content Word Count]],0),FALSE)</f>
        <v>87</v>
      </c>
    </row>
    <row r="81" spans="1:3" ht="15">
      <c r="A81" s="78" t="s">
        <v>2392</v>
      </c>
      <c r="B81" s="85" t="s">
        <v>274</v>
      </c>
      <c r="C81" s="78">
        <f>VLOOKUP(GroupVertices[[#This Row],[Vertex]],Vertices[],MATCH("ID",Vertices[[#Headers],[Vertex]:[Vertex Content Word Count]],0),FALSE)</f>
        <v>90</v>
      </c>
    </row>
    <row r="82" spans="1:3" ht="15">
      <c r="A82" s="78" t="s">
        <v>2392</v>
      </c>
      <c r="B82" s="85" t="s">
        <v>273</v>
      </c>
      <c r="C82" s="78">
        <f>VLOOKUP(GroupVertices[[#This Row],[Vertex]],Vertices[],MATCH("ID",Vertices[[#Headers],[Vertex]:[Vertex Content Word Count]],0),FALSE)</f>
        <v>89</v>
      </c>
    </row>
    <row r="83" spans="1:3" ht="15">
      <c r="A83" s="78" t="s">
        <v>2392</v>
      </c>
      <c r="B83" s="85" t="s">
        <v>272</v>
      </c>
      <c r="C83" s="78">
        <f>VLOOKUP(GroupVertices[[#This Row],[Vertex]],Vertices[],MATCH("ID",Vertices[[#Headers],[Vertex]:[Vertex Content Word Count]],0),FALSE)</f>
        <v>88</v>
      </c>
    </row>
    <row r="84" spans="1:3" ht="15">
      <c r="A84" s="78" t="s">
        <v>2392</v>
      </c>
      <c r="B84" s="85" t="s">
        <v>271</v>
      </c>
      <c r="C84" s="78">
        <f>VLOOKUP(GroupVertices[[#This Row],[Vertex]],Vertices[],MATCH("ID",Vertices[[#Headers],[Vertex]:[Vertex Content Word Count]],0),FALSE)</f>
        <v>86</v>
      </c>
    </row>
    <row r="85" spans="1:3" ht="15">
      <c r="A85" s="78" t="s">
        <v>2393</v>
      </c>
      <c r="B85" s="85" t="s">
        <v>260</v>
      </c>
      <c r="C85" s="78">
        <f>VLOOKUP(GroupVertices[[#This Row],[Vertex]],Vertices[],MATCH("ID",Vertices[[#Headers],[Vertex]:[Vertex Content Word Count]],0),FALSE)</f>
        <v>14</v>
      </c>
    </row>
    <row r="86" spans="1:3" ht="15">
      <c r="A86" s="78" t="s">
        <v>2393</v>
      </c>
      <c r="B86" s="85" t="s">
        <v>348</v>
      </c>
      <c r="C86" s="78">
        <f>VLOOKUP(GroupVertices[[#This Row],[Vertex]],Vertices[],MATCH("ID",Vertices[[#Headers],[Vertex]:[Vertex Content Word Count]],0),FALSE)</f>
        <v>68</v>
      </c>
    </row>
    <row r="87" spans="1:3" ht="15">
      <c r="A87" s="78" t="s">
        <v>2393</v>
      </c>
      <c r="B87" s="85" t="s">
        <v>222</v>
      </c>
      <c r="C87" s="78">
        <f>VLOOKUP(GroupVertices[[#This Row],[Vertex]],Vertices[],MATCH("ID",Vertices[[#Headers],[Vertex]:[Vertex Content Word Count]],0),FALSE)</f>
        <v>21</v>
      </c>
    </row>
    <row r="88" spans="1:3" ht="15">
      <c r="A88" s="78" t="s">
        <v>2393</v>
      </c>
      <c r="B88" s="85" t="s">
        <v>338</v>
      </c>
      <c r="C88" s="78">
        <f>VLOOKUP(GroupVertices[[#This Row],[Vertex]],Vertices[],MATCH("ID",Vertices[[#Headers],[Vertex]:[Vertex Content Word Count]],0),FALSE)</f>
        <v>13</v>
      </c>
    </row>
    <row r="89" spans="1:3" ht="15">
      <c r="A89" s="78" t="s">
        <v>2393</v>
      </c>
      <c r="B89" s="85" t="s">
        <v>337</v>
      </c>
      <c r="C89" s="78">
        <f>VLOOKUP(GroupVertices[[#This Row],[Vertex]],Vertices[],MATCH("ID",Vertices[[#Headers],[Vertex]:[Vertex Content Word Count]],0),FALSE)</f>
        <v>12</v>
      </c>
    </row>
    <row r="90" spans="1:3" ht="15">
      <c r="A90" s="78" t="s">
        <v>2393</v>
      </c>
      <c r="B90" s="85" t="s">
        <v>216</v>
      </c>
      <c r="C90" s="78">
        <f>VLOOKUP(GroupVertices[[#This Row],[Vertex]],Vertices[],MATCH("ID",Vertices[[#Headers],[Vertex]:[Vertex Content Word Count]],0),FALSE)</f>
        <v>11</v>
      </c>
    </row>
    <row r="91" spans="1:3" ht="15">
      <c r="A91" s="78" t="s">
        <v>2394</v>
      </c>
      <c r="B91" s="85" t="s">
        <v>327</v>
      </c>
      <c r="C91" s="78">
        <f>VLOOKUP(GroupVertices[[#This Row],[Vertex]],Vertices[],MATCH("ID",Vertices[[#Headers],[Vertex]:[Vertex Content Word Count]],0),FALSE)</f>
        <v>168</v>
      </c>
    </row>
    <row r="92" spans="1:3" ht="15">
      <c r="A92" s="78" t="s">
        <v>2394</v>
      </c>
      <c r="B92" s="85" t="s">
        <v>328</v>
      </c>
      <c r="C92" s="78">
        <f>VLOOKUP(GroupVertices[[#This Row],[Vertex]],Vertices[],MATCH("ID",Vertices[[#Headers],[Vertex]:[Vertex Content Word Count]],0),FALSE)</f>
        <v>165</v>
      </c>
    </row>
    <row r="93" spans="1:3" ht="15">
      <c r="A93" s="78" t="s">
        <v>2394</v>
      </c>
      <c r="B93" s="85" t="s">
        <v>326</v>
      </c>
      <c r="C93" s="78">
        <f>VLOOKUP(GroupVertices[[#This Row],[Vertex]],Vertices[],MATCH("ID",Vertices[[#Headers],[Vertex]:[Vertex Content Word Count]],0),FALSE)</f>
        <v>167</v>
      </c>
    </row>
    <row r="94" spans="1:3" ht="15">
      <c r="A94" s="78" t="s">
        <v>2394</v>
      </c>
      <c r="B94" s="85" t="s">
        <v>325</v>
      </c>
      <c r="C94" s="78">
        <f>VLOOKUP(GroupVertices[[#This Row],[Vertex]],Vertices[],MATCH("ID",Vertices[[#Headers],[Vertex]:[Vertex Content Word Count]],0),FALSE)</f>
        <v>166</v>
      </c>
    </row>
    <row r="95" spans="1:3" ht="15">
      <c r="A95" s="78" t="s">
        <v>2394</v>
      </c>
      <c r="B95" s="85" t="s">
        <v>324</v>
      </c>
      <c r="C95" s="78">
        <f>VLOOKUP(GroupVertices[[#This Row],[Vertex]],Vertices[],MATCH("ID",Vertices[[#Headers],[Vertex]:[Vertex Content Word Count]],0),FALSE)</f>
        <v>164</v>
      </c>
    </row>
    <row r="96" spans="1:3" ht="15">
      <c r="A96" s="78" t="s">
        <v>2395</v>
      </c>
      <c r="B96" s="85" t="s">
        <v>320</v>
      </c>
      <c r="C96" s="78">
        <f>VLOOKUP(GroupVertices[[#This Row],[Vertex]],Vertices[],MATCH("ID",Vertices[[#Headers],[Vertex]:[Vertex Content Word Count]],0),FALSE)</f>
        <v>156</v>
      </c>
    </row>
    <row r="97" spans="1:3" ht="15">
      <c r="A97" s="78" t="s">
        <v>2395</v>
      </c>
      <c r="B97" s="85" t="s">
        <v>379</v>
      </c>
      <c r="C97" s="78">
        <f>VLOOKUP(GroupVertices[[#This Row],[Vertex]],Vertices[],MATCH("ID",Vertices[[#Headers],[Vertex]:[Vertex Content Word Count]],0),FALSE)</f>
        <v>160</v>
      </c>
    </row>
    <row r="98" spans="1:3" ht="15">
      <c r="A98" s="78" t="s">
        <v>2395</v>
      </c>
      <c r="B98" s="85" t="s">
        <v>378</v>
      </c>
      <c r="C98" s="78">
        <f>VLOOKUP(GroupVertices[[#This Row],[Vertex]],Vertices[],MATCH("ID",Vertices[[#Headers],[Vertex]:[Vertex Content Word Count]],0),FALSE)</f>
        <v>159</v>
      </c>
    </row>
    <row r="99" spans="1:3" ht="15">
      <c r="A99" s="78" t="s">
        <v>2395</v>
      </c>
      <c r="B99" s="85" t="s">
        <v>377</v>
      </c>
      <c r="C99" s="78">
        <f>VLOOKUP(GroupVertices[[#This Row],[Vertex]],Vertices[],MATCH("ID",Vertices[[#Headers],[Vertex]:[Vertex Content Word Count]],0),FALSE)</f>
        <v>158</v>
      </c>
    </row>
    <row r="100" spans="1:3" ht="15">
      <c r="A100" s="78" t="s">
        <v>2395</v>
      </c>
      <c r="B100" s="85" t="s">
        <v>376</v>
      </c>
      <c r="C100" s="78">
        <f>VLOOKUP(GroupVertices[[#This Row],[Vertex]],Vertices[],MATCH("ID",Vertices[[#Headers],[Vertex]:[Vertex Content Word Count]],0),FALSE)</f>
        <v>157</v>
      </c>
    </row>
    <row r="101" spans="1:3" ht="15">
      <c r="A101" s="78" t="s">
        <v>2396</v>
      </c>
      <c r="B101" s="85" t="s">
        <v>266</v>
      </c>
      <c r="C101" s="78">
        <f>VLOOKUP(GroupVertices[[#This Row],[Vertex]],Vertices[],MATCH("ID",Vertices[[#Headers],[Vertex]:[Vertex Content Word Count]],0),FALSE)</f>
        <v>78</v>
      </c>
    </row>
    <row r="102" spans="1:3" ht="15">
      <c r="A102" s="78" t="s">
        <v>2396</v>
      </c>
      <c r="B102" s="85" t="s">
        <v>264</v>
      </c>
      <c r="C102" s="78">
        <f>VLOOKUP(GroupVertices[[#This Row],[Vertex]],Vertices[],MATCH("ID",Vertices[[#Headers],[Vertex]:[Vertex Content Word Count]],0),FALSE)</f>
        <v>74</v>
      </c>
    </row>
    <row r="103" spans="1:3" ht="15">
      <c r="A103" s="78" t="s">
        <v>2396</v>
      </c>
      <c r="B103" s="85" t="s">
        <v>265</v>
      </c>
      <c r="C103" s="78">
        <f>VLOOKUP(GroupVertices[[#This Row],[Vertex]],Vertices[],MATCH("ID",Vertices[[#Headers],[Vertex]:[Vertex Content Word Count]],0),FALSE)</f>
        <v>76</v>
      </c>
    </row>
    <row r="104" spans="1:3" ht="15">
      <c r="A104" s="78" t="s">
        <v>2396</v>
      </c>
      <c r="B104" s="85" t="s">
        <v>352</v>
      </c>
      <c r="C104" s="78">
        <f>VLOOKUP(GroupVertices[[#This Row],[Vertex]],Vertices[],MATCH("ID",Vertices[[#Headers],[Vertex]:[Vertex Content Word Count]],0),FALSE)</f>
        <v>77</v>
      </c>
    </row>
    <row r="105" spans="1:3" ht="15">
      <c r="A105" s="78" t="s">
        <v>2396</v>
      </c>
      <c r="B105" s="85" t="s">
        <v>351</v>
      </c>
      <c r="C105" s="78">
        <f>VLOOKUP(GroupVertices[[#This Row],[Vertex]],Vertices[],MATCH("ID",Vertices[[#Headers],[Vertex]:[Vertex Content Word Count]],0),FALSE)</f>
        <v>75</v>
      </c>
    </row>
    <row r="106" spans="1:3" ht="15">
      <c r="A106" s="78" t="s">
        <v>2397</v>
      </c>
      <c r="B106" s="85" t="s">
        <v>279</v>
      </c>
      <c r="C106" s="78">
        <f>VLOOKUP(GroupVertices[[#This Row],[Vertex]],Vertices[],MATCH("ID",Vertices[[#Headers],[Vertex]:[Vertex Content Word Count]],0),FALSE)</f>
        <v>99</v>
      </c>
    </row>
    <row r="107" spans="1:3" ht="15">
      <c r="A107" s="78" t="s">
        <v>2397</v>
      </c>
      <c r="B107" s="85" t="s">
        <v>363</v>
      </c>
      <c r="C107" s="78">
        <f>VLOOKUP(GroupVertices[[#This Row],[Vertex]],Vertices[],MATCH("ID",Vertices[[#Headers],[Vertex]:[Vertex Content Word Count]],0),FALSE)</f>
        <v>102</v>
      </c>
    </row>
    <row r="108" spans="1:3" ht="15">
      <c r="A108" s="78" t="s">
        <v>2397</v>
      </c>
      <c r="B108" s="85" t="s">
        <v>362</v>
      </c>
      <c r="C108" s="78">
        <f>VLOOKUP(GroupVertices[[#This Row],[Vertex]],Vertices[],MATCH("ID",Vertices[[#Headers],[Vertex]:[Vertex Content Word Count]],0),FALSE)</f>
        <v>101</v>
      </c>
    </row>
    <row r="109" spans="1:3" ht="15">
      <c r="A109" s="78" t="s">
        <v>2397</v>
      </c>
      <c r="B109" s="85" t="s">
        <v>361</v>
      </c>
      <c r="C109" s="78">
        <f>VLOOKUP(GroupVertices[[#This Row],[Vertex]],Vertices[],MATCH("ID",Vertices[[#Headers],[Vertex]:[Vertex Content Word Count]],0),FALSE)</f>
        <v>100</v>
      </c>
    </row>
    <row r="110" spans="1:3" ht="15">
      <c r="A110" s="78" t="s">
        <v>2398</v>
      </c>
      <c r="B110" s="85" t="s">
        <v>276</v>
      </c>
      <c r="C110" s="78">
        <f>VLOOKUP(GroupVertices[[#This Row],[Vertex]],Vertices[],MATCH("ID",Vertices[[#Headers],[Vertex]:[Vertex Content Word Count]],0),FALSE)</f>
        <v>94</v>
      </c>
    </row>
    <row r="111" spans="1:3" ht="15">
      <c r="A111" s="78" t="s">
        <v>2398</v>
      </c>
      <c r="B111" s="85" t="s">
        <v>360</v>
      </c>
      <c r="C111" s="78">
        <f>VLOOKUP(GroupVertices[[#This Row],[Vertex]],Vertices[],MATCH("ID",Vertices[[#Headers],[Vertex]:[Vertex Content Word Count]],0),FALSE)</f>
        <v>97</v>
      </c>
    </row>
    <row r="112" spans="1:3" ht="15">
      <c r="A112" s="78" t="s">
        <v>2398</v>
      </c>
      <c r="B112" s="85" t="s">
        <v>359</v>
      </c>
      <c r="C112" s="78">
        <f>VLOOKUP(GroupVertices[[#This Row],[Vertex]],Vertices[],MATCH("ID",Vertices[[#Headers],[Vertex]:[Vertex Content Word Count]],0),FALSE)</f>
        <v>96</v>
      </c>
    </row>
    <row r="113" spans="1:3" ht="15">
      <c r="A113" s="78" t="s">
        <v>2398</v>
      </c>
      <c r="B113" s="85" t="s">
        <v>358</v>
      </c>
      <c r="C113" s="78">
        <f>VLOOKUP(GroupVertices[[#This Row],[Vertex]],Vertices[],MATCH("ID",Vertices[[#Headers],[Vertex]:[Vertex Content Word Count]],0),FALSE)</f>
        <v>95</v>
      </c>
    </row>
    <row r="114" spans="1:3" ht="15">
      <c r="A114" s="78" t="s">
        <v>2399</v>
      </c>
      <c r="B114" s="85" t="s">
        <v>267</v>
      </c>
      <c r="C114" s="78">
        <f>VLOOKUP(GroupVertices[[#This Row],[Vertex]],Vertices[],MATCH("ID",Vertices[[#Headers],[Vertex]:[Vertex Content Word Count]],0),FALSE)</f>
        <v>79</v>
      </c>
    </row>
    <row r="115" spans="1:3" ht="15">
      <c r="A115" s="78" t="s">
        <v>2399</v>
      </c>
      <c r="B115" s="85" t="s">
        <v>355</v>
      </c>
      <c r="C115" s="78">
        <f>VLOOKUP(GroupVertices[[#This Row],[Vertex]],Vertices[],MATCH("ID",Vertices[[#Headers],[Vertex]:[Vertex Content Word Count]],0),FALSE)</f>
        <v>82</v>
      </c>
    </row>
    <row r="116" spans="1:3" ht="15">
      <c r="A116" s="78" t="s">
        <v>2399</v>
      </c>
      <c r="B116" s="85" t="s">
        <v>354</v>
      </c>
      <c r="C116" s="78">
        <f>VLOOKUP(GroupVertices[[#This Row],[Vertex]],Vertices[],MATCH("ID",Vertices[[#Headers],[Vertex]:[Vertex Content Word Count]],0),FALSE)</f>
        <v>81</v>
      </c>
    </row>
    <row r="117" spans="1:3" ht="15">
      <c r="A117" s="78" t="s">
        <v>2399</v>
      </c>
      <c r="B117" s="85" t="s">
        <v>353</v>
      </c>
      <c r="C117" s="78">
        <f>VLOOKUP(GroupVertices[[#This Row],[Vertex]],Vertices[],MATCH("ID",Vertices[[#Headers],[Vertex]:[Vertex Content Word Count]],0),FALSE)</f>
        <v>80</v>
      </c>
    </row>
    <row r="118" spans="1:3" ht="15">
      <c r="A118" s="78" t="s">
        <v>2400</v>
      </c>
      <c r="B118" s="85" t="s">
        <v>231</v>
      </c>
      <c r="C118" s="78">
        <f>VLOOKUP(GroupVertices[[#This Row],[Vertex]],Vertices[],MATCH("ID",Vertices[[#Headers],[Vertex]:[Vertex Content Word Count]],0),FALSE)</f>
        <v>30</v>
      </c>
    </row>
    <row r="119" spans="1:3" ht="15">
      <c r="A119" s="78" t="s">
        <v>2400</v>
      </c>
      <c r="B119" s="85" t="s">
        <v>230</v>
      </c>
      <c r="C119" s="78">
        <f>VLOOKUP(GroupVertices[[#This Row],[Vertex]],Vertices[],MATCH("ID",Vertices[[#Headers],[Vertex]:[Vertex Content Word Count]],0),FALSE)</f>
        <v>28</v>
      </c>
    </row>
    <row r="120" spans="1:3" ht="15">
      <c r="A120" s="78" t="s">
        <v>2400</v>
      </c>
      <c r="B120" s="85" t="s">
        <v>229</v>
      </c>
      <c r="C120" s="78">
        <f>VLOOKUP(GroupVertices[[#This Row],[Vertex]],Vertices[],MATCH("ID",Vertices[[#Headers],[Vertex]:[Vertex Content Word Count]],0),FALSE)</f>
        <v>29</v>
      </c>
    </row>
    <row r="121" spans="1:3" ht="15">
      <c r="A121" s="78" t="s">
        <v>2400</v>
      </c>
      <c r="B121" s="85" t="s">
        <v>228</v>
      </c>
      <c r="C121" s="78">
        <f>VLOOKUP(GroupVertices[[#This Row],[Vertex]],Vertices[],MATCH("ID",Vertices[[#Headers],[Vertex]:[Vertex Content Word Count]],0),FALSE)</f>
        <v>27</v>
      </c>
    </row>
    <row r="122" spans="1:3" ht="15">
      <c r="A122" s="78" t="s">
        <v>2401</v>
      </c>
      <c r="B122" s="85" t="s">
        <v>224</v>
      </c>
      <c r="C122" s="78">
        <f>VLOOKUP(GroupVertices[[#This Row],[Vertex]],Vertices[],MATCH("ID",Vertices[[#Headers],[Vertex]:[Vertex Content Word Count]],0),FALSE)</f>
        <v>22</v>
      </c>
    </row>
    <row r="123" spans="1:3" ht="15">
      <c r="A123" s="78" t="s">
        <v>2401</v>
      </c>
      <c r="B123" s="85" t="s">
        <v>223</v>
      </c>
      <c r="C123" s="78">
        <f>VLOOKUP(GroupVertices[[#This Row],[Vertex]],Vertices[],MATCH("ID",Vertices[[#Headers],[Vertex]:[Vertex Content Word Count]],0),FALSE)</f>
        <v>19</v>
      </c>
    </row>
    <row r="124" spans="1:3" ht="15">
      <c r="A124" s="78" t="s">
        <v>2401</v>
      </c>
      <c r="B124" s="85" t="s">
        <v>221</v>
      </c>
      <c r="C124" s="78">
        <f>VLOOKUP(GroupVertices[[#This Row],[Vertex]],Vertices[],MATCH("ID",Vertices[[#Headers],[Vertex]:[Vertex Content Word Count]],0),FALSE)</f>
        <v>20</v>
      </c>
    </row>
    <row r="125" spans="1:3" ht="15">
      <c r="A125" s="78" t="s">
        <v>2401</v>
      </c>
      <c r="B125" s="85" t="s">
        <v>220</v>
      </c>
      <c r="C125" s="78">
        <f>VLOOKUP(GroupVertices[[#This Row],[Vertex]],Vertices[],MATCH("ID",Vertices[[#Headers],[Vertex]:[Vertex Content Word Count]],0),FALSE)</f>
        <v>18</v>
      </c>
    </row>
    <row r="126" spans="1:3" ht="15">
      <c r="A126" s="78" t="s">
        <v>2402</v>
      </c>
      <c r="B126" s="85" t="s">
        <v>316</v>
      </c>
      <c r="C126" s="78">
        <f>VLOOKUP(GroupVertices[[#This Row],[Vertex]],Vertices[],MATCH("ID",Vertices[[#Headers],[Vertex]:[Vertex Content Word Count]],0),FALSE)</f>
        <v>150</v>
      </c>
    </row>
    <row r="127" spans="1:3" ht="15">
      <c r="A127" s="78" t="s">
        <v>2402</v>
      </c>
      <c r="B127" s="85" t="s">
        <v>375</v>
      </c>
      <c r="C127" s="78">
        <f>VLOOKUP(GroupVertices[[#This Row],[Vertex]],Vertices[],MATCH("ID",Vertices[[#Headers],[Vertex]:[Vertex Content Word Count]],0),FALSE)</f>
        <v>152</v>
      </c>
    </row>
    <row r="128" spans="1:3" ht="15">
      <c r="A128" s="78" t="s">
        <v>2402</v>
      </c>
      <c r="B128" s="85" t="s">
        <v>374</v>
      </c>
      <c r="C128" s="78">
        <f>VLOOKUP(GroupVertices[[#This Row],[Vertex]],Vertices[],MATCH("ID",Vertices[[#Headers],[Vertex]:[Vertex Content Word Count]],0),FALSE)</f>
        <v>151</v>
      </c>
    </row>
    <row r="129" spans="1:3" ht="15">
      <c r="A129" s="78" t="s">
        <v>2403</v>
      </c>
      <c r="B129" s="85" t="s">
        <v>294</v>
      </c>
      <c r="C129" s="78">
        <f>VLOOKUP(GroupVertices[[#This Row],[Vertex]],Vertices[],MATCH("ID",Vertices[[#Headers],[Vertex]:[Vertex Content Word Count]],0),FALSE)</f>
        <v>123</v>
      </c>
    </row>
    <row r="130" spans="1:3" ht="15">
      <c r="A130" s="78" t="s">
        <v>2403</v>
      </c>
      <c r="B130" s="85" t="s">
        <v>371</v>
      </c>
      <c r="C130" s="78">
        <f>VLOOKUP(GroupVertices[[#This Row],[Vertex]],Vertices[],MATCH("ID",Vertices[[#Headers],[Vertex]:[Vertex Content Word Count]],0),FALSE)</f>
        <v>125</v>
      </c>
    </row>
    <row r="131" spans="1:3" ht="15">
      <c r="A131" s="78" t="s">
        <v>2403</v>
      </c>
      <c r="B131" s="85" t="s">
        <v>370</v>
      </c>
      <c r="C131" s="78">
        <f>VLOOKUP(GroupVertices[[#This Row],[Vertex]],Vertices[],MATCH("ID",Vertices[[#Headers],[Vertex]:[Vertex Content Word Count]],0),FALSE)</f>
        <v>124</v>
      </c>
    </row>
    <row r="132" spans="1:3" ht="15">
      <c r="A132" s="78" t="s">
        <v>2404</v>
      </c>
      <c r="B132" s="85" t="s">
        <v>282</v>
      </c>
      <c r="C132" s="78">
        <f>VLOOKUP(GroupVertices[[#This Row],[Vertex]],Vertices[],MATCH("ID",Vertices[[#Headers],[Vertex]:[Vertex Content Word Count]],0),FALSE)</f>
        <v>106</v>
      </c>
    </row>
    <row r="133" spans="1:3" ht="15">
      <c r="A133" s="78" t="s">
        <v>2404</v>
      </c>
      <c r="B133" s="85" t="s">
        <v>366</v>
      </c>
      <c r="C133" s="78">
        <f>VLOOKUP(GroupVertices[[#This Row],[Vertex]],Vertices[],MATCH("ID",Vertices[[#Headers],[Vertex]:[Vertex Content Word Count]],0),FALSE)</f>
        <v>108</v>
      </c>
    </row>
    <row r="134" spans="1:3" ht="15">
      <c r="A134" s="78" t="s">
        <v>2404</v>
      </c>
      <c r="B134" s="85" t="s">
        <v>365</v>
      </c>
      <c r="C134" s="78">
        <f>VLOOKUP(GroupVertices[[#This Row],[Vertex]],Vertices[],MATCH("ID",Vertices[[#Headers],[Vertex]:[Vertex Content Word Count]],0),FALSE)</f>
        <v>107</v>
      </c>
    </row>
    <row r="135" spans="1:3" ht="15">
      <c r="A135" s="78" t="s">
        <v>2405</v>
      </c>
      <c r="B135" s="85" t="s">
        <v>275</v>
      </c>
      <c r="C135" s="78">
        <f>VLOOKUP(GroupVertices[[#This Row],[Vertex]],Vertices[],MATCH("ID",Vertices[[#Headers],[Vertex]:[Vertex Content Word Count]],0),FALSE)</f>
        <v>91</v>
      </c>
    </row>
    <row r="136" spans="1:3" ht="15">
      <c r="A136" s="78" t="s">
        <v>2405</v>
      </c>
      <c r="B136" s="85" t="s">
        <v>357</v>
      </c>
      <c r="C136" s="78">
        <f>VLOOKUP(GroupVertices[[#This Row],[Vertex]],Vertices[],MATCH("ID",Vertices[[#Headers],[Vertex]:[Vertex Content Word Count]],0),FALSE)</f>
        <v>93</v>
      </c>
    </row>
    <row r="137" spans="1:3" ht="15">
      <c r="A137" s="78" t="s">
        <v>2405</v>
      </c>
      <c r="B137" s="85" t="s">
        <v>356</v>
      </c>
      <c r="C137" s="78">
        <f>VLOOKUP(GroupVertices[[#This Row],[Vertex]],Vertices[],MATCH("ID",Vertices[[#Headers],[Vertex]:[Vertex Content Word Count]],0),FALSE)</f>
        <v>92</v>
      </c>
    </row>
    <row r="138" spans="1:3" ht="15">
      <c r="A138" s="78" t="s">
        <v>2406</v>
      </c>
      <c r="B138" s="85" t="s">
        <v>261</v>
      </c>
      <c r="C138" s="78">
        <f>VLOOKUP(GroupVertices[[#This Row],[Vertex]],Vertices[],MATCH("ID",Vertices[[#Headers],[Vertex]:[Vertex Content Word Count]],0),FALSE)</f>
        <v>69</v>
      </c>
    </row>
    <row r="139" spans="1:3" ht="15">
      <c r="A139" s="78" t="s">
        <v>2406</v>
      </c>
      <c r="B139" s="85" t="s">
        <v>350</v>
      </c>
      <c r="C139" s="78">
        <f>VLOOKUP(GroupVertices[[#This Row],[Vertex]],Vertices[],MATCH("ID",Vertices[[#Headers],[Vertex]:[Vertex Content Word Count]],0),FALSE)</f>
        <v>71</v>
      </c>
    </row>
    <row r="140" spans="1:3" ht="15">
      <c r="A140" s="78" t="s">
        <v>2406</v>
      </c>
      <c r="B140" s="85" t="s">
        <v>349</v>
      </c>
      <c r="C140" s="78">
        <f>VLOOKUP(GroupVertices[[#This Row],[Vertex]],Vertices[],MATCH("ID",Vertices[[#Headers],[Vertex]:[Vertex Content Word Count]],0),FALSE)</f>
        <v>70</v>
      </c>
    </row>
    <row r="141" spans="1:3" ht="15">
      <c r="A141" s="78" t="s">
        <v>2407</v>
      </c>
      <c r="B141" s="85" t="s">
        <v>245</v>
      </c>
      <c r="C141" s="78">
        <f>VLOOKUP(GroupVertices[[#This Row],[Vertex]],Vertices[],MATCH("ID",Vertices[[#Headers],[Vertex]:[Vertex Content Word Count]],0),FALSE)</f>
        <v>46</v>
      </c>
    </row>
    <row r="142" spans="1:3" ht="15">
      <c r="A142" s="78" t="s">
        <v>2407</v>
      </c>
      <c r="B142" s="85" t="s">
        <v>342</v>
      </c>
      <c r="C142" s="78">
        <f>VLOOKUP(GroupVertices[[#This Row],[Vertex]],Vertices[],MATCH("ID",Vertices[[#Headers],[Vertex]:[Vertex Content Word Count]],0),FALSE)</f>
        <v>48</v>
      </c>
    </row>
    <row r="143" spans="1:3" ht="15">
      <c r="A143" s="78" t="s">
        <v>2407</v>
      </c>
      <c r="B143" s="85" t="s">
        <v>341</v>
      </c>
      <c r="C143" s="78">
        <f>VLOOKUP(GroupVertices[[#This Row],[Vertex]],Vertices[],MATCH("ID",Vertices[[#Headers],[Vertex]:[Vertex Content Word Count]],0),FALSE)</f>
        <v>47</v>
      </c>
    </row>
    <row r="144" spans="1:3" ht="15">
      <c r="A144" s="78" t="s">
        <v>2408</v>
      </c>
      <c r="B144" s="85" t="s">
        <v>236</v>
      </c>
      <c r="C144" s="78">
        <f>VLOOKUP(GroupVertices[[#This Row],[Vertex]],Vertices[],MATCH("ID",Vertices[[#Headers],[Vertex]:[Vertex Content Word Count]],0),FALSE)</f>
        <v>35</v>
      </c>
    </row>
    <row r="145" spans="1:3" ht="15">
      <c r="A145" s="78" t="s">
        <v>2408</v>
      </c>
      <c r="B145" s="85" t="s">
        <v>235</v>
      </c>
      <c r="C145" s="78">
        <f>VLOOKUP(GroupVertices[[#This Row],[Vertex]],Vertices[],MATCH("ID",Vertices[[#Headers],[Vertex]:[Vertex Content Word Count]],0),FALSE)</f>
        <v>33</v>
      </c>
    </row>
    <row r="146" spans="1:3" ht="15">
      <c r="A146" s="78" t="s">
        <v>2408</v>
      </c>
      <c r="B146" s="85" t="s">
        <v>233</v>
      </c>
      <c r="C146" s="78">
        <f>VLOOKUP(GroupVertices[[#This Row],[Vertex]],Vertices[],MATCH("ID",Vertices[[#Headers],[Vertex]:[Vertex Content Word Count]],0),FALSE)</f>
        <v>32</v>
      </c>
    </row>
    <row r="147" spans="1:3" ht="15">
      <c r="A147" s="78" t="s">
        <v>2409</v>
      </c>
      <c r="B147" s="85" t="s">
        <v>226</v>
      </c>
      <c r="C147" s="78">
        <f>VLOOKUP(GroupVertices[[#This Row],[Vertex]],Vertices[],MATCH("ID",Vertices[[#Headers],[Vertex]:[Vertex Content Word Count]],0),FALSE)</f>
        <v>25</v>
      </c>
    </row>
    <row r="148" spans="1:3" ht="15">
      <c r="A148" s="78" t="s">
        <v>2409</v>
      </c>
      <c r="B148" s="85" t="s">
        <v>225</v>
      </c>
      <c r="C148" s="78">
        <f>VLOOKUP(GroupVertices[[#This Row],[Vertex]],Vertices[],MATCH("ID",Vertices[[#Headers],[Vertex]:[Vertex Content Word Count]],0),FALSE)</f>
        <v>23</v>
      </c>
    </row>
    <row r="149" spans="1:3" ht="15">
      <c r="A149" s="78" t="s">
        <v>2409</v>
      </c>
      <c r="B149" s="85" t="s">
        <v>339</v>
      </c>
      <c r="C149" s="78">
        <f>VLOOKUP(GroupVertices[[#This Row],[Vertex]],Vertices[],MATCH("ID",Vertices[[#Headers],[Vertex]:[Vertex Content Word Count]],0),FALSE)</f>
        <v>24</v>
      </c>
    </row>
    <row r="150" spans="1:3" ht="15">
      <c r="A150" s="78" t="s">
        <v>2410</v>
      </c>
      <c r="B150" s="85" t="s">
        <v>213</v>
      </c>
      <c r="C150" s="78">
        <f>VLOOKUP(GroupVertices[[#This Row],[Vertex]],Vertices[],MATCH("ID",Vertices[[#Headers],[Vertex]:[Vertex Content Word Count]],0),FALSE)</f>
        <v>5</v>
      </c>
    </row>
    <row r="151" spans="1:3" ht="15">
      <c r="A151" s="78" t="s">
        <v>2410</v>
      </c>
      <c r="B151" s="85" t="s">
        <v>335</v>
      </c>
      <c r="C151" s="78">
        <f>VLOOKUP(GroupVertices[[#This Row],[Vertex]],Vertices[],MATCH("ID",Vertices[[#Headers],[Vertex]:[Vertex Content Word Count]],0),FALSE)</f>
        <v>7</v>
      </c>
    </row>
    <row r="152" spans="1:3" ht="15">
      <c r="A152" s="78" t="s">
        <v>2410</v>
      </c>
      <c r="B152" s="85" t="s">
        <v>334</v>
      </c>
      <c r="C152" s="78">
        <f>VLOOKUP(GroupVertices[[#This Row],[Vertex]],Vertices[],MATCH("ID",Vertices[[#Headers],[Vertex]:[Vertex Content Word Count]],0),FALSE)</f>
        <v>6</v>
      </c>
    </row>
    <row r="153" spans="1:3" ht="15">
      <c r="A153" s="78" t="s">
        <v>2411</v>
      </c>
      <c r="B153" s="85" t="s">
        <v>302</v>
      </c>
      <c r="C153" s="78">
        <f>VLOOKUP(GroupVertices[[#This Row],[Vertex]],Vertices[],MATCH("ID",Vertices[[#Headers],[Vertex]:[Vertex Content Word Count]],0),FALSE)</f>
        <v>136</v>
      </c>
    </row>
    <row r="154" spans="1:3" ht="15">
      <c r="A154" s="78" t="s">
        <v>2411</v>
      </c>
      <c r="B154" s="85" t="s">
        <v>301</v>
      </c>
      <c r="C154" s="78">
        <f>VLOOKUP(GroupVertices[[#This Row],[Vertex]],Vertices[],MATCH("ID",Vertices[[#Headers],[Vertex]:[Vertex Content Word Count]],0),FALSE)</f>
        <v>135</v>
      </c>
    </row>
    <row r="155" spans="1:3" ht="15">
      <c r="A155" s="78" t="s">
        <v>2412</v>
      </c>
      <c r="B155" s="85" t="s">
        <v>300</v>
      </c>
      <c r="C155" s="78">
        <f>VLOOKUP(GroupVertices[[#This Row],[Vertex]],Vertices[],MATCH("ID",Vertices[[#Headers],[Vertex]:[Vertex Content Word Count]],0),FALSE)</f>
        <v>133</v>
      </c>
    </row>
    <row r="156" spans="1:3" ht="15">
      <c r="A156" s="78" t="s">
        <v>2412</v>
      </c>
      <c r="B156" s="85" t="s">
        <v>372</v>
      </c>
      <c r="C156" s="78">
        <f>VLOOKUP(GroupVertices[[#This Row],[Vertex]],Vertices[],MATCH("ID",Vertices[[#Headers],[Vertex]:[Vertex Content Word Count]],0),FALSE)</f>
        <v>134</v>
      </c>
    </row>
    <row r="157" spans="1:3" ht="15">
      <c r="A157" s="78" t="s">
        <v>2413</v>
      </c>
      <c r="B157" s="85" t="s">
        <v>303</v>
      </c>
      <c r="C157" s="78">
        <f>VLOOKUP(GroupVertices[[#This Row],[Vertex]],Vertices[],MATCH("ID",Vertices[[#Headers],[Vertex]:[Vertex Content Word Count]],0),FALSE)</f>
        <v>130</v>
      </c>
    </row>
    <row r="158" spans="1:3" ht="15">
      <c r="A158" s="78" t="s">
        <v>2413</v>
      </c>
      <c r="B158" s="85" t="s">
        <v>298</v>
      </c>
      <c r="C158" s="78">
        <f>VLOOKUP(GroupVertices[[#This Row],[Vertex]],Vertices[],MATCH("ID",Vertices[[#Headers],[Vertex]:[Vertex Content Word Count]],0),FALSE)</f>
        <v>129</v>
      </c>
    </row>
    <row r="159" spans="1:3" ht="15">
      <c r="A159" s="78" t="s">
        <v>2414</v>
      </c>
      <c r="B159" s="85" t="s">
        <v>281</v>
      </c>
      <c r="C159" s="78">
        <f>VLOOKUP(GroupVertices[[#This Row],[Vertex]],Vertices[],MATCH("ID",Vertices[[#Headers],[Vertex]:[Vertex Content Word Count]],0),FALSE)</f>
        <v>104</v>
      </c>
    </row>
    <row r="160" spans="1:3" ht="15">
      <c r="A160" s="78" t="s">
        <v>2414</v>
      </c>
      <c r="B160" s="85" t="s">
        <v>364</v>
      </c>
      <c r="C160" s="78">
        <f>VLOOKUP(GroupVertices[[#This Row],[Vertex]],Vertices[],MATCH("ID",Vertices[[#Headers],[Vertex]:[Vertex Content Word Count]],0),FALSE)</f>
        <v>105</v>
      </c>
    </row>
    <row r="161" spans="1:3" ht="15">
      <c r="A161" s="78" t="s">
        <v>2415</v>
      </c>
      <c r="B161" s="85" t="s">
        <v>263</v>
      </c>
      <c r="C161" s="78">
        <f>VLOOKUP(GroupVertices[[#This Row],[Vertex]],Vertices[],MATCH("ID",Vertices[[#Headers],[Vertex]:[Vertex Content Word Count]],0),FALSE)</f>
        <v>73</v>
      </c>
    </row>
    <row r="162" spans="1:3" ht="15">
      <c r="A162" s="78" t="s">
        <v>2415</v>
      </c>
      <c r="B162" s="85" t="s">
        <v>262</v>
      </c>
      <c r="C162" s="78">
        <f>VLOOKUP(GroupVertices[[#This Row],[Vertex]],Vertices[],MATCH("ID",Vertices[[#Headers],[Vertex]:[Vertex Content Word Count]],0),FALSE)</f>
        <v>72</v>
      </c>
    </row>
    <row r="163" spans="1:3" ht="15">
      <c r="A163" s="78" t="s">
        <v>2416</v>
      </c>
      <c r="B163" s="85" t="s">
        <v>256</v>
      </c>
      <c r="C163" s="78">
        <f>VLOOKUP(GroupVertices[[#This Row],[Vertex]],Vertices[],MATCH("ID",Vertices[[#Headers],[Vertex]:[Vertex Content Word Count]],0),FALSE)</f>
        <v>61</v>
      </c>
    </row>
    <row r="164" spans="1:3" ht="15">
      <c r="A164" s="78" t="s">
        <v>2416</v>
      </c>
      <c r="B164" s="85" t="s">
        <v>345</v>
      </c>
      <c r="C164" s="78">
        <f>VLOOKUP(GroupVertices[[#This Row],[Vertex]],Vertices[],MATCH("ID",Vertices[[#Headers],[Vertex]:[Vertex Content Word Count]],0),FALSE)</f>
        <v>62</v>
      </c>
    </row>
    <row r="165" spans="1:3" ht="15">
      <c r="A165" s="78" t="s">
        <v>2417</v>
      </c>
      <c r="B165" s="85" t="s">
        <v>253</v>
      </c>
      <c r="C165" s="78">
        <f>VLOOKUP(GroupVertices[[#This Row],[Vertex]],Vertices[],MATCH("ID",Vertices[[#Headers],[Vertex]:[Vertex Content Word Count]],0),FALSE)</f>
        <v>58</v>
      </c>
    </row>
    <row r="166" spans="1:3" ht="15">
      <c r="A166" s="78" t="s">
        <v>2417</v>
      </c>
      <c r="B166" s="85" t="s">
        <v>252</v>
      </c>
      <c r="C166" s="78">
        <f>VLOOKUP(GroupVertices[[#This Row],[Vertex]],Vertices[],MATCH("ID",Vertices[[#Headers],[Vertex]:[Vertex Content Word Count]],0),FALSE)</f>
        <v>57</v>
      </c>
    </row>
    <row r="167" spans="1:3" ht="15">
      <c r="A167" s="78" t="s">
        <v>2418</v>
      </c>
      <c r="B167" s="85" t="s">
        <v>251</v>
      </c>
      <c r="C167" s="78">
        <f>VLOOKUP(GroupVertices[[#This Row],[Vertex]],Vertices[],MATCH("ID",Vertices[[#Headers],[Vertex]:[Vertex Content Word Count]],0),FALSE)</f>
        <v>56</v>
      </c>
    </row>
    <row r="168" spans="1:3" ht="15">
      <c r="A168" s="78" t="s">
        <v>2418</v>
      </c>
      <c r="B168" s="85" t="s">
        <v>250</v>
      </c>
      <c r="C168" s="78">
        <f>VLOOKUP(GroupVertices[[#This Row],[Vertex]],Vertices[],MATCH("ID",Vertices[[#Headers],[Vertex]:[Vertex Content Word Count]],0),FALSE)</f>
        <v>55</v>
      </c>
    </row>
    <row r="169" spans="1:3" ht="15">
      <c r="A169" s="78" t="s">
        <v>2419</v>
      </c>
      <c r="B169" s="85" t="s">
        <v>241</v>
      </c>
      <c r="C169" s="78">
        <f>VLOOKUP(GroupVertices[[#This Row],[Vertex]],Vertices[],MATCH("ID",Vertices[[#Headers],[Vertex]:[Vertex Content Word Count]],0),FALSE)</f>
        <v>41</v>
      </c>
    </row>
    <row r="170" spans="1:3" ht="15">
      <c r="A170" s="78" t="s">
        <v>2419</v>
      </c>
      <c r="B170" s="85" t="s">
        <v>240</v>
      </c>
      <c r="C170" s="78">
        <f>VLOOKUP(GroupVertices[[#This Row],[Vertex]],Vertices[],MATCH("ID",Vertices[[#Headers],[Vertex]:[Vertex Content Word Count]],0),FALSE)</f>
        <v>40</v>
      </c>
    </row>
    <row r="171" spans="1:3" ht="15">
      <c r="A171" s="78" t="s">
        <v>2420</v>
      </c>
      <c r="B171" s="85" t="s">
        <v>237</v>
      </c>
      <c r="C171" s="78">
        <f>VLOOKUP(GroupVertices[[#This Row],[Vertex]],Vertices[],MATCH("ID",Vertices[[#Headers],[Vertex]:[Vertex Content Word Count]],0),FALSE)</f>
        <v>36</v>
      </c>
    </row>
    <row r="172" spans="1:3" ht="15">
      <c r="A172" s="78" t="s">
        <v>2420</v>
      </c>
      <c r="B172" s="85" t="s">
        <v>340</v>
      </c>
      <c r="C172" s="78">
        <f>VLOOKUP(GroupVertices[[#This Row],[Vertex]],Vertices[],MATCH("ID",Vertices[[#Headers],[Vertex]:[Vertex Content Word Count]],0),FALSE)</f>
        <v>37</v>
      </c>
    </row>
    <row r="173" spans="1:3" ht="15">
      <c r="A173" s="78" t="s">
        <v>2421</v>
      </c>
      <c r="B173" s="85" t="s">
        <v>219</v>
      </c>
      <c r="C173" s="78">
        <f>VLOOKUP(GroupVertices[[#This Row],[Vertex]],Vertices[],MATCH("ID",Vertices[[#Headers],[Vertex]:[Vertex Content Word Count]],0),FALSE)</f>
        <v>17</v>
      </c>
    </row>
    <row r="174" spans="1:3" ht="15">
      <c r="A174" s="78" t="s">
        <v>2421</v>
      </c>
      <c r="B174" s="85" t="s">
        <v>218</v>
      </c>
      <c r="C174" s="78">
        <f>VLOOKUP(GroupVertices[[#This Row],[Vertex]],Vertices[],MATCH("ID",Vertices[[#Headers],[Vertex]:[Vertex Content Word Count]],0),FALSE)</f>
        <v>16</v>
      </c>
    </row>
    <row r="175" spans="1:3" ht="15">
      <c r="A175" s="78" t="s">
        <v>2422</v>
      </c>
      <c r="B175" s="85" t="s">
        <v>212</v>
      </c>
      <c r="C175" s="78">
        <f>VLOOKUP(GroupVertices[[#This Row],[Vertex]],Vertices[],MATCH("ID",Vertices[[#Headers],[Vertex]:[Vertex Content Word Count]],0),FALSE)</f>
        <v>3</v>
      </c>
    </row>
    <row r="176" spans="1:3" ht="15">
      <c r="A176" s="78" t="s">
        <v>2422</v>
      </c>
      <c r="B176" s="85" t="s">
        <v>333</v>
      </c>
      <c r="C176" s="78">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2441</v>
      </c>
      <c r="B2" s="34" t="s">
        <v>2348</v>
      </c>
      <c r="D2" s="31">
        <f>MIN(Vertices[Degree])</f>
        <v>0</v>
      </c>
      <c r="E2" s="3">
        <f>COUNTIF(Vertices[Degree],"&gt;= "&amp;D2)-COUNTIF(Vertices[Degree],"&gt;="&amp;D3)</f>
        <v>0</v>
      </c>
      <c r="F2" s="37">
        <f>MIN(Vertices[In-Degree])</f>
        <v>0</v>
      </c>
      <c r="G2" s="38">
        <f>COUNTIF(Vertices[In-Degree],"&gt;= "&amp;F2)-COUNTIF(Vertices[In-Degree],"&gt;="&amp;F3)</f>
        <v>73</v>
      </c>
      <c r="H2" s="37">
        <f>MIN(Vertices[Out-Degree])</f>
        <v>0</v>
      </c>
      <c r="I2" s="38">
        <f>COUNTIF(Vertices[Out-Degree],"&gt;= "&amp;H2)-COUNTIF(Vertices[Out-Degree],"&gt;="&amp;H3)</f>
        <v>54</v>
      </c>
      <c r="J2" s="37">
        <f>MIN(Vertices[Betweenness Centrality])</f>
        <v>0</v>
      </c>
      <c r="K2" s="38">
        <f>COUNTIF(Vertices[Betweenness Centrality],"&gt;= "&amp;J2)-COUNTIF(Vertices[Betweenness Centrality],"&gt;="&amp;J3)</f>
        <v>164</v>
      </c>
      <c r="L2" s="37">
        <f>MIN(Vertices[Closeness Centrality])</f>
        <v>0</v>
      </c>
      <c r="M2" s="38">
        <f>COUNTIF(Vertices[Closeness Centrality],"&gt;= "&amp;L2)-COUNTIF(Vertices[Closeness Centrality],"&gt;="&amp;L3)</f>
        <v>69</v>
      </c>
      <c r="N2" s="37">
        <f>MIN(Vertices[Eigenvector Centrality])</f>
        <v>0</v>
      </c>
      <c r="O2" s="38">
        <f>COUNTIF(Vertices[Eigenvector Centrality],"&gt;= "&amp;N2)-COUNTIF(Vertices[Eigenvector Centrality],"&gt;="&amp;N3)</f>
        <v>125</v>
      </c>
      <c r="P2" s="37">
        <f>MIN(Vertices[PageRank])</f>
        <v>0.395335</v>
      </c>
      <c r="Q2" s="38">
        <f>COUNTIF(Vertices[PageRank],"&gt;= "&amp;P2)-COUNTIF(Vertices[PageRank],"&gt;="&amp;P3)</f>
        <v>25</v>
      </c>
      <c r="R2" s="37">
        <f>MIN(Vertices[Clustering Coefficient])</f>
        <v>0</v>
      </c>
      <c r="S2" s="43">
        <f>COUNTIF(Vertices[Clustering Coefficient],"&gt;= "&amp;R2)-COUNTIF(Vertices[Clustering Coefficient],"&gt;="&amp;R3)</f>
        <v>132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0.34545454545454546</v>
      </c>
      <c r="G3" s="40">
        <f>COUNTIF(Vertices[In-Degree],"&gt;= "&amp;F3)-COUNTIF(Vertices[In-Degree],"&gt;="&amp;F4)</f>
        <v>0</v>
      </c>
      <c r="H3" s="39">
        <f aca="true" t="shared" si="3" ref="H3:H26">H2+($H$57-$H$2)/BinDivisor</f>
        <v>0.18181818181818182</v>
      </c>
      <c r="I3" s="40">
        <f>COUNTIF(Vertices[Out-Degree],"&gt;= "&amp;H3)-COUNTIF(Vertices[Out-Degree],"&gt;="&amp;H4)</f>
        <v>0</v>
      </c>
      <c r="J3" s="39">
        <f aca="true" t="shared" si="4" ref="J3:J26">J2+($J$57-$J$2)/BinDivisor</f>
        <v>29.318181818181817</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0.0018321272727272726</v>
      </c>
      <c r="O3" s="40">
        <f>COUNTIF(Vertices[Eigenvector Centrality],"&gt;= "&amp;N3)-COUNTIF(Vertices[Eigenvector Centrality],"&gt;="&amp;N4)</f>
        <v>5</v>
      </c>
      <c r="P3" s="39">
        <f aca="true" t="shared" si="7" ref="P3:P26">P2+($P$57-$P$2)/BinDivisor</f>
        <v>0.4932658</v>
      </c>
      <c r="Q3" s="40">
        <f>COUNTIF(Vertices[PageRank],"&gt;= "&amp;P3)-COUNTIF(Vertices[PageRank],"&gt;="&amp;P4)</f>
        <v>13</v>
      </c>
      <c r="R3" s="39">
        <f aca="true" t="shared" si="8" ref="R3:R26">R2+($R$57-$R$2)/BinDivisor</f>
        <v>0.01818181818181818</v>
      </c>
      <c r="S3" s="44">
        <f>COUNTIF(Vertices[Clustering Coefficient],"&gt;= "&amp;R3)-COUNTIF(Vertices[Clustering Coefficient],"&gt;="&amp;R4)</f>
        <v>3</v>
      </c>
      <c r="T3" s="39" t="e">
        <f aca="true" t="shared" si="9" ref="T3:T26">T2+($T$57-$T$2)/BinDivisor</f>
        <v>#REF!</v>
      </c>
      <c r="U3" s="40" t="e">
        <f ca="1" t="shared" si="0"/>
        <v>#REF!</v>
      </c>
      <c r="W3" t="s">
        <v>125</v>
      </c>
      <c r="X3" t="s">
        <v>85</v>
      </c>
    </row>
    <row r="4" spans="1:24" ht="15">
      <c r="A4" s="34" t="s">
        <v>146</v>
      </c>
      <c r="B4" s="34">
        <v>175</v>
      </c>
      <c r="D4" s="32">
        <f t="shared" si="1"/>
        <v>0</v>
      </c>
      <c r="E4" s="3">
        <f>COUNTIF(Vertices[Degree],"&gt;= "&amp;D4)-COUNTIF(Vertices[Degree],"&gt;="&amp;D5)</f>
        <v>0</v>
      </c>
      <c r="F4" s="37">
        <f t="shared" si="2"/>
        <v>0.6909090909090909</v>
      </c>
      <c r="G4" s="38">
        <f>COUNTIF(Vertices[In-Degree],"&gt;= "&amp;F4)-COUNTIF(Vertices[In-Degree],"&gt;="&amp;F5)</f>
        <v>68</v>
      </c>
      <c r="H4" s="37">
        <f t="shared" si="3"/>
        <v>0.36363636363636365</v>
      </c>
      <c r="I4" s="38">
        <f>COUNTIF(Vertices[Out-Degree],"&gt;= "&amp;H4)-COUNTIF(Vertices[Out-Degree],"&gt;="&amp;H5)</f>
        <v>0</v>
      </c>
      <c r="J4" s="37">
        <f t="shared" si="4"/>
        <v>58.63636363636363</v>
      </c>
      <c r="K4" s="38">
        <f>COUNTIF(Vertices[Betweenness Centrality],"&gt;= "&amp;J4)-COUNTIF(Vertices[Betweenness Centrality],"&gt;="&amp;J5)</f>
        <v>2</v>
      </c>
      <c r="L4" s="37">
        <f t="shared" si="5"/>
        <v>0.03636363636363636</v>
      </c>
      <c r="M4" s="38">
        <f>COUNTIF(Vertices[Closeness Centrality],"&gt;= "&amp;L4)-COUNTIF(Vertices[Closeness Centrality],"&gt;="&amp;L5)</f>
        <v>12</v>
      </c>
      <c r="N4" s="37">
        <f t="shared" si="6"/>
        <v>0.0036642545454545453</v>
      </c>
      <c r="O4" s="38">
        <f>COUNTIF(Vertices[Eigenvector Centrality],"&gt;= "&amp;N4)-COUNTIF(Vertices[Eigenvector Centrality],"&gt;="&amp;N5)</f>
        <v>2</v>
      </c>
      <c r="P4" s="37">
        <f t="shared" si="7"/>
        <v>0.5911966</v>
      </c>
      <c r="Q4" s="38">
        <f>COUNTIF(Vertices[PageRank],"&gt;= "&amp;P4)-COUNTIF(Vertices[PageRank],"&gt;="&amp;P5)</f>
        <v>22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1.0363636363636364</v>
      </c>
      <c r="G5" s="40">
        <f>COUNTIF(Vertices[In-Degree],"&gt;= "&amp;F5)-COUNTIF(Vertices[In-Degree],"&gt;="&amp;F6)</f>
        <v>0</v>
      </c>
      <c r="H5" s="39">
        <f t="shared" si="3"/>
        <v>0.5454545454545454</v>
      </c>
      <c r="I5" s="40">
        <f>COUNTIF(Vertices[Out-Degree],"&gt;= "&amp;H5)-COUNTIF(Vertices[Out-Degree],"&gt;="&amp;H6)</f>
        <v>0</v>
      </c>
      <c r="J5" s="39">
        <f t="shared" si="4"/>
        <v>87.95454545454545</v>
      </c>
      <c r="K5" s="40">
        <f>COUNTIF(Vertices[Betweenness Centrality],"&gt;= "&amp;J5)-COUNTIF(Vertices[Betweenness Centrality],"&gt;="&amp;J6)</f>
        <v>3</v>
      </c>
      <c r="L5" s="39">
        <f t="shared" si="5"/>
        <v>0.05454545454545454</v>
      </c>
      <c r="M5" s="40">
        <f>COUNTIF(Vertices[Closeness Centrality],"&gt;= "&amp;L5)-COUNTIF(Vertices[Closeness Centrality],"&gt;="&amp;L6)</f>
        <v>1</v>
      </c>
      <c r="N5" s="39">
        <f t="shared" si="6"/>
        <v>0.005496381818181818</v>
      </c>
      <c r="O5" s="40">
        <f>COUNTIF(Vertices[Eigenvector Centrality],"&gt;= "&amp;N5)-COUNTIF(Vertices[Eigenvector Centrality],"&gt;="&amp;N6)</f>
        <v>1</v>
      </c>
      <c r="P5" s="39">
        <f t="shared" si="7"/>
        <v>0.6891274</v>
      </c>
      <c r="Q5" s="40">
        <f>COUNTIF(Vertices[PageRank],"&gt;= "&amp;P5)-COUNTIF(Vertices[PageRank],"&gt;="&amp;P6)</f>
        <v>34</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176</v>
      </c>
      <c r="D6" s="32">
        <f t="shared" si="1"/>
        <v>0</v>
      </c>
      <c r="E6" s="3">
        <f>COUNTIF(Vertices[Degree],"&gt;= "&amp;D6)-COUNTIF(Vertices[Degree],"&gt;="&amp;D7)</f>
        <v>0</v>
      </c>
      <c r="F6" s="37">
        <f t="shared" si="2"/>
        <v>1.3818181818181818</v>
      </c>
      <c r="G6" s="38">
        <f>COUNTIF(Vertices[In-Degree],"&gt;= "&amp;F6)-COUNTIF(Vertices[In-Degree],"&gt;="&amp;F7)</f>
        <v>0</v>
      </c>
      <c r="H6" s="37">
        <f t="shared" si="3"/>
        <v>0.7272727272727273</v>
      </c>
      <c r="I6" s="38">
        <f>COUNTIF(Vertices[Out-Degree],"&gt;= "&amp;H6)-COUNTIF(Vertices[Out-Degree],"&gt;="&amp;H7)</f>
        <v>0</v>
      </c>
      <c r="J6" s="37">
        <f t="shared" si="4"/>
        <v>117.27272727272727</v>
      </c>
      <c r="K6" s="38">
        <f>COUNTIF(Vertices[Betweenness Centrality],"&gt;= "&amp;J6)-COUNTIF(Vertices[Betweenness Centrality],"&gt;="&amp;J7)</f>
        <v>0</v>
      </c>
      <c r="L6" s="37">
        <f t="shared" si="5"/>
        <v>0.07272727272727272</v>
      </c>
      <c r="M6" s="38">
        <f>COUNTIF(Vertices[Closeness Centrality],"&gt;= "&amp;L6)-COUNTIF(Vertices[Closeness Centrality],"&gt;="&amp;L7)</f>
        <v>1</v>
      </c>
      <c r="N6" s="37">
        <f t="shared" si="6"/>
        <v>0.0073285090909090906</v>
      </c>
      <c r="O6" s="38">
        <f>COUNTIF(Vertices[Eigenvector Centrality],"&gt;= "&amp;N6)-COUNTIF(Vertices[Eigenvector Centrality],"&gt;="&amp;N7)</f>
        <v>8</v>
      </c>
      <c r="P6" s="37">
        <f t="shared" si="7"/>
        <v>0.7870581999999999</v>
      </c>
      <c r="Q6" s="38">
        <f>COUNTIF(Vertices[PageRank],"&gt;= "&amp;P6)-COUNTIF(Vertices[PageRank],"&gt;="&amp;P7)</f>
        <v>7</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54</v>
      </c>
      <c r="D7" s="32">
        <f t="shared" si="1"/>
        <v>0</v>
      </c>
      <c r="E7" s="3">
        <f>COUNTIF(Vertices[Degree],"&gt;= "&amp;D7)-COUNTIF(Vertices[Degree],"&gt;="&amp;D8)</f>
        <v>0</v>
      </c>
      <c r="F7" s="39">
        <f t="shared" si="2"/>
        <v>1.7272727272727273</v>
      </c>
      <c r="G7" s="40">
        <f>COUNTIF(Vertices[In-Degree],"&gt;= "&amp;F7)-COUNTIF(Vertices[In-Degree],"&gt;="&amp;F8)</f>
        <v>20</v>
      </c>
      <c r="H7" s="39">
        <f t="shared" si="3"/>
        <v>0.9090909090909092</v>
      </c>
      <c r="I7" s="40">
        <f>COUNTIF(Vertices[Out-Degree],"&gt;= "&amp;H7)-COUNTIF(Vertices[Out-Degree],"&gt;="&amp;H8)</f>
        <v>85</v>
      </c>
      <c r="J7" s="39">
        <f t="shared" si="4"/>
        <v>146.5909090909091</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0.009160636363636364</v>
      </c>
      <c r="O7" s="40">
        <f>COUNTIF(Vertices[Eigenvector Centrality],"&gt;= "&amp;N7)-COUNTIF(Vertices[Eigenvector Centrality],"&gt;="&amp;N8)</f>
        <v>0</v>
      </c>
      <c r="P7" s="39">
        <f t="shared" si="7"/>
        <v>0.8849889999999999</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230</v>
      </c>
      <c r="D8" s="32">
        <f t="shared" si="1"/>
        <v>0</v>
      </c>
      <c r="E8" s="3">
        <f>COUNTIF(Vertices[Degree],"&gt;= "&amp;D8)-COUNTIF(Vertices[Degree],"&gt;="&amp;D9)</f>
        <v>0</v>
      </c>
      <c r="F8" s="37">
        <f t="shared" si="2"/>
        <v>2.0727272727272728</v>
      </c>
      <c r="G8" s="38">
        <f>COUNTIF(Vertices[In-Degree],"&gt;= "&amp;F8)-COUNTIF(Vertices[In-Degree],"&gt;="&amp;F9)</f>
        <v>0</v>
      </c>
      <c r="H8" s="37">
        <f t="shared" si="3"/>
        <v>1.090909090909091</v>
      </c>
      <c r="I8" s="38">
        <f>COUNTIF(Vertices[Out-Degree],"&gt;= "&amp;H8)-COUNTIF(Vertices[Out-Degree],"&gt;="&amp;H9)</f>
        <v>0</v>
      </c>
      <c r="J8" s="37">
        <f t="shared" si="4"/>
        <v>175.9090909090909</v>
      </c>
      <c r="K8" s="38">
        <f>COUNTIF(Vertices[Betweenness Centrality],"&gt;= "&amp;J8)-COUNTIF(Vertices[Betweenness Centrality],"&gt;="&amp;J9)</f>
        <v>1</v>
      </c>
      <c r="L8" s="37">
        <f t="shared" si="5"/>
        <v>0.1090909090909091</v>
      </c>
      <c r="M8" s="38">
        <f>COUNTIF(Vertices[Closeness Centrality],"&gt;= "&amp;L8)-COUNTIF(Vertices[Closeness Centrality],"&gt;="&amp;L9)</f>
        <v>5</v>
      </c>
      <c r="N8" s="37">
        <f t="shared" si="6"/>
        <v>0.010992763636363636</v>
      </c>
      <c r="O8" s="38">
        <f>COUNTIF(Vertices[Eigenvector Centrality],"&gt;= "&amp;N8)-COUNTIF(Vertices[Eigenvector Centrality],"&gt;="&amp;N9)</f>
        <v>0</v>
      </c>
      <c r="P8" s="37">
        <f t="shared" si="7"/>
        <v>0.9829197999999999</v>
      </c>
      <c r="Q8" s="38">
        <f>COUNTIF(Vertices[PageRank],"&gt;= "&amp;P8)-COUNTIF(Vertices[PageRank],"&gt;="&amp;P9)</f>
        <v>32</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2.418181818181818</v>
      </c>
      <c r="G9" s="40">
        <f>COUNTIF(Vertices[In-Degree],"&gt;= "&amp;F9)-COUNTIF(Vertices[In-Degree],"&gt;="&amp;F10)</f>
        <v>0</v>
      </c>
      <c r="H9" s="39">
        <f t="shared" si="3"/>
        <v>1.272727272727273</v>
      </c>
      <c r="I9" s="40">
        <f>COUNTIF(Vertices[Out-Degree],"&gt;= "&amp;H9)-COUNTIF(Vertices[Out-Degree],"&gt;="&amp;H10)</f>
        <v>0</v>
      </c>
      <c r="J9" s="39">
        <f t="shared" si="4"/>
        <v>205.22727272727272</v>
      </c>
      <c r="K9" s="40">
        <f>COUNTIF(Vertices[Betweenness Centrality],"&gt;= "&amp;J9)-COUNTIF(Vertices[Betweenness Centrality],"&gt;="&amp;J10)</f>
        <v>0</v>
      </c>
      <c r="L9" s="39">
        <f t="shared" si="5"/>
        <v>0.1272727272727273</v>
      </c>
      <c r="M9" s="40">
        <f>COUNTIF(Vertices[Closeness Centrality],"&gt;= "&amp;L9)-COUNTIF(Vertices[Closeness Centrality],"&gt;="&amp;L10)</f>
        <v>7</v>
      </c>
      <c r="N9" s="39">
        <f t="shared" si="6"/>
        <v>0.012824890909090909</v>
      </c>
      <c r="O9" s="40">
        <f>COUNTIF(Vertices[Eigenvector Centrality],"&gt;= "&amp;N9)-COUNTIF(Vertices[Eigenvector Centrality],"&gt;="&amp;N10)</f>
        <v>1</v>
      </c>
      <c r="P9" s="39">
        <f t="shared" si="7"/>
        <v>1.0808506</v>
      </c>
      <c r="Q9" s="40">
        <f>COUNTIF(Vertices[PageRank],"&gt;= "&amp;P9)-COUNTIF(Vertices[PageRank],"&gt;="&amp;P10)</f>
        <v>3</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54</v>
      </c>
      <c r="D10" s="32">
        <f t="shared" si="1"/>
        <v>0</v>
      </c>
      <c r="E10" s="3">
        <f>COUNTIF(Vertices[Degree],"&gt;= "&amp;D10)-COUNTIF(Vertices[Degree],"&gt;="&amp;D11)</f>
        <v>0</v>
      </c>
      <c r="F10" s="37">
        <f t="shared" si="2"/>
        <v>2.7636363636363637</v>
      </c>
      <c r="G10" s="38">
        <f>COUNTIF(Vertices[In-Degree],"&gt;= "&amp;F10)-COUNTIF(Vertices[In-Degree],"&gt;="&amp;F11)</f>
        <v>5</v>
      </c>
      <c r="H10" s="37">
        <f t="shared" si="3"/>
        <v>1.4545454545454548</v>
      </c>
      <c r="I10" s="38">
        <f>COUNTIF(Vertices[Out-Degree],"&gt;= "&amp;H10)-COUNTIF(Vertices[Out-Degree],"&gt;="&amp;H11)</f>
        <v>0</v>
      </c>
      <c r="J10" s="37">
        <f t="shared" si="4"/>
        <v>234.54545454545453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0.014657018181818181</v>
      </c>
      <c r="O10" s="38">
        <f>COUNTIF(Vertices[Eigenvector Centrality],"&gt;= "&amp;N10)-COUNTIF(Vertices[Eigenvector Centrality],"&gt;="&amp;N11)</f>
        <v>9</v>
      </c>
      <c r="P10" s="37">
        <f t="shared" si="7"/>
        <v>1.1787814</v>
      </c>
      <c r="Q10" s="38">
        <f>COUNTIF(Vertices[PageRank],"&gt;= "&amp;P10)-COUNTIF(Vertices[PageRank],"&gt;="&amp;P11)</f>
        <v>4</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3.1090909090909093</v>
      </c>
      <c r="G11" s="40">
        <f>COUNTIF(Vertices[In-Degree],"&gt;= "&amp;F11)-COUNTIF(Vertices[In-Degree],"&gt;="&amp;F12)</f>
        <v>0</v>
      </c>
      <c r="H11" s="39">
        <f t="shared" si="3"/>
        <v>1.6363636363636367</v>
      </c>
      <c r="I11" s="40">
        <f>COUNTIF(Vertices[Out-Degree],"&gt;= "&amp;H11)-COUNTIF(Vertices[Out-Degree],"&gt;="&amp;H12)</f>
        <v>0</v>
      </c>
      <c r="J11" s="39">
        <f t="shared" si="4"/>
        <v>263.8636363636364</v>
      </c>
      <c r="K11" s="40">
        <f>COUNTIF(Vertices[Betweenness Centrality],"&gt;= "&amp;J11)-COUNTIF(Vertices[Betweenness Centrality],"&gt;="&amp;J12)</f>
        <v>0</v>
      </c>
      <c r="L11" s="39">
        <f t="shared" si="5"/>
        <v>0.16363636363636366</v>
      </c>
      <c r="M11" s="40">
        <f>COUNTIF(Vertices[Closeness Centrality],"&gt;= "&amp;L11)-COUNTIF(Vertices[Closeness Centrality],"&gt;="&amp;L12)</f>
        <v>4</v>
      </c>
      <c r="N11" s="39">
        <f t="shared" si="6"/>
        <v>0.016489145454545454</v>
      </c>
      <c r="O11" s="40">
        <f>COUNTIF(Vertices[Eigenvector Centrality],"&gt;= "&amp;N11)-COUNTIF(Vertices[Eigenvector Centrality],"&gt;="&amp;N12)</f>
        <v>4</v>
      </c>
      <c r="P11" s="39">
        <f t="shared" si="7"/>
        <v>1.2767122000000002</v>
      </c>
      <c r="Q11" s="40">
        <f>COUNTIF(Vertices[PageRank],"&gt;= "&amp;P11)-COUNTIF(Vertices[PageRank],"&gt;="&amp;P12)</f>
        <v>8</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0.03184713375796178</v>
      </c>
      <c r="D12" s="32">
        <f t="shared" si="1"/>
        <v>0</v>
      </c>
      <c r="E12" s="3">
        <f>COUNTIF(Vertices[Degree],"&gt;= "&amp;D12)-COUNTIF(Vertices[Degree],"&gt;="&amp;D13)</f>
        <v>0</v>
      </c>
      <c r="F12" s="37">
        <f t="shared" si="2"/>
        <v>3.454545454545455</v>
      </c>
      <c r="G12" s="38">
        <f>COUNTIF(Vertices[In-Degree],"&gt;= "&amp;F12)-COUNTIF(Vertices[In-Degree],"&gt;="&amp;F13)</f>
        <v>0</v>
      </c>
      <c r="H12" s="37">
        <f t="shared" si="3"/>
        <v>1.8181818181818186</v>
      </c>
      <c r="I12" s="38">
        <f>COUNTIF(Vertices[Out-Degree],"&gt;= "&amp;H12)-COUNTIF(Vertices[Out-Degree],"&gt;="&amp;H13)</f>
        <v>0</v>
      </c>
      <c r="J12" s="37">
        <f t="shared" si="4"/>
        <v>293.1818181818182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0.018321272727272728</v>
      </c>
      <c r="O12" s="38">
        <f>COUNTIF(Vertices[Eigenvector Centrality],"&gt;= "&amp;N12)-COUNTIF(Vertices[Eigenvector Centrality],"&gt;="&amp;N13)</f>
        <v>1</v>
      </c>
      <c r="P12" s="37">
        <f t="shared" si="7"/>
        <v>1.3746430000000003</v>
      </c>
      <c r="Q12" s="38">
        <f>COUNTIF(Vertices[PageRank],"&gt;= "&amp;P12)-COUNTIF(Vertices[PageRank],"&gt;="&amp;P13)</f>
        <v>6</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0.06172839506172839</v>
      </c>
      <c r="D13" s="32">
        <f t="shared" si="1"/>
        <v>0</v>
      </c>
      <c r="E13" s="3">
        <f>COUNTIF(Vertices[Degree],"&gt;= "&amp;D13)-COUNTIF(Vertices[Degree],"&gt;="&amp;D14)</f>
        <v>0</v>
      </c>
      <c r="F13" s="39">
        <f t="shared" si="2"/>
        <v>3.8000000000000007</v>
      </c>
      <c r="G13" s="40">
        <f>COUNTIF(Vertices[In-Degree],"&gt;= "&amp;F13)-COUNTIF(Vertices[In-Degree],"&gt;="&amp;F14)</f>
        <v>2</v>
      </c>
      <c r="H13" s="39">
        <f t="shared" si="3"/>
        <v>2.0000000000000004</v>
      </c>
      <c r="I13" s="40">
        <f>COUNTIF(Vertices[Out-Degree],"&gt;= "&amp;H13)-COUNTIF(Vertices[Out-Degree],"&gt;="&amp;H14)</f>
        <v>20</v>
      </c>
      <c r="J13" s="39">
        <f t="shared" si="4"/>
        <v>322.5</v>
      </c>
      <c r="K13" s="40">
        <f>COUNTIF(Vertices[Betweenness Centrality],"&gt;= "&amp;J13)-COUNTIF(Vertices[Betweenness Centrality],"&gt;="&amp;J14)</f>
        <v>0</v>
      </c>
      <c r="L13" s="39">
        <f t="shared" si="5"/>
        <v>0.20000000000000004</v>
      </c>
      <c r="M13" s="40">
        <f>COUNTIF(Vertices[Closeness Centrality],"&gt;= "&amp;L13)-COUNTIF(Vertices[Closeness Centrality],"&gt;="&amp;L14)</f>
        <v>17</v>
      </c>
      <c r="N13" s="39">
        <f t="shared" si="6"/>
        <v>0.020153400000000002</v>
      </c>
      <c r="O13" s="40">
        <f>COUNTIF(Vertices[Eigenvector Centrality],"&gt;= "&amp;N13)-COUNTIF(Vertices[Eigenvector Centrality],"&gt;="&amp;N14)</f>
        <v>3</v>
      </c>
      <c r="P13" s="39">
        <f t="shared" si="7"/>
        <v>1.4725738000000004</v>
      </c>
      <c r="Q13" s="40">
        <f>COUNTIF(Vertices[PageRank],"&gt;= "&amp;P13)-COUNTIF(Vertices[PageRank],"&gt;="&amp;P14)</f>
        <v>1</v>
      </c>
      <c r="R13" s="39">
        <f t="shared" si="8"/>
        <v>0.20000000000000004</v>
      </c>
      <c r="S13" s="44">
        <f>COUNTIF(Vertices[Clustering Coefficient],"&gt;= "&amp;R13)-COUNTIF(Vertices[Clustering Coefficient],"&gt;="&amp;R14)</f>
        <v>1</v>
      </c>
      <c r="T13" s="39" t="e">
        <f ca="1" t="shared" si="9"/>
        <v>#REF!</v>
      </c>
      <c r="U13" s="40" t="e">
        <f ca="1" t="shared" si="0"/>
        <v>#REF!</v>
      </c>
    </row>
    <row r="14" spans="1:21" ht="15">
      <c r="A14" s="119"/>
      <c r="B14" s="119"/>
      <c r="D14" s="32">
        <f t="shared" si="1"/>
        <v>0</v>
      </c>
      <c r="E14" s="3">
        <f>COUNTIF(Vertices[Degree],"&gt;= "&amp;D14)-COUNTIF(Vertices[Degree],"&gt;="&amp;D15)</f>
        <v>0</v>
      </c>
      <c r="F14" s="37">
        <f t="shared" si="2"/>
        <v>4.145454545454546</v>
      </c>
      <c r="G14" s="38">
        <f>COUNTIF(Vertices[In-Degree],"&gt;= "&amp;F14)-COUNTIF(Vertices[In-Degree],"&gt;="&amp;F15)</f>
        <v>0</v>
      </c>
      <c r="H14" s="37">
        <f t="shared" si="3"/>
        <v>2.181818181818182</v>
      </c>
      <c r="I14" s="38">
        <f>COUNTIF(Vertices[Out-Degree],"&gt;= "&amp;H14)-COUNTIF(Vertices[Out-Degree],"&gt;="&amp;H15)</f>
        <v>0</v>
      </c>
      <c r="J14" s="37">
        <f t="shared" si="4"/>
        <v>351.8181818181818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0.021985527272727276</v>
      </c>
      <c r="O14" s="38">
        <f>COUNTIF(Vertices[Eigenvector Centrality],"&gt;= "&amp;N14)-COUNTIF(Vertices[Eigenvector Centrality],"&gt;="&amp;N15)</f>
        <v>4</v>
      </c>
      <c r="P14" s="37">
        <f t="shared" si="7"/>
        <v>1.5705046000000005</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51</v>
      </c>
      <c r="D15" s="32">
        <f t="shared" si="1"/>
        <v>0</v>
      </c>
      <c r="E15" s="3">
        <f>COUNTIF(Vertices[Degree],"&gt;= "&amp;D15)-COUNTIF(Vertices[Degree],"&gt;="&amp;D16)</f>
        <v>0</v>
      </c>
      <c r="F15" s="39">
        <f t="shared" si="2"/>
        <v>4.490909090909092</v>
      </c>
      <c r="G15" s="40">
        <f>COUNTIF(Vertices[In-Degree],"&gt;= "&amp;F15)-COUNTIF(Vertices[In-Degree],"&gt;="&amp;F16)</f>
        <v>0</v>
      </c>
      <c r="H15" s="39">
        <f t="shared" si="3"/>
        <v>2.3636363636363638</v>
      </c>
      <c r="I15" s="40">
        <f>COUNTIF(Vertices[Out-Degree],"&gt;= "&amp;H15)-COUNTIF(Vertices[Out-Degree],"&gt;="&amp;H16)</f>
        <v>0</v>
      </c>
      <c r="J15" s="39">
        <f t="shared" si="4"/>
        <v>381.1363636363636</v>
      </c>
      <c r="K15" s="40">
        <f>COUNTIF(Vertices[Betweenness Centrality],"&gt;= "&amp;J15)-COUNTIF(Vertices[Betweenness Centrality],"&gt;="&amp;J16)</f>
        <v>0</v>
      </c>
      <c r="L15" s="39">
        <f t="shared" si="5"/>
        <v>0.23636363636363641</v>
      </c>
      <c r="M15" s="40">
        <f>COUNTIF(Vertices[Closeness Centrality],"&gt;= "&amp;L15)-COUNTIF(Vertices[Closeness Centrality],"&gt;="&amp;L16)</f>
        <v>3</v>
      </c>
      <c r="N15" s="39">
        <f t="shared" si="6"/>
        <v>0.02381765454545455</v>
      </c>
      <c r="O15" s="40">
        <f>COUNTIF(Vertices[Eigenvector Centrality],"&gt;= "&amp;N15)-COUNTIF(Vertices[Eigenvector Centrality],"&gt;="&amp;N16)</f>
        <v>2</v>
      </c>
      <c r="P15" s="39">
        <f t="shared" si="7"/>
        <v>1.6684354000000006</v>
      </c>
      <c r="Q15" s="40">
        <f>COUNTIF(Vertices[PageRank],"&gt;= "&amp;P15)-COUNTIF(Vertices[PageRank],"&gt;="&amp;P16)</f>
        <v>3</v>
      </c>
      <c r="R15" s="39">
        <f t="shared" si="8"/>
        <v>0.23636363636363641</v>
      </c>
      <c r="S15" s="44">
        <f>COUNTIF(Vertices[Clustering Coefficient],"&gt;= "&amp;R15)-COUNTIF(Vertices[Clustering Coefficient],"&gt;="&amp;R16)</f>
        <v>6</v>
      </c>
      <c r="T15" s="39" t="e">
        <f ca="1" t="shared" si="9"/>
        <v>#REF!</v>
      </c>
      <c r="U15" s="40" t="e">
        <f ca="1" t="shared" si="0"/>
        <v>#REF!</v>
      </c>
    </row>
    <row r="16" spans="1:21" ht="15">
      <c r="A16" s="34" t="s">
        <v>153</v>
      </c>
      <c r="B16" s="34">
        <v>19</v>
      </c>
      <c r="D16" s="32">
        <f t="shared" si="1"/>
        <v>0</v>
      </c>
      <c r="E16" s="3">
        <f>COUNTIF(Vertices[Degree],"&gt;= "&amp;D16)-COUNTIF(Vertices[Degree],"&gt;="&amp;D17)</f>
        <v>0</v>
      </c>
      <c r="F16" s="37">
        <f t="shared" si="2"/>
        <v>4.836363636363638</v>
      </c>
      <c r="G16" s="38">
        <f>COUNTIF(Vertices[In-Degree],"&gt;= "&amp;F16)-COUNTIF(Vertices[In-Degree],"&gt;="&amp;F17)</f>
        <v>2</v>
      </c>
      <c r="H16" s="37">
        <f t="shared" si="3"/>
        <v>2.5454545454545454</v>
      </c>
      <c r="I16" s="38">
        <f>COUNTIF(Vertices[Out-Degree],"&gt;= "&amp;H16)-COUNTIF(Vertices[Out-Degree],"&gt;="&amp;H17)</f>
        <v>0</v>
      </c>
      <c r="J16" s="37">
        <f t="shared" si="4"/>
        <v>410.45454545454544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0.025649781818181824</v>
      </c>
      <c r="O16" s="38">
        <f>COUNTIF(Vertices[Eigenvector Centrality],"&gt;= "&amp;N16)-COUNTIF(Vertices[Eigenvector Centrality],"&gt;="&amp;N17)</f>
        <v>1</v>
      </c>
      <c r="P16" s="37">
        <f t="shared" si="7"/>
        <v>1.7663662000000007</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50</v>
      </c>
      <c r="D17" s="32">
        <f t="shared" si="1"/>
        <v>0</v>
      </c>
      <c r="E17" s="3">
        <f>COUNTIF(Vertices[Degree],"&gt;= "&amp;D17)-COUNTIF(Vertices[Degree],"&gt;="&amp;D18)</f>
        <v>0</v>
      </c>
      <c r="F17" s="39">
        <f t="shared" si="2"/>
        <v>5.181818181818183</v>
      </c>
      <c r="G17" s="40">
        <f>COUNTIF(Vertices[In-Degree],"&gt;= "&amp;F17)-COUNTIF(Vertices[In-Degree],"&gt;="&amp;F18)</f>
        <v>0</v>
      </c>
      <c r="H17" s="39">
        <f t="shared" si="3"/>
        <v>2.727272727272727</v>
      </c>
      <c r="I17" s="40">
        <f>COUNTIF(Vertices[Out-Degree],"&gt;= "&amp;H17)-COUNTIF(Vertices[Out-Degree],"&gt;="&amp;H18)</f>
        <v>0</v>
      </c>
      <c r="J17" s="39">
        <f t="shared" si="4"/>
        <v>439.77272727272725</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0.0274819090909091</v>
      </c>
      <c r="O17" s="40">
        <f>COUNTIF(Vertices[Eigenvector Centrality],"&gt;= "&amp;N17)-COUNTIF(Vertices[Eigenvector Centrality],"&gt;="&amp;N18)</f>
        <v>0</v>
      </c>
      <c r="P17" s="39">
        <f t="shared" si="7"/>
        <v>1.8642970000000008</v>
      </c>
      <c r="Q17" s="40">
        <f>COUNTIF(Vertices[PageRank],"&gt;= "&amp;P17)-COUNTIF(Vertices[PageRank],"&gt;="&amp;P18)</f>
        <v>3</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85</v>
      </c>
      <c r="D18" s="32">
        <f t="shared" si="1"/>
        <v>0</v>
      </c>
      <c r="E18" s="3">
        <f>COUNTIF(Vertices[Degree],"&gt;= "&amp;D18)-COUNTIF(Vertices[Degree],"&gt;="&amp;D19)</f>
        <v>0</v>
      </c>
      <c r="F18" s="37">
        <f t="shared" si="2"/>
        <v>5.527272727272729</v>
      </c>
      <c r="G18" s="38">
        <f>COUNTIF(Vertices[In-Degree],"&gt;= "&amp;F18)-COUNTIF(Vertices[In-Degree],"&gt;="&amp;F19)</f>
        <v>0</v>
      </c>
      <c r="H18" s="37">
        <f t="shared" si="3"/>
        <v>2.9090909090909087</v>
      </c>
      <c r="I18" s="38">
        <f>COUNTIF(Vertices[Out-Degree],"&gt;= "&amp;H18)-COUNTIF(Vertices[Out-Degree],"&gt;="&amp;H19)</f>
        <v>7</v>
      </c>
      <c r="J18" s="37">
        <f t="shared" si="4"/>
        <v>469.09090909090907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0.029314036363636373</v>
      </c>
      <c r="O18" s="38">
        <f>COUNTIF(Vertices[Eigenvector Centrality],"&gt;= "&amp;N18)-COUNTIF(Vertices[Eigenvector Centrality],"&gt;="&amp;N19)</f>
        <v>3</v>
      </c>
      <c r="P18" s="37">
        <f t="shared" si="7"/>
        <v>1.9622278000000009</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5.872727272727275</v>
      </c>
      <c r="G19" s="40">
        <f>COUNTIF(Vertices[In-Degree],"&gt;= "&amp;F19)-COUNTIF(Vertices[In-Degree],"&gt;="&amp;F20)</f>
        <v>1</v>
      </c>
      <c r="H19" s="39">
        <f t="shared" si="3"/>
        <v>3.0909090909090904</v>
      </c>
      <c r="I19" s="40">
        <f>COUNTIF(Vertices[Out-Degree],"&gt;= "&amp;H19)-COUNTIF(Vertices[Out-Degree],"&gt;="&amp;H20)</f>
        <v>0</v>
      </c>
      <c r="J19" s="39">
        <f t="shared" si="4"/>
        <v>498.4090909090909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0.031146163636363647</v>
      </c>
      <c r="O19" s="40">
        <f>COUNTIF(Vertices[Eigenvector Centrality],"&gt;= "&amp;N19)-COUNTIF(Vertices[Eigenvector Centrality],"&gt;="&amp;N20)</f>
        <v>2</v>
      </c>
      <c r="P19" s="39">
        <f t="shared" si="7"/>
        <v>2.0601586000000007</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6.2181818181818205</v>
      </c>
      <c r="G20" s="38">
        <f>COUNTIF(Vertices[In-Degree],"&gt;= "&amp;F20)-COUNTIF(Vertices[In-Degree],"&gt;="&amp;F21)</f>
        <v>0</v>
      </c>
      <c r="H20" s="37">
        <f t="shared" si="3"/>
        <v>3.272727272727272</v>
      </c>
      <c r="I20" s="38">
        <f>COUNTIF(Vertices[Out-Degree],"&gt;= "&amp;H20)-COUNTIF(Vertices[Out-Degree],"&gt;="&amp;H21)</f>
        <v>0</v>
      </c>
      <c r="J20" s="37">
        <f t="shared" si="4"/>
        <v>527.7272727272727</v>
      </c>
      <c r="K20" s="38">
        <f>COUNTIF(Vertices[Betweenness Centrality],"&gt;= "&amp;J20)-COUNTIF(Vertices[Betweenness Centrality],"&gt;="&amp;J21)</f>
        <v>0</v>
      </c>
      <c r="L20" s="37">
        <f t="shared" si="5"/>
        <v>0.3272727272727273</v>
      </c>
      <c r="M20" s="38">
        <f>COUNTIF(Vertices[Closeness Centrality],"&gt;= "&amp;L20)-COUNTIF(Vertices[Closeness Centrality],"&gt;="&amp;L21)</f>
        <v>21</v>
      </c>
      <c r="N20" s="37">
        <f t="shared" si="6"/>
        <v>0.03297829090909092</v>
      </c>
      <c r="O20" s="38">
        <f>COUNTIF(Vertices[Eigenvector Centrality],"&gt;= "&amp;N20)-COUNTIF(Vertices[Eigenvector Centrality],"&gt;="&amp;N21)</f>
        <v>0</v>
      </c>
      <c r="P20" s="37">
        <f t="shared" si="7"/>
        <v>2.1580894000000006</v>
      </c>
      <c r="Q20" s="38">
        <f>COUNTIF(Vertices[PageRank],"&gt;= "&amp;P20)-COUNTIF(Vertices[PageRank],"&gt;="&amp;P21)</f>
        <v>3</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157</v>
      </c>
      <c r="B21" s="34">
        <v>2.55486</v>
      </c>
      <c r="D21" s="32">
        <f t="shared" si="1"/>
        <v>0</v>
      </c>
      <c r="E21" s="3">
        <f>COUNTIF(Vertices[Degree],"&gt;= "&amp;D21)-COUNTIF(Vertices[Degree],"&gt;="&amp;D22)</f>
        <v>0</v>
      </c>
      <c r="F21" s="39">
        <f t="shared" si="2"/>
        <v>6.563636363636366</v>
      </c>
      <c r="G21" s="40">
        <f>COUNTIF(Vertices[In-Degree],"&gt;= "&amp;F21)-COUNTIF(Vertices[In-Degree],"&gt;="&amp;F22)</f>
        <v>0</v>
      </c>
      <c r="H21" s="39">
        <f t="shared" si="3"/>
        <v>3.4545454545454537</v>
      </c>
      <c r="I21" s="40">
        <f>COUNTIF(Vertices[Out-Degree],"&gt;= "&amp;H21)-COUNTIF(Vertices[Out-Degree],"&gt;="&amp;H22)</f>
        <v>0</v>
      </c>
      <c r="J21" s="39">
        <f t="shared" si="4"/>
        <v>557.0454545454546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0.034810418181818195</v>
      </c>
      <c r="O21" s="40">
        <f>COUNTIF(Vertices[Eigenvector Centrality],"&gt;= "&amp;N21)-COUNTIF(Vertices[Eigenvector Centrality],"&gt;="&amp;N22)</f>
        <v>1</v>
      </c>
      <c r="P21" s="39">
        <f t="shared" si="7"/>
        <v>2.2560202000000005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6.909090909090912</v>
      </c>
      <c r="G22" s="38">
        <f>COUNTIF(Vertices[In-Degree],"&gt;= "&amp;F22)-COUNTIF(Vertices[In-Degree],"&gt;="&amp;F23)</f>
        <v>1</v>
      </c>
      <c r="H22" s="37">
        <f t="shared" si="3"/>
        <v>3.6363636363636354</v>
      </c>
      <c r="I22" s="38">
        <f>COUNTIF(Vertices[Out-Degree],"&gt;= "&amp;H22)-COUNTIF(Vertices[Out-Degree],"&gt;="&amp;H23)</f>
        <v>0</v>
      </c>
      <c r="J22" s="37">
        <f t="shared" si="4"/>
        <v>586.3636363636365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0.03664254545454547</v>
      </c>
      <c r="O22" s="38">
        <f>COUNTIF(Vertices[Eigenvector Centrality],"&gt;= "&amp;N22)-COUNTIF(Vertices[Eigenvector Centrality],"&gt;="&amp;N23)</f>
        <v>0</v>
      </c>
      <c r="P22" s="37">
        <f t="shared" si="7"/>
        <v>2.3539510000000003</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0.005320197044334975</v>
      </c>
      <c r="D23" s="32">
        <f t="shared" si="1"/>
        <v>0</v>
      </c>
      <c r="E23" s="3">
        <f>COUNTIF(Vertices[Degree],"&gt;= "&amp;D23)-COUNTIF(Vertices[Degree],"&gt;="&amp;D24)</f>
        <v>0</v>
      </c>
      <c r="F23" s="39">
        <f t="shared" si="2"/>
        <v>7.2545454545454575</v>
      </c>
      <c r="G23" s="40">
        <f>COUNTIF(Vertices[In-Degree],"&gt;= "&amp;F23)-COUNTIF(Vertices[In-Degree],"&gt;="&amp;F24)</f>
        <v>0</v>
      </c>
      <c r="H23" s="39">
        <f t="shared" si="3"/>
        <v>3.818181818181817</v>
      </c>
      <c r="I23" s="40">
        <f>COUNTIF(Vertices[Out-Degree],"&gt;= "&amp;H23)-COUNTIF(Vertices[Out-Degree],"&gt;="&amp;H24)</f>
        <v>0</v>
      </c>
      <c r="J23" s="39">
        <f t="shared" si="4"/>
        <v>615.6818181818184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0.03847467272727274</v>
      </c>
      <c r="O23" s="40">
        <f>COUNTIF(Vertices[Eigenvector Centrality],"&gt;= "&amp;N23)-COUNTIF(Vertices[Eigenvector Centrality],"&gt;="&amp;N24)</f>
        <v>0</v>
      </c>
      <c r="P23" s="39">
        <f t="shared" si="7"/>
        <v>2.4518818000000002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2442</v>
      </c>
      <c r="B24" s="34">
        <v>0.678407</v>
      </c>
      <c r="D24" s="32">
        <f t="shared" si="1"/>
        <v>0</v>
      </c>
      <c r="E24" s="3">
        <f>COUNTIF(Vertices[Degree],"&gt;= "&amp;D24)-COUNTIF(Vertices[Degree],"&gt;="&amp;D25)</f>
        <v>0</v>
      </c>
      <c r="F24" s="37">
        <f t="shared" si="2"/>
        <v>7.600000000000003</v>
      </c>
      <c r="G24" s="38">
        <f>COUNTIF(Vertices[In-Degree],"&gt;= "&amp;F24)-COUNTIF(Vertices[In-Degree],"&gt;="&amp;F25)</f>
        <v>0</v>
      </c>
      <c r="H24" s="37">
        <f t="shared" si="3"/>
        <v>3.9999999999999987</v>
      </c>
      <c r="I24" s="38">
        <f>COUNTIF(Vertices[Out-Degree],"&gt;= "&amp;H24)-COUNTIF(Vertices[Out-Degree],"&gt;="&amp;H25)</f>
        <v>6</v>
      </c>
      <c r="J24" s="37">
        <f t="shared" si="4"/>
        <v>645.0000000000002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0.04030680000000002</v>
      </c>
      <c r="O24" s="38">
        <f>COUNTIF(Vertices[Eigenvector Centrality],"&gt;= "&amp;N24)-COUNTIF(Vertices[Eigenvector Centrality],"&gt;="&amp;N25)</f>
        <v>0</v>
      </c>
      <c r="P24" s="37">
        <f t="shared" si="7"/>
        <v>2.5498126</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7.945454545454549</v>
      </c>
      <c r="G25" s="40">
        <f>COUNTIF(Vertices[In-Degree],"&gt;= "&amp;F25)-COUNTIF(Vertices[In-Degree],"&gt;="&amp;F26)</f>
        <v>0</v>
      </c>
      <c r="H25" s="39">
        <f t="shared" si="3"/>
        <v>4.181818181818181</v>
      </c>
      <c r="I25" s="40">
        <f>COUNTIF(Vertices[Out-Degree],"&gt;= "&amp;H25)-COUNTIF(Vertices[Out-Degree],"&gt;="&amp;H26)</f>
        <v>0</v>
      </c>
      <c r="J25" s="39">
        <f t="shared" si="4"/>
        <v>674.3181818181821</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0.04213892727272729</v>
      </c>
      <c r="O25" s="40">
        <f>COUNTIF(Vertices[Eigenvector Centrality],"&gt;= "&amp;N25)-COUNTIF(Vertices[Eigenvector Centrality],"&gt;="&amp;N26)</f>
        <v>0</v>
      </c>
      <c r="P25" s="39">
        <f t="shared" si="7"/>
        <v>2.6477434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2443</v>
      </c>
      <c r="B26" s="34" t="s">
        <v>2444</v>
      </c>
      <c r="D26" s="32">
        <f t="shared" si="1"/>
        <v>0</v>
      </c>
      <c r="E26" s="3">
        <f>COUNTIF(Vertices[Degree],"&gt;= "&amp;D26)-COUNTIF(Vertices[Degree],"&gt;="&amp;D28)</f>
        <v>0</v>
      </c>
      <c r="F26" s="37">
        <f t="shared" si="2"/>
        <v>8.290909090909095</v>
      </c>
      <c r="G26" s="38">
        <f>COUNTIF(Vertices[In-Degree],"&gt;= "&amp;F26)-COUNTIF(Vertices[In-Degree],"&gt;="&amp;F28)</f>
        <v>0</v>
      </c>
      <c r="H26" s="37">
        <f t="shared" si="3"/>
        <v>4.363636363636362</v>
      </c>
      <c r="I26" s="38">
        <f>COUNTIF(Vertices[Out-Degree],"&gt;= "&amp;H26)-COUNTIF(Vertices[Out-Degree],"&gt;="&amp;H28)</f>
        <v>0</v>
      </c>
      <c r="J26" s="37">
        <f t="shared" si="4"/>
        <v>703.636363636364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0.043971054545454566</v>
      </c>
      <c r="O26" s="38">
        <f>COUNTIF(Vertices[Eigenvector Centrality],"&gt;= "&amp;N26)-COUNTIF(Vertices[Eigenvector Centrality],"&gt;="&amp;N28)</f>
        <v>0</v>
      </c>
      <c r="P26" s="37">
        <f t="shared" si="7"/>
        <v>2.7456742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-3</v>
      </c>
      <c r="H27" s="61"/>
      <c r="I27" s="62">
        <f>COUNTIF(Vertices[Out-Degree],"&gt;= "&amp;H27)-COUNTIF(Vertices[Out-Degree],"&gt;="&amp;H28)</f>
        <v>-3</v>
      </c>
      <c r="J27" s="61"/>
      <c r="K27" s="62">
        <f>COUNTIF(Vertices[Betweenness Centrality],"&gt;= "&amp;J27)-COUNTIF(Vertices[Betweenness Centrality],"&gt;="&amp;J28)</f>
        <v>-3</v>
      </c>
      <c r="L27" s="61"/>
      <c r="M27" s="62">
        <f>COUNTIF(Vertices[Closeness Centrality],"&gt;= "&amp;L27)-COUNTIF(Vertices[Closeness Centrality],"&gt;="&amp;L28)</f>
        <v>-35</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-25</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8.63636363636364</v>
      </c>
      <c r="G28" s="40">
        <f>COUNTIF(Vertices[In-Degree],"&gt;= "&amp;F28)-COUNTIF(Vertices[In-Degree],"&gt;="&amp;F40)</f>
        <v>0</v>
      </c>
      <c r="H28" s="39">
        <f>H26+($H$57-$H$2)/BinDivisor</f>
        <v>4.545454545454544</v>
      </c>
      <c r="I28" s="40">
        <f>COUNTIF(Vertices[Out-Degree],"&gt;= "&amp;H28)-COUNTIF(Vertices[Out-Degree],"&gt;="&amp;H40)</f>
        <v>0</v>
      </c>
      <c r="J28" s="39">
        <f>J26+($J$57-$J$2)/BinDivisor</f>
        <v>732.9545454545458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0.04580318181818184</v>
      </c>
      <c r="O28" s="40">
        <f>COUNTIF(Vertices[Eigenvector Centrality],"&gt;= "&amp;N28)-COUNTIF(Vertices[Eigenvector Centrality],"&gt;="&amp;N40)</f>
        <v>0</v>
      </c>
      <c r="P28" s="39">
        <f>P26+($P$57-$P$2)/BinDivisor</f>
        <v>2.8436049999999997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-3</v>
      </c>
      <c r="J38" s="61"/>
      <c r="K38" s="62">
        <f>COUNTIF(Vertices[Betweenness Centrality],"&gt;= "&amp;J38)-COUNTIF(Vertices[Betweenness Centrality],"&gt;="&amp;J40)</f>
        <v>-3</v>
      </c>
      <c r="L38" s="61"/>
      <c r="M38" s="62">
        <f>COUNTIF(Vertices[Closeness Centrality],"&gt;= "&amp;L38)-COUNTIF(Vertices[Closeness Centrality],"&gt;="&amp;L40)</f>
        <v>-35</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-25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-3</v>
      </c>
      <c r="J39" s="61"/>
      <c r="K39" s="62">
        <f>COUNTIF(Vertices[Betweenness Centrality],"&gt;= "&amp;J39)-COUNTIF(Vertices[Betweenness Centrality],"&gt;="&amp;J40)</f>
        <v>-3</v>
      </c>
      <c r="L39" s="61"/>
      <c r="M39" s="62">
        <f>COUNTIF(Vertices[Closeness Centrality],"&gt;= "&amp;L39)-COUNTIF(Vertices[Closeness Centrality],"&gt;="&amp;L40)</f>
        <v>-35</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-25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8.981818181818186</v>
      </c>
      <c r="G40" s="38">
        <f>COUNTIF(Vertices[In-Degree],"&gt;= "&amp;F40)-COUNTIF(Vertices[In-Degree],"&gt;="&amp;F41)</f>
        <v>0</v>
      </c>
      <c r="H40" s="37">
        <f>H28+($H$57-$H$2)/BinDivisor</f>
        <v>4.727272727272726</v>
      </c>
      <c r="I40" s="38">
        <f>COUNTIF(Vertices[Out-Degree],"&gt;= "&amp;H40)-COUNTIF(Vertices[Out-Degree],"&gt;="&amp;H41)</f>
        <v>0</v>
      </c>
      <c r="J40" s="37">
        <f>J28+($J$57-$J$2)/BinDivisor</f>
        <v>762.2727272727277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0.047635309090909114</v>
      </c>
      <c r="O40" s="38">
        <f>COUNTIF(Vertices[Eigenvector Centrality],"&gt;= "&amp;N40)-COUNTIF(Vertices[Eigenvector Centrality],"&gt;="&amp;N41)</f>
        <v>1</v>
      </c>
      <c r="P40" s="37">
        <f>P28+($P$57-$P$2)/BinDivisor</f>
        <v>2.9415357999999996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9.327272727272732</v>
      </c>
      <c r="G41" s="40">
        <f>COUNTIF(Vertices[In-Degree],"&gt;= "&amp;F41)-COUNTIF(Vertices[In-Degree],"&gt;="&amp;F42)</f>
        <v>0</v>
      </c>
      <c r="H41" s="39">
        <f aca="true" t="shared" si="12" ref="H41:H56">H40+($H$57-$H$2)/BinDivisor</f>
        <v>4.909090909090907</v>
      </c>
      <c r="I41" s="40">
        <f>COUNTIF(Vertices[Out-Degree],"&gt;= "&amp;H41)-COUNTIF(Vertices[Out-Degree],"&gt;="&amp;H42)</f>
        <v>0</v>
      </c>
      <c r="J41" s="39">
        <f aca="true" t="shared" si="13" ref="J41:J56">J40+($J$57-$J$2)/BinDivisor</f>
        <v>791.5909090909096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11</v>
      </c>
      <c r="N41" s="39">
        <f aca="true" t="shared" si="15" ref="N41:N56">N40+($N$57-$N$2)/BinDivisor</f>
        <v>0.04946743636363639</v>
      </c>
      <c r="O41" s="40">
        <f>COUNTIF(Vertices[Eigenvector Centrality],"&gt;= "&amp;N41)-COUNTIF(Vertices[Eigenvector Centrality],"&gt;="&amp;N42)</f>
        <v>0</v>
      </c>
      <c r="P41" s="39">
        <f aca="true" t="shared" si="16" ref="P41:P56">P40+($P$57-$P$2)/BinDivisor</f>
        <v>3.0394665999999995</v>
      </c>
      <c r="Q41" s="40">
        <f>COUNTIF(Vertices[PageRank],"&gt;= "&amp;P41)-COUNTIF(Vertices[PageRank],"&gt;="&amp;P42)</f>
        <v>2</v>
      </c>
      <c r="R41" s="39">
        <f aca="true" t="shared" si="17" ref="R41:R56">R40+($R$57-$R$2)/BinDivisor</f>
        <v>0.490909090909091</v>
      </c>
      <c r="S41" s="44">
        <f>COUNTIF(Vertices[Clustering Coefficient],"&gt;= "&amp;R41)-COUNTIF(Vertices[Clustering Coefficient],"&gt;="&amp;R42)</f>
        <v>18</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9.672727272727277</v>
      </c>
      <c r="G42" s="38">
        <f>COUNTIF(Vertices[In-Degree],"&gt;= "&amp;F42)-COUNTIF(Vertices[In-Degree],"&gt;="&amp;F43)</f>
        <v>0</v>
      </c>
      <c r="H42" s="37">
        <f t="shared" si="12"/>
        <v>5.090909090909089</v>
      </c>
      <c r="I42" s="38">
        <f>COUNTIF(Vertices[Out-Degree],"&gt;= "&amp;H42)-COUNTIF(Vertices[Out-Degree],"&gt;="&amp;H43)</f>
        <v>0</v>
      </c>
      <c r="J42" s="37">
        <f t="shared" si="13"/>
        <v>820.9090909090914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0.05129956363636366</v>
      </c>
      <c r="O42" s="38">
        <f>COUNTIF(Vertices[Eigenvector Centrality],"&gt;= "&amp;N42)-COUNTIF(Vertices[Eigenvector Centrality],"&gt;="&amp;N43)</f>
        <v>0</v>
      </c>
      <c r="P42" s="37">
        <f t="shared" si="16"/>
        <v>3.1373973999999993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10.018181818181823</v>
      </c>
      <c r="G43" s="40">
        <f>COUNTIF(Vertices[In-Degree],"&gt;= "&amp;F43)-COUNTIF(Vertices[In-Degree],"&gt;="&amp;F44)</f>
        <v>0</v>
      </c>
      <c r="H43" s="39">
        <f t="shared" si="12"/>
        <v>5.272727272727271</v>
      </c>
      <c r="I43" s="40">
        <f>COUNTIF(Vertices[Out-Degree],"&gt;= "&amp;H43)-COUNTIF(Vertices[Out-Degree],"&gt;="&amp;H44)</f>
        <v>0</v>
      </c>
      <c r="J43" s="39">
        <f t="shared" si="13"/>
        <v>850.2272727272733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0.05313169090909094</v>
      </c>
      <c r="O43" s="40">
        <f>COUNTIF(Vertices[Eigenvector Centrality],"&gt;= "&amp;N43)-COUNTIF(Vertices[Eigenvector Centrality],"&gt;="&amp;N44)</f>
        <v>0</v>
      </c>
      <c r="P43" s="39">
        <f t="shared" si="16"/>
        <v>3.235328199999999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10.363636363636369</v>
      </c>
      <c r="G44" s="38">
        <f>COUNTIF(Vertices[In-Degree],"&gt;= "&amp;F44)-COUNTIF(Vertices[In-Degree],"&gt;="&amp;F45)</f>
        <v>0</v>
      </c>
      <c r="H44" s="37">
        <f t="shared" si="12"/>
        <v>5.454545454545452</v>
      </c>
      <c r="I44" s="38">
        <f>COUNTIF(Vertices[Out-Degree],"&gt;= "&amp;H44)-COUNTIF(Vertices[Out-Degree],"&gt;="&amp;H45)</f>
        <v>0</v>
      </c>
      <c r="J44" s="37">
        <f t="shared" si="13"/>
        <v>879.5454545454552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0.05496381818181821</v>
      </c>
      <c r="O44" s="38">
        <f>COUNTIF(Vertices[Eigenvector Centrality],"&gt;= "&amp;N44)-COUNTIF(Vertices[Eigenvector Centrality],"&gt;="&amp;N45)</f>
        <v>0</v>
      </c>
      <c r="P44" s="37">
        <f t="shared" si="16"/>
        <v>3.333258999999999</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10.709090909090914</v>
      </c>
      <c r="G45" s="40">
        <f>COUNTIF(Vertices[In-Degree],"&gt;= "&amp;F45)-COUNTIF(Vertices[In-Degree],"&gt;="&amp;F46)</f>
        <v>1</v>
      </c>
      <c r="H45" s="39">
        <f t="shared" si="12"/>
        <v>5.636363636363634</v>
      </c>
      <c r="I45" s="40">
        <f>COUNTIF(Vertices[Out-Degree],"&gt;= "&amp;H45)-COUNTIF(Vertices[Out-Degree],"&gt;="&amp;H46)</f>
        <v>0</v>
      </c>
      <c r="J45" s="39">
        <f t="shared" si="13"/>
        <v>908.863636363637</v>
      </c>
      <c r="K45" s="40">
        <f>COUNTIF(Vertices[Betweenness Centrality],"&gt;= "&amp;J45)-COUNTIF(Vertices[Betweenness Centrality],"&gt;="&amp;J46)</f>
        <v>1</v>
      </c>
      <c r="L45" s="39">
        <f t="shared" si="14"/>
        <v>0.5636363636363637</v>
      </c>
      <c r="M45" s="40">
        <f>COUNTIF(Vertices[Closeness Centrality],"&gt;= "&amp;L45)-COUNTIF(Vertices[Closeness Centrality],"&gt;="&amp;L46)</f>
        <v>0</v>
      </c>
      <c r="N45" s="39">
        <f t="shared" si="15"/>
        <v>0.056795945454545485</v>
      </c>
      <c r="O45" s="40">
        <f>COUNTIF(Vertices[Eigenvector Centrality],"&gt;= "&amp;N45)-COUNTIF(Vertices[Eigenvector Centrality],"&gt;="&amp;N46)</f>
        <v>0</v>
      </c>
      <c r="P45" s="39">
        <f t="shared" si="16"/>
        <v>3.431189799999999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11.05454545454546</v>
      </c>
      <c r="G46" s="38">
        <f>COUNTIF(Vertices[In-Degree],"&gt;= "&amp;F46)-COUNTIF(Vertices[In-Degree],"&gt;="&amp;F47)</f>
        <v>0</v>
      </c>
      <c r="H46" s="37">
        <f t="shared" si="12"/>
        <v>5.818181818181816</v>
      </c>
      <c r="I46" s="38">
        <f>COUNTIF(Vertices[Out-Degree],"&gt;= "&amp;H46)-COUNTIF(Vertices[Out-Degree],"&gt;="&amp;H47)</f>
        <v>0</v>
      </c>
      <c r="J46" s="37">
        <f t="shared" si="13"/>
        <v>938.1818181818189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0.05862807272727276</v>
      </c>
      <c r="O46" s="38">
        <f>COUNTIF(Vertices[Eigenvector Centrality],"&gt;= "&amp;N46)-COUNTIF(Vertices[Eigenvector Centrality],"&gt;="&amp;N47)</f>
        <v>0</v>
      </c>
      <c r="P46" s="37">
        <f t="shared" si="16"/>
        <v>3.529120599999999</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11.400000000000006</v>
      </c>
      <c r="G47" s="40">
        <f>COUNTIF(Vertices[In-Degree],"&gt;= "&amp;F47)-COUNTIF(Vertices[In-Degree],"&gt;="&amp;F48)</f>
        <v>0</v>
      </c>
      <c r="H47" s="39">
        <f t="shared" si="12"/>
        <v>5.999999999999997</v>
      </c>
      <c r="I47" s="40">
        <f>COUNTIF(Vertices[Out-Degree],"&gt;= "&amp;H47)-COUNTIF(Vertices[Out-Degree],"&gt;="&amp;H48)</f>
        <v>0</v>
      </c>
      <c r="J47" s="39">
        <f t="shared" si="13"/>
        <v>967.5000000000008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0.06046020000000003</v>
      </c>
      <c r="O47" s="40">
        <f>COUNTIF(Vertices[Eigenvector Centrality],"&gt;= "&amp;N47)-COUNTIF(Vertices[Eigenvector Centrality],"&gt;="&amp;N48)</f>
        <v>0</v>
      </c>
      <c r="P47" s="39">
        <f t="shared" si="16"/>
        <v>3.6270513999999987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11.745454545454551</v>
      </c>
      <c r="G48" s="38">
        <f>COUNTIF(Vertices[In-Degree],"&gt;= "&amp;F48)-COUNTIF(Vertices[In-Degree],"&gt;="&amp;F49)</f>
        <v>0</v>
      </c>
      <c r="H48" s="37">
        <f t="shared" si="12"/>
        <v>6.181818181818179</v>
      </c>
      <c r="I48" s="38">
        <f>COUNTIF(Vertices[Out-Degree],"&gt;= "&amp;H48)-COUNTIF(Vertices[Out-Degree],"&gt;="&amp;H49)</f>
        <v>0</v>
      </c>
      <c r="J48" s="37">
        <f t="shared" si="13"/>
        <v>996.8181818181827</v>
      </c>
      <c r="K48" s="38">
        <f>COUNTIF(Vertices[Betweenness Centrality],"&gt;= "&amp;J48)-COUNTIF(Vertices[Betweenness Centrality],"&gt;="&amp;J49)</f>
        <v>1</v>
      </c>
      <c r="L48" s="37">
        <f t="shared" si="14"/>
        <v>0.6181818181818183</v>
      </c>
      <c r="M48" s="38">
        <f>COUNTIF(Vertices[Closeness Centrality],"&gt;= "&amp;L48)-COUNTIF(Vertices[Closeness Centrality],"&gt;="&amp;L49)</f>
        <v>0</v>
      </c>
      <c r="N48" s="37">
        <f t="shared" si="15"/>
        <v>0.06229232727272731</v>
      </c>
      <c r="O48" s="38">
        <f>COUNTIF(Vertices[Eigenvector Centrality],"&gt;= "&amp;N48)-COUNTIF(Vertices[Eigenvector Centrality],"&gt;="&amp;N49)</f>
        <v>0</v>
      </c>
      <c r="P48" s="37">
        <f t="shared" si="16"/>
        <v>3.7249821999999986</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12.090909090909097</v>
      </c>
      <c r="G49" s="40">
        <f>COUNTIF(Vertices[In-Degree],"&gt;= "&amp;F49)-COUNTIF(Vertices[In-Degree],"&gt;="&amp;F50)</f>
        <v>0</v>
      </c>
      <c r="H49" s="39">
        <f t="shared" si="12"/>
        <v>6.363636363636361</v>
      </c>
      <c r="I49" s="40">
        <f>COUNTIF(Vertices[Out-Degree],"&gt;= "&amp;H49)-COUNTIF(Vertices[Out-Degree],"&gt;="&amp;H50)</f>
        <v>0</v>
      </c>
      <c r="J49" s="39">
        <f t="shared" si="13"/>
        <v>1026.1363636363644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0.06412445454545458</v>
      </c>
      <c r="O49" s="40">
        <f>COUNTIF(Vertices[Eigenvector Centrality],"&gt;= "&amp;N49)-COUNTIF(Vertices[Eigenvector Centrality],"&gt;="&amp;N50)</f>
        <v>0</v>
      </c>
      <c r="P49" s="39">
        <f t="shared" si="16"/>
        <v>3.8229129999999985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12.436363636363643</v>
      </c>
      <c r="G50" s="38">
        <f>COUNTIF(Vertices[In-Degree],"&gt;= "&amp;F50)-COUNTIF(Vertices[In-Degree],"&gt;="&amp;F51)</f>
        <v>0</v>
      </c>
      <c r="H50" s="37">
        <f t="shared" si="12"/>
        <v>6.545454545454542</v>
      </c>
      <c r="I50" s="38">
        <f>COUNTIF(Vertices[Out-Degree],"&gt;= "&amp;H50)-COUNTIF(Vertices[Out-Degree],"&gt;="&amp;H51)</f>
        <v>0</v>
      </c>
      <c r="J50" s="37">
        <f t="shared" si="13"/>
        <v>1055.4545454545462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0.06595658181818186</v>
      </c>
      <c r="O50" s="38">
        <f>COUNTIF(Vertices[Eigenvector Centrality],"&gt;= "&amp;N50)-COUNTIF(Vertices[Eigenvector Centrality],"&gt;="&amp;N51)</f>
        <v>0</v>
      </c>
      <c r="P50" s="37">
        <f t="shared" si="16"/>
        <v>3.9208437999999983</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12.781818181818188</v>
      </c>
      <c r="G51" s="40">
        <f>COUNTIF(Vertices[In-Degree],"&gt;= "&amp;F51)-COUNTIF(Vertices[In-Degree],"&gt;="&amp;F52)</f>
        <v>1</v>
      </c>
      <c r="H51" s="39">
        <f t="shared" si="12"/>
        <v>6.727272727272724</v>
      </c>
      <c r="I51" s="40">
        <f>COUNTIF(Vertices[Out-Degree],"&gt;= "&amp;H51)-COUNTIF(Vertices[Out-Degree],"&gt;="&amp;H52)</f>
        <v>0</v>
      </c>
      <c r="J51" s="39">
        <f t="shared" si="13"/>
        <v>1084.772727272728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0.06778870909090913</v>
      </c>
      <c r="O51" s="40">
        <f>COUNTIF(Vertices[Eigenvector Centrality],"&gt;= "&amp;N51)-COUNTIF(Vertices[Eigenvector Centrality],"&gt;="&amp;N52)</f>
        <v>0</v>
      </c>
      <c r="P51" s="39">
        <f t="shared" si="16"/>
        <v>4.018774599999999</v>
      </c>
      <c r="Q51" s="40">
        <f>COUNTIF(Vertices[PageRank],"&gt;= "&amp;P51)-COUNTIF(Vertices[PageRank],"&gt;="&amp;P52)</f>
        <v>1</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13.127272727272734</v>
      </c>
      <c r="G52" s="38">
        <f>COUNTIF(Vertices[In-Degree],"&gt;= "&amp;F52)-COUNTIF(Vertices[In-Degree],"&gt;="&amp;F53)</f>
        <v>0</v>
      </c>
      <c r="H52" s="37">
        <f t="shared" si="12"/>
        <v>6.909090909090906</v>
      </c>
      <c r="I52" s="38">
        <f>COUNTIF(Vertices[Out-Degree],"&gt;= "&amp;H52)-COUNTIF(Vertices[Out-Degree],"&gt;="&amp;H53)</f>
        <v>0</v>
      </c>
      <c r="J52" s="37">
        <f t="shared" si="13"/>
        <v>1114.0909090909097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0.0696208363636364</v>
      </c>
      <c r="O52" s="38">
        <f>COUNTIF(Vertices[Eigenvector Centrality],"&gt;= "&amp;N52)-COUNTIF(Vertices[Eigenvector Centrality],"&gt;="&amp;N53)</f>
        <v>0</v>
      </c>
      <c r="P52" s="37">
        <f t="shared" si="16"/>
        <v>4.116705399999999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13.47272727272728</v>
      </c>
      <c r="G53" s="40">
        <f>COUNTIF(Vertices[In-Degree],"&gt;= "&amp;F53)-COUNTIF(Vertices[In-Degree],"&gt;="&amp;F54)</f>
        <v>0</v>
      </c>
      <c r="H53" s="39">
        <f t="shared" si="12"/>
        <v>7.090909090909087</v>
      </c>
      <c r="I53" s="40">
        <f>COUNTIF(Vertices[Out-Degree],"&gt;= "&amp;H53)-COUNTIF(Vertices[Out-Degree],"&gt;="&amp;H54)</f>
        <v>0</v>
      </c>
      <c r="J53" s="39">
        <f t="shared" si="13"/>
        <v>1143.4090909090914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0.07145296363636368</v>
      </c>
      <c r="O53" s="40">
        <f>COUNTIF(Vertices[Eigenvector Centrality],"&gt;= "&amp;N53)-COUNTIF(Vertices[Eigenvector Centrality],"&gt;="&amp;N54)</f>
        <v>0</v>
      </c>
      <c r="P53" s="39">
        <f t="shared" si="16"/>
        <v>4.214636199999999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13.818181818181825</v>
      </c>
      <c r="G54" s="38">
        <f>COUNTIF(Vertices[In-Degree],"&gt;= "&amp;F54)-COUNTIF(Vertices[In-Degree],"&gt;="&amp;F55)</f>
        <v>0</v>
      </c>
      <c r="H54" s="37">
        <f t="shared" si="12"/>
        <v>7.272727272727269</v>
      </c>
      <c r="I54" s="38">
        <f>COUNTIF(Vertices[Out-Degree],"&gt;= "&amp;H54)-COUNTIF(Vertices[Out-Degree],"&gt;="&amp;H55)</f>
        <v>0</v>
      </c>
      <c r="J54" s="37">
        <f t="shared" si="13"/>
        <v>1172.7272727272732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0.07328509090909095</v>
      </c>
      <c r="O54" s="38">
        <f>COUNTIF(Vertices[Eigenvector Centrality],"&gt;= "&amp;N54)-COUNTIF(Vertices[Eigenvector Centrality],"&gt;="&amp;N55)</f>
        <v>0</v>
      </c>
      <c r="P54" s="37">
        <f t="shared" si="16"/>
        <v>4.312567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14.163636363636371</v>
      </c>
      <c r="G55" s="40">
        <f>COUNTIF(Vertices[In-Degree],"&gt;= "&amp;F55)-COUNTIF(Vertices[In-Degree],"&gt;="&amp;F56)</f>
        <v>0</v>
      </c>
      <c r="H55" s="39">
        <f t="shared" si="12"/>
        <v>7.454545454545451</v>
      </c>
      <c r="I55" s="40">
        <f>COUNTIF(Vertices[Out-Degree],"&gt;= "&amp;H55)-COUNTIF(Vertices[Out-Degree],"&gt;="&amp;H56)</f>
        <v>0</v>
      </c>
      <c r="J55" s="39">
        <f t="shared" si="13"/>
        <v>1202.045454545455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0.07511721818181823</v>
      </c>
      <c r="O55" s="40">
        <f>COUNTIF(Vertices[Eigenvector Centrality],"&gt;= "&amp;N55)-COUNTIF(Vertices[Eigenvector Centrality],"&gt;="&amp;N56)</f>
        <v>0</v>
      </c>
      <c r="P55" s="39">
        <f t="shared" si="16"/>
        <v>4.4104978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14.509090909090917</v>
      </c>
      <c r="G56" s="38">
        <f>COUNTIF(Vertices[In-Degree],"&gt;= "&amp;F56)-COUNTIF(Vertices[In-Degree],"&gt;="&amp;F57)</f>
        <v>0</v>
      </c>
      <c r="H56" s="37">
        <f t="shared" si="12"/>
        <v>7.636363636363632</v>
      </c>
      <c r="I56" s="38">
        <f>COUNTIF(Vertices[Out-Degree],"&gt;= "&amp;H56)-COUNTIF(Vertices[Out-Degree],"&gt;="&amp;H57)</f>
        <v>2</v>
      </c>
      <c r="J56" s="37">
        <f t="shared" si="13"/>
        <v>1231.3636363636367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0.0769493454545455</v>
      </c>
      <c r="O56" s="38">
        <f>COUNTIF(Vertices[Eigenvector Centrality],"&gt;= "&amp;N56)-COUNTIF(Vertices[Eigenvector Centrality],"&gt;="&amp;N57)</f>
        <v>1</v>
      </c>
      <c r="P56" s="37">
        <f t="shared" si="16"/>
        <v>4.5084286</v>
      </c>
      <c r="Q56" s="38">
        <f>COUNTIF(Vertices[PageRank],"&gt;= "&amp;P56)-COUNTIF(Vertices[PageRank],"&gt;="&amp;P57)</f>
        <v>1</v>
      </c>
      <c r="R56" s="37">
        <f t="shared" si="17"/>
        <v>0.7636363636363638</v>
      </c>
      <c r="S56" s="43">
        <f>COUNTIF(Vertices[Clustering Coefficient],"&gt;= "&amp;R56)-COUNTIF(Vertices[Clustering Coefficient],"&gt;="&amp;R57)</f>
        <v>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19</v>
      </c>
      <c r="G57" s="42">
        <f>COUNTIF(Vertices[In-Degree],"&gt;= "&amp;F57)-COUNTIF(Vertices[In-Degree],"&gt;="&amp;F58)</f>
        <v>1</v>
      </c>
      <c r="H57" s="41">
        <f>MAX(Vertices[Out-Degree])</f>
        <v>10</v>
      </c>
      <c r="I57" s="42">
        <f>COUNTIF(Vertices[Out-Degree],"&gt;= "&amp;H57)-COUNTIF(Vertices[Out-Degree],"&gt;="&amp;H58)</f>
        <v>1</v>
      </c>
      <c r="J57" s="41">
        <f>MAX(Vertices[Betweenness Centrality])</f>
        <v>1612.5</v>
      </c>
      <c r="K57" s="42">
        <f>COUNTIF(Vertices[Betweenness Centrality],"&gt;= "&amp;J57)-COUNTIF(Vertices[Betweenness Centrality],"&gt;="&amp;J58)</f>
        <v>1</v>
      </c>
      <c r="L57" s="41">
        <f>MAX(Vertices[Closeness Centrality])</f>
        <v>1</v>
      </c>
      <c r="M57" s="42">
        <f>COUNTIF(Vertices[Closeness Centrality],"&gt;= "&amp;L57)-COUNTIF(Vertices[Closeness Centrality],"&gt;="&amp;L58)</f>
        <v>24</v>
      </c>
      <c r="N57" s="41">
        <f>MAX(Vertices[Eigenvector Centrality])</f>
        <v>0.100767</v>
      </c>
      <c r="O57" s="42">
        <f>COUNTIF(Vertices[Eigenvector Centrality],"&gt;= "&amp;N57)-COUNTIF(Vertices[Eigenvector Centrality],"&gt;="&amp;N58)</f>
        <v>1</v>
      </c>
      <c r="P57" s="41">
        <f>MAX(Vertices[PageRank])</f>
        <v>5.781529</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19</v>
      </c>
    </row>
    <row r="71" spans="1:2" ht="15">
      <c r="A71" s="33" t="s">
        <v>90</v>
      </c>
      <c r="B71" s="47">
        <f>_xlfn.IFERROR(AVERAGE(Vertices[In-Degree]),NoMetricMessage)</f>
        <v>1.1257142857142857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10</v>
      </c>
    </row>
    <row r="85" spans="1:2" ht="15">
      <c r="A85" s="33" t="s">
        <v>96</v>
      </c>
      <c r="B85" s="47">
        <f>_xlfn.IFERROR(AVERAGE(Vertices[Out-Degree]),NoMetricMessage)</f>
        <v>1.1257142857142857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1612.5</v>
      </c>
    </row>
    <row r="99" spans="1:2" ht="15">
      <c r="A99" s="33" t="s">
        <v>102</v>
      </c>
      <c r="B99" s="47">
        <f>_xlfn.IFERROR(AVERAGE(Vertices[Betweenness Centrality]),NoMetricMessage)</f>
        <v>27.965714279999997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0.2506805200000002</v>
      </c>
    </row>
    <row r="114" spans="1:2" ht="15">
      <c r="A114" s="33" t="s">
        <v>109</v>
      </c>
      <c r="B114" s="47">
        <f>_xlfn.IFERROR(MEDIAN(Vertices[Closeness Centrality]),NoMetricMessage)</f>
        <v>0.111111</v>
      </c>
    </row>
    <row r="125" spans="1:2" ht="15">
      <c r="A125" s="33" t="s">
        <v>112</v>
      </c>
      <c r="B125" s="47">
        <f>IF(COUNT(Vertices[Eigenvector Centrality])&gt;0,N2,NoMetricMessage)</f>
        <v>0</v>
      </c>
    </row>
    <row r="126" spans="1:2" ht="15">
      <c r="A126" s="33" t="s">
        <v>113</v>
      </c>
      <c r="B126" s="47">
        <f>IF(COUNT(Vertices[Eigenvector Centrality])&gt;0,N57,NoMetricMessage)</f>
        <v>0.100767</v>
      </c>
    </row>
    <row r="127" spans="1:2" ht="15">
      <c r="A127" s="33" t="s">
        <v>114</v>
      </c>
      <c r="B127" s="47">
        <f>_xlfn.IFERROR(AVERAGE(Vertices[Eigenvector Centrality]),NoMetricMessage)</f>
        <v>0.005714291428571431</v>
      </c>
    </row>
    <row r="128" spans="1:2" ht="15">
      <c r="A128" s="33" t="s">
        <v>115</v>
      </c>
      <c r="B128" s="47">
        <f>_xlfn.IFERROR(MEDIAN(Vertices[Eigenvector Centrality]),NoMetricMessage)</f>
        <v>0</v>
      </c>
    </row>
    <row r="139" spans="1:2" ht="15">
      <c r="A139" s="33" t="s">
        <v>140</v>
      </c>
      <c r="B139" s="47">
        <f>IF(COUNT(Vertices[PageRank])&gt;0,P2,NoMetricMessage)</f>
        <v>0.395335</v>
      </c>
    </row>
    <row r="140" spans="1:2" ht="15">
      <c r="A140" s="33" t="s">
        <v>141</v>
      </c>
      <c r="B140" s="47">
        <f>IF(COUNT(Vertices[PageRank])&gt;0,P57,NoMetricMessage)</f>
        <v>5.781529</v>
      </c>
    </row>
    <row r="141" spans="1:2" ht="15">
      <c r="A141" s="33" t="s">
        <v>142</v>
      </c>
      <c r="B141" s="47">
        <f>_xlfn.IFERROR(AVERAGE(Vertices[PageRank]),NoMetricMessage)</f>
        <v>0.9999969085714289</v>
      </c>
    </row>
    <row r="142" spans="1:2" ht="15">
      <c r="A142" s="33" t="s">
        <v>143</v>
      </c>
      <c r="B142" s="47">
        <f>_xlfn.IFERROR(MEDIAN(Vertices[PageRank]),NoMetricMessage)</f>
        <v>0.770268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0.1060512269685202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2350</v>
      </c>
      <c r="K7" s="13" t="s">
        <v>2351</v>
      </c>
    </row>
    <row r="8" spans="1:11" ht="409.5">
      <c r="A8"/>
      <c r="B8">
        <v>2</v>
      </c>
      <c r="C8">
        <v>2</v>
      </c>
      <c r="D8" t="s">
        <v>61</v>
      </c>
      <c r="E8" t="s">
        <v>61</v>
      </c>
      <c r="H8" t="s">
        <v>73</v>
      </c>
      <c r="J8" t="s">
        <v>2352</v>
      </c>
      <c r="K8" s="13" t="s">
        <v>2353</v>
      </c>
    </row>
    <row r="9" spans="1:11" ht="409.5">
      <c r="A9"/>
      <c r="B9">
        <v>3</v>
      </c>
      <c r="C9">
        <v>4</v>
      </c>
      <c r="D9" t="s">
        <v>62</v>
      </c>
      <c r="E9" t="s">
        <v>62</v>
      </c>
      <c r="H9" t="s">
        <v>74</v>
      </c>
      <c r="J9" t="s">
        <v>2354</v>
      </c>
      <c r="K9" s="102" t="s">
        <v>2355</v>
      </c>
    </row>
    <row r="10" spans="1:11" ht="409.5">
      <c r="A10"/>
      <c r="B10">
        <v>4</v>
      </c>
      <c r="D10" t="s">
        <v>63</v>
      </c>
      <c r="E10" t="s">
        <v>63</v>
      </c>
      <c r="H10" t="s">
        <v>75</v>
      </c>
      <c r="J10" t="s">
        <v>2356</v>
      </c>
      <c r="K10" s="13" t="s">
        <v>2357</v>
      </c>
    </row>
    <row r="11" spans="1:11" ht="15">
      <c r="A11"/>
      <c r="B11">
        <v>5</v>
      </c>
      <c r="D11" t="s">
        <v>46</v>
      </c>
      <c r="E11">
        <v>1</v>
      </c>
      <c r="H11" t="s">
        <v>76</v>
      </c>
      <c r="J11" t="s">
        <v>2358</v>
      </c>
      <c r="K11" t="s">
        <v>2359</v>
      </c>
    </row>
    <row r="12" spans="1:11" ht="15">
      <c r="A12"/>
      <c r="B12"/>
      <c r="D12" t="s">
        <v>64</v>
      </c>
      <c r="E12">
        <v>2</v>
      </c>
      <c r="H12">
        <v>0</v>
      </c>
      <c r="J12" t="s">
        <v>2360</v>
      </c>
      <c r="K12" t="s">
        <v>2361</v>
      </c>
    </row>
    <row r="13" spans="1:11" ht="15">
      <c r="A13"/>
      <c r="B13"/>
      <c r="D13">
        <v>1</v>
      </c>
      <c r="E13">
        <v>3</v>
      </c>
      <c r="H13">
        <v>1</v>
      </c>
      <c r="J13" t="s">
        <v>2362</v>
      </c>
      <c r="K13" t="s">
        <v>2363</v>
      </c>
    </row>
    <row r="14" spans="4:11" ht="15">
      <c r="D14">
        <v>2</v>
      </c>
      <c r="E14">
        <v>4</v>
      </c>
      <c r="H14">
        <v>2</v>
      </c>
      <c r="J14" t="s">
        <v>2364</v>
      </c>
      <c r="K14" t="s">
        <v>2365</v>
      </c>
    </row>
    <row r="15" spans="4:11" ht="15">
      <c r="D15">
        <v>3</v>
      </c>
      <c r="E15">
        <v>5</v>
      </c>
      <c r="H15">
        <v>3</v>
      </c>
      <c r="J15" t="s">
        <v>2366</v>
      </c>
      <c r="K15" t="s">
        <v>2367</v>
      </c>
    </row>
    <row r="16" spans="4:11" ht="15">
      <c r="D16">
        <v>4</v>
      </c>
      <c r="E16">
        <v>6</v>
      </c>
      <c r="H16">
        <v>4</v>
      </c>
      <c r="J16" t="s">
        <v>2368</v>
      </c>
      <c r="K16" t="s">
        <v>2369</v>
      </c>
    </row>
    <row r="17" spans="4:11" ht="15">
      <c r="D17">
        <v>5</v>
      </c>
      <c r="E17">
        <v>7</v>
      </c>
      <c r="H17">
        <v>5</v>
      </c>
      <c r="J17" t="s">
        <v>2370</v>
      </c>
      <c r="K17" t="s">
        <v>2371</v>
      </c>
    </row>
    <row r="18" spans="4:11" ht="15">
      <c r="D18">
        <v>6</v>
      </c>
      <c r="E18">
        <v>8</v>
      </c>
      <c r="H18">
        <v>6</v>
      </c>
      <c r="J18" t="s">
        <v>2372</v>
      </c>
      <c r="K18" t="s">
        <v>2373</v>
      </c>
    </row>
    <row r="19" spans="4:11" ht="15">
      <c r="D19">
        <v>7</v>
      </c>
      <c r="E19">
        <v>9</v>
      </c>
      <c r="H19">
        <v>7</v>
      </c>
      <c r="J19" t="s">
        <v>2374</v>
      </c>
      <c r="K19" t="s">
        <v>2375</v>
      </c>
    </row>
    <row r="20" spans="4:11" ht="15">
      <c r="D20">
        <v>8</v>
      </c>
      <c r="H20">
        <v>8</v>
      </c>
      <c r="J20" t="s">
        <v>2376</v>
      </c>
      <c r="K20" t="s">
        <v>2377</v>
      </c>
    </row>
    <row r="21" spans="4:11" ht="409.5">
      <c r="D21">
        <v>9</v>
      </c>
      <c r="H21">
        <v>9</v>
      </c>
      <c r="J21" t="s">
        <v>2378</v>
      </c>
      <c r="K21" s="13" t="s">
        <v>2379</v>
      </c>
    </row>
    <row r="22" spans="4:11" ht="409.5">
      <c r="D22">
        <v>10</v>
      </c>
      <c r="J22" t="s">
        <v>2380</v>
      </c>
      <c r="K22" s="13" t="s">
        <v>2381</v>
      </c>
    </row>
    <row r="23" spans="4:11" ht="409.5">
      <c r="D23">
        <v>11</v>
      </c>
      <c r="J23" t="s">
        <v>2382</v>
      </c>
      <c r="K23" s="13" t="s">
        <v>2383</v>
      </c>
    </row>
    <row r="24" spans="10:11" ht="409.5">
      <c r="J24" t="s">
        <v>2384</v>
      </c>
      <c r="K24" s="13" t="s">
        <v>3350</v>
      </c>
    </row>
    <row r="25" spans="10:11" ht="15">
      <c r="J25" t="s">
        <v>2385</v>
      </c>
      <c r="K25" t="b">
        <v>0</v>
      </c>
    </row>
    <row r="26" spans="10:11" ht="15">
      <c r="J26" t="s">
        <v>3347</v>
      </c>
      <c r="K26" t="s">
        <v>3348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2438</v>
      </c>
      <c r="B2" s="117" t="s">
        <v>2439</v>
      </c>
      <c r="C2" s="118" t="s">
        <v>2440</v>
      </c>
    </row>
    <row r="3" spans="1:3" ht="15">
      <c r="A3" s="116" t="s">
        <v>2387</v>
      </c>
      <c r="B3" s="116" t="s">
        <v>2387</v>
      </c>
      <c r="C3" s="34">
        <v>34</v>
      </c>
    </row>
    <row r="4" spans="1:3" ht="15">
      <c r="A4" s="116" t="s">
        <v>2387</v>
      </c>
      <c r="B4" s="116" t="s">
        <v>2389</v>
      </c>
      <c r="C4" s="34">
        <v>4</v>
      </c>
    </row>
    <row r="5" spans="1:3" ht="15">
      <c r="A5" s="116" t="s">
        <v>2387</v>
      </c>
      <c r="B5" s="116" t="s">
        <v>2391</v>
      </c>
      <c r="C5" s="34">
        <v>1</v>
      </c>
    </row>
    <row r="6" spans="1:3" ht="15">
      <c r="A6" s="116" t="s">
        <v>2388</v>
      </c>
      <c r="B6" s="116" t="s">
        <v>2388</v>
      </c>
      <c r="C6" s="34">
        <v>23</v>
      </c>
    </row>
    <row r="7" spans="1:3" ht="15">
      <c r="A7" s="116" t="s">
        <v>2389</v>
      </c>
      <c r="B7" s="116" t="s">
        <v>2387</v>
      </c>
      <c r="C7" s="34">
        <v>1</v>
      </c>
    </row>
    <row r="8" spans="1:3" ht="15">
      <c r="A8" s="116" t="s">
        <v>2389</v>
      </c>
      <c r="B8" s="116" t="s">
        <v>2389</v>
      </c>
      <c r="C8" s="34">
        <v>25</v>
      </c>
    </row>
    <row r="9" spans="1:3" ht="15">
      <c r="A9" s="116" t="s">
        <v>2390</v>
      </c>
      <c r="B9" s="116" t="s">
        <v>2390</v>
      </c>
      <c r="C9" s="34">
        <v>32</v>
      </c>
    </row>
    <row r="10" spans="1:3" ht="15">
      <c r="A10" s="116" t="s">
        <v>2391</v>
      </c>
      <c r="B10" s="116" t="s">
        <v>2391</v>
      </c>
      <c r="C10" s="34">
        <v>7</v>
      </c>
    </row>
    <row r="11" spans="1:3" ht="15">
      <c r="A11" s="116" t="s">
        <v>2392</v>
      </c>
      <c r="B11" s="116" t="s">
        <v>2392</v>
      </c>
      <c r="C11" s="34">
        <v>6</v>
      </c>
    </row>
    <row r="12" spans="1:3" ht="15">
      <c r="A12" s="116" t="s">
        <v>2393</v>
      </c>
      <c r="B12" s="116" t="s">
        <v>2389</v>
      </c>
      <c r="C12" s="34">
        <v>4</v>
      </c>
    </row>
    <row r="13" spans="1:3" ht="15">
      <c r="A13" s="116" t="s">
        <v>2393</v>
      </c>
      <c r="B13" s="116" t="s">
        <v>2393</v>
      </c>
      <c r="C13" s="34">
        <v>9</v>
      </c>
    </row>
    <row r="14" spans="1:3" ht="15">
      <c r="A14" s="116" t="s">
        <v>2394</v>
      </c>
      <c r="B14" s="116" t="s">
        <v>2394</v>
      </c>
      <c r="C14" s="34">
        <v>8</v>
      </c>
    </row>
    <row r="15" spans="1:3" ht="15">
      <c r="A15" s="116" t="s">
        <v>2395</v>
      </c>
      <c r="B15" s="116" t="s">
        <v>2395</v>
      </c>
      <c r="C15" s="34">
        <v>4</v>
      </c>
    </row>
    <row r="16" spans="1:3" ht="15">
      <c r="A16" s="116" t="s">
        <v>2396</v>
      </c>
      <c r="B16" s="116" t="s">
        <v>2396</v>
      </c>
      <c r="C16" s="34">
        <v>7</v>
      </c>
    </row>
    <row r="17" spans="1:3" ht="15">
      <c r="A17" s="116" t="s">
        <v>2397</v>
      </c>
      <c r="B17" s="116" t="s">
        <v>2397</v>
      </c>
      <c r="C17" s="34">
        <v>3</v>
      </c>
    </row>
    <row r="18" spans="1:3" ht="15">
      <c r="A18" s="116" t="s">
        <v>2398</v>
      </c>
      <c r="B18" s="116" t="s">
        <v>2398</v>
      </c>
      <c r="C18" s="34">
        <v>3</v>
      </c>
    </row>
    <row r="19" spans="1:3" ht="15">
      <c r="A19" s="116" t="s">
        <v>2399</v>
      </c>
      <c r="B19" s="116" t="s">
        <v>2399</v>
      </c>
      <c r="C19" s="34">
        <v>3</v>
      </c>
    </row>
    <row r="20" spans="1:3" ht="15">
      <c r="A20" s="116" t="s">
        <v>2400</v>
      </c>
      <c r="B20" s="116" t="s">
        <v>2400</v>
      </c>
      <c r="C20" s="34">
        <v>4</v>
      </c>
    </row>
    <row r="21" spans="1:3" ht="15">
      <c r="A21" s="116" t="s">
        <v>2401</v>
      </c>
      <c r="B21" s="116" t="s">
        <v>2401</v>
      </c>
      <c r="C21" s="34">
        <v>4</v>
      </c>
    </row>
    <row r="22" spans="1:3" ht="15">
      <c r="A22" s="116" t="s">
        <v>2402</v>
      </c>
      <c r="B22" s="116" t="s">
        <v>2402</v>
      </c>
      <c r="C22" s="34">
        <v>3</v>
      </c>
    </row>
    <row r="23" spans="1:3" ht="15">
      <c r="A23" s="116" t="s">
        <v>2403</v>
      </c>
      <c r="B23" s="116" t="s">
        <v>2403</v>
      </c>
      <c r="C23" s="34">
        <v>2</v>
      </c>
    </row>
    <row r="24" spans="1:3" ht="15">
      <c r="A24" s="116" t="s">
        <v>2404</v>
      </c>
      <c r="B24" s="116" t="s">
        <v>2404</v>
      </c>
      <c r="C24" s="34">
        <v>2</v>
      </c>
    </row>
    <row r="25" spans="1:3" ht="15">
      <c r="A25" s="116" t="s">
        <v>2405</v>
      </c>
      <c r="B25" s="116" t="s">
        <v>2405</v>
      </c>
      <c r="C25" s="34">
        <v>2</v>
      </c>
    </row>
    <row r="26" spans="1:3" ht="15">
      <c r="A26" s="116" t="s">
        <v>2406</v>
      </c>
      <c r="B26" s="116" t="s">
        <v>2406</v>
      </c>
      <c r="C26" s="34">
        <v>2</v>
      </c>
    </row>
    <row r="27" spans="1:3" ht="15">
      <c r="A27" s="116" t="s">
        <v>2407</v>
      </c>
      <c r="B27" s="116" t="s">
        <v>2407</v>
      </c>
      <c r="C27" s="34">
        <v>2</v>
      </c>
    </row>
    <row r="28" spans="1:3" ht="15">
      <c r="A28" s="116" t="s">
        <v>2408</v>
      </c>
      <c r="B28" s="116" t="s">
        <v>2408</v>
      </c>
      <c r="C28" s="34">
        <v>3</v>
      </c>
    </row>
    <row r="29" spans="1:3" ht="15">
      <c r="A29" s="116" t="s">
        <v>2409</v>
      </c>
      <c r="B29" s="116" t="s">
        <v>2409</v>
      </c>
      <c r="C29" s="34">
        <v>5</v>
      </c>
    </row>
    <row r="30" spans="1:3" ht="15">
      <c r="A30" s="116" t="s">
        <v>2410</v>
      </c>
      <c r="B30" s="116" t="s">
        <v>2410</v>
      </c>
      <c r="C30" s="34">
        <v>2</v>
      </c>
    </row>
    <row r="31" spans="1:3" ht="15">
      <c r="A31" s="116" t="s">
        <v>2411</v>
      </c>
      <c r="B31" s="116" t="s">
        <v>2411</v>
      </c>
      <c r="C31" s="34">
        <v>2</v>
      </c>
    </row>
    <row r="32" spans="1:3" ht="15">
      <c r="A32" s="116" t="s">
        <v>2412</v>
      </c>
      <c r="B32" s="116" t="s">
        <v>2412</v>
      </c>
      <c r="C32" s="34">
        <v>1</v>
      </c>
    </row>
    <row r="33" spans="1:3" ht="15">
      <c r="A33" s="116" t="s">
        <v>2413</v>
      </c>
      <c r="B33" s="116" t="s">
        <v>2413</v>
      </c>
      <c r="C33" s="34">
        <v>6</v>
      </c>
    </row>
    <row r="34" spans="1:3" ht="15">
      <c r="A34" s="116" t="s">
        <v>2414</v>
      </c>
      <c r="B34" s="116" t="s">
        <v>2414</v>
      </c>
      <c r="C34" s="34">
        <v>1</v>
      </c>
    </row>
    <row r="35" spans="1:3" ht="15">
      <c r="A35" s="116" t="s">
        <v>2415</v>
      </c>
      <c r="B35" s="116" t="s">
        <v>2415</v>
      </c>
      <c r="C35" s="34">
        <v>2</v>
      </c>
    </row>
    <row r="36" spans="1:3" ht="15">
      <c r="A36" s="116" t="s">
        <v>2416</v>
      </c>
      <c r="B36" s="116" t="s">
        <v>2416</v>
      </c>
      <c r="C36" s="34">
        <v>1</v>
      </c>
    </row>
    <row r="37" spans="1:3" ht="15">
      <c r="A37" s="116" t="s">
        <v>2417</v>
      </c>
      <c r="B37" s="116" t="s">
        <v>2417</v>
      </c>
      <c r="C37" s="34">
        <v>4</v>
      </c>
    </row>
    <row r="38" spans="1:3" ht="15">
      <c r="A38" s="116" t="s">
        <v>2418</v>
      </c>
      <c r="B38" s="116" t="s">
        <v>2418</v>
      </c>
      <c r="C38" s="34">
        <v>2</v>
      </c>
    </row>
    <row r="39" spans="1:3" ht="15">
      <c r="A39" s="116" t="s">
        <v>2419</v>
      </c>
      <c r="B39" s="116" t="s">
        <v>2419</v>
      </c>
      <c r="C39" s="34">
        <v>2</v>
      </c>
    </row>
    <row r="40" spans="1:3" ht="15">
      <c r="A40" s="116" t="s">
        <v>2420</v>
      </c>
      <c r="B40" s="116" t="s">
        <v>2420</v>
      </c>
      <c r="C40" s="34">
        <v>1</v>
      </c>
    </row>
    <row r="41" spans="1:3" ht="15">
      <c r="A41" s="116" t="s">
        <v>2421</v>
      </c>
      <c r="B41" s="116" t="s">
        <v>2421</v>
      </c>
      <c r="C41" s="34">
        <v>2</v>
      </c>
    </row>
    <row r="42" spans="1:3" ht="15">
      <c r="A42" s="116" t="s">
        <v>2422</v>
      </c>
      <c r="B42" s="116" t="s">
        <v>2422</v>
      </c>
      <c r="C42"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2445</v>
      </c>
      <c r="B1" s="13" t="s">
        <v>2448</v>
      </c>
      <c r="C1" s="13" t="s">
        <v>2449</v>
      </c>
      <c r="D1" s="13" t="s">
        <v>2451</v>
      </c>
      <c r="E1" s="13" t="s">
        <v>2450</v>
      </c>
      <c r="F1" s="13" t="s">
        <v>2455</v>
      </c>
      <c r="G1" s="13" t="s">
        <v>2454</v>
      </c>
      <c r="H1" s="13" t="s">
        <v>2457</v>
      </c>
      <c r="I1" s="13" t="s">
        <v>2456</v>
      </c>
      <c r="J1" s="13" t="s">
        <v>2459</v>
      </c>
      <c r="K1" s="13" t="s">
        <v>2458</v>
      </c>
      <c r="L1" s="13" t="s">
        <v>2461</v>
      </c>
      <c r="M1" s="13" t="s">
        <v>2460</v>
      </c>
      <c r="N1" s="13" t="s">
        <v>2463</v>
      </c>
      <c r="O1" s="13" t="s">
        <v>2462</v>
      </c>
      <c r="P1" s="13" t="s">
        <v>2465</v>
      </c>
      <c r="Q1" s="13" t="s">
        <v>2464</v>
      </c>
      <c r="R1" s="13" t="s">
        <v>2467</v>
      </c>
      <c r="S1" s="13" t="s">
        <v>2466</v>
      </c>
      <c r="T1" s="13" t="s">
        <v>2469</v>
      </c>
      <c r="U1" s="13" t="s">
        <v>2468</v>
      </c>
      <c r="V1" s="13" t="s">
        <v>2470</v>
      </c>
    </row>
    <row r="2" spans="1:22" ht="15">
      <c r="A2" s="83" t="s">
        <v>546</v>
      </c>
      <c r="B2" s="78">
        <v>6</v>
      </c>
      <c r="C2" s="83" t="s">
        <v>546</v>
      </c>
      <c r="D2" s="78">
        <v>6</v>
      </c>
      <c r="E2" s="83" t="s">
        <v>512</v>
      </c>
      <c r="F2" s="78">
        <v>1</v>
      </c>
      <c r="G2" s="83" t="s">
        <v>539</v>
      </c>
      <c r="H2" s="78">
        <v>4</v>
      </c>
      <c r="I2" s="83" t="s">
        <v>533</v>
      </c>
      <c r="J2" s="78">
        <v>6</v>
      </c>
      <c r="K2" s="83" t="s">
        <v>551</v>
      </c>
      <c r="L2" s="78">
        <v>1</v>
      </c>
      <c r="M2" s="83" t="s">
        <v>527</v>
      </c>
      <c r="N2" s="78">
        <v>1</v>
      </c>
      <c r="O2" s="83" t="s">
        <v>510</v>
      </c>
      <c r="P2" s="78">
        <v>3</v>
      </c>
      <c r="Q2" s="83" t="s">
        <v>550</v>
      </c>
      <c r="R2" s="78">
        <v>3</v>
      </c>
      <c r="S2" s="83" t="s">
        <v>549</v>
      </c>
      <c r="T2" s="78">
        <v>1</v>
      </c>
      <c r="U2" s="83" t="s">
        <v>523</v>
      </c>
      <c r="V2" s="78">
        <v>2</v>
      </c>
    </row>
    <row r="3" spans="1:22" ht="15">
      <c r="A3" s="83" t="s">
        <v>533</v>
      </c>
      <c r="B3" s="78">
        <v>6</v>
      </c>
      <c r="C3" s="83" t="s">
        <v>552</v>
      </c>
      <c r="D3" s="78">
        <v>3</v>
      </c>
      <c r="E3" s="83" t="s">
        <v>514</v>
      </c>
      <c r="F3" s="78">
        <v>1</v>
      </c>
      <c r="G3" s="83" t="s">
        <v>519</v>
      </c>
      <c r="H3" s="78">
        <v>1</v>
      </c>
      <c r="I3" s="83" t="s">
        <v>534</v>
      </c>
      <c r="J3" s="78">
        <v>1</v>
      </c>
      <c r="K3" s="78"/>
      <c r="L3" s="78"/>
      <c r="M3" s="78"/>
      <c r="N3" s="78"/>
      <c r="O3" s="83" t="s">
        <v>520</v>
      </c>
      <c r="P3" s="78">
        <v>1</v>
      </c>
      <c r="Q3" s="78"/>
      <c r="R3" s="78"/>
      <c r="S3" s="78"/>
      <c r="T3" s="78"/>
      <c r="U3" s="83" t="s">
        <v>522</v>
      </c>
      <c r="V3" s="78">
        <v>1</v>
      </c>
    </row>
    <row r="4" spans="1:22" ht="15">
      <c r="A4" s="83" t="s">
        <v>539</v>
      </c>
      <c r="B4" s="78">
        <v>4</v>
      </c>
      <c r="C4" s="83" t="s">
        <v>545</v>
      </c>
      <c r="D4" s="78">
        <v>3</v>
      </c>
      <c r="E4" s="83" t="s">
        <v>515</v>
      </c>
      <c r="F4" s="78">
        <v>1</v>
      </c>
      <c r="G4" s="83" t="s">
        <v>517</v>
      </c>
      <c r="H4" s="78">
        <v>1</v>
      </c>
      <c r="I4" s="83" t="s">
        <v>536</v>
      </c>
      <c r="J4" s="78">
        <v>1</v>
      </c>
      <c r="K4" s="78"/>
      <c r="L4" s="78"/>
      <c r="M4" s="78"/>
      <c r="N4" s="78"/>
      <c r="O4" s="78"/>
      <c r="P4" s="78"/>
      <c r="Q4" s="78"/>
      <c r="R4" s="78"/>
      <c r="S4" s="78"/>
      <c r="T4" s="78"/>
      <c r="U4" s="78"/>
      <c r="V4" s="78"/>
    </row>
    <row r="5" spans="1:22" ht="15">
      <c r="A5" s="83" t="s">
        <v>511</v>
      </c>
      <c r="B5" s="78">
        <v>4</v>
      </c>
      <c r="C5" s="83" t="s">
        <v>541</v>
      </c>
      <c r="D5" s="78">
        <v>3</v>
      </c>
      <c r="E5" s="83" t="s">
        <v>524</v>
      </c>
      <c r="F5" s="78">
        <v>1</v>
      </c>
      <c r="G5" s="78"/>
      <c r="H5" s="78"/>
      <c r="I5" s="83" t="s">
        <v>532</v>
      </c>
      <c r="J5" s="78">
        <v>1</v>
      </c>
      <c r="K5" s="78"/>
      <c r="L5" s="78"/>
      <c r="M5" s="78"/>
      <c r="N5" s="78"/>
      <c r="O5" s="78"/>
      <c r="P5" s="78"/>
      <c r="Q5" s="78"/>
      <c r="R5" s="78"/>
      <c r="S5" s="78"/>
      <c r="T5" s="78"/>
      <c r="U5" s="78"/>
      <c r="V5" s="78"/>
    </row>
    <row r="6" spans="1:22" ht="15">
      <c r="A6" s="83" t="s">
        <v>552</v>
      </c>
      <c r="B6" s="78">
        <v>3</v>
      </c>
      <c r="C6" s="83" t="s">
        <v>555</v>
      </c>
      <c r="D6" s="78">
        <v>1</v>
      </c>
      <c r="E6" s="83" t="s">
        <v>2452</v>
      </c>
      <c r="F6" s="78">
        <v>1</v>
      </c>
      <c r="G6" s="78"/>
      <c r="H6" s="78"/>
      <c r="I6" s="78"/>
      <c r="J6" s="78"/>
      <c r="K6" s="78"/>
      <c r="L6" s="78"/>
      <c r="M6" s="78"/>
      <c r="N6" s="78"/>
      <c r="O6" s="78"/>
      <c r="P6" s="78"/>
      <c r="Q6" s="78"/>
      <c r="R6" s="78"/>
      <c r="S6" s="78"/>
      <c r="T6" s="78"/>
      <c r="U6" s="78"/>
      <c r="V6" s="78"/>
    </row>
    <row r="7" spans="1:22" ht="15">
      <c r="A7" s="83" t="s">
        <v>541</v>
      </c>
      <c r="B7" s="78">
        <v>3</v>
      </c>
      <c r="C7" s="83" t="s">
        <v>553</v>
      </c>
      <c r="D7" s="78">
        <v>1</v>
      </c>
      <c r="E7" s="83" t="s">
        <v>2453</v>
      </c>
      <c r="F7" s="78">
        <v>1</v>
      </c>
      <c r="G7" s="78"/>
      <c r="H7" s="78"/>
      <c r="I7" s="78"/>
      <c r="J7" s="78"/>
      <c r="K7" s="78"/>
      <c r="L7" s="78"/>
      <c r="M7" s="78"/>
      <c r="N7" s="78"/>
      <c r="O7" s="78"/>
      <c r="P7" s="78"/>
      <c r="Q7" s="78"/>
      <c r="R7" s="78"/>
      <c r="S7" s="78"/>
      <c r="T7" s="78"/>
      <c r="U7" s="78"/>
      <c r="V7" s="78"/>
    </row>
    <row r="8" spans="1:22" ht="15">
      <c r="A8" s="83" t="s">
        <v>550</v>
      </c>
      <c r="B8" s="78">
        <v>3</v>
      </c>
      <c r="C8" s="83" t="s">
        <v>554</v>
      </c>
      <c r="D8" s="78">
        <v>1</v>
      </c>
      <c r="E8" s="83" t="s">
        <v>529</v>
      </c>
      <c r="F8" s="78">
        <v>1</v>
      </c>
      <c r="G8" s="78"/>
      <c r="H8" s="78"/>
      <c r="I8" s="78"/>
      <c r="J8" s="78"/>
      <c r="K8" s="78"/>
      <c r="L8" s="78"/>
      <c r="M8" s="78"/>
      <c r="N8" s="78"/>
      <c r="O8" s="78"/>
      <c r="P8" s="78"/>
      <c r="Q8" s="78"/>
      <c r="R8" s="78"/>
      <c r="S8" s="78"/>
      <c r="T8" s="78"/>
      <c r="U8" s="78"/>
      <c r="V8" s="78"/>
    </row>
    <row r="9" spans="1:22" ht="15">
      <c r="A9" s="83" t="s">
        <v>545</v>
      </c>
      <c r="B9" s="78">
        <v>3</v>
      </c>
      <c r="C9" s="83" t="s">
        <v>556</v>
      </c>
      <c r="D9" s="78">
        <v>1</v>
      </c>
      <c r="E9" s="83" t="s">
        <v>537</v>
      </c>
      <c r="F9" s="78">
        <v>1</v>
      </c>
      <c r="G9" s="78"/>
      <c r="H9" s="78"/>
      <c r="I9" s="78"/>
      <c r="J9" s="78"/>
      <c r="K9" s="78"/>
      <c r="L9" s="78"/>
      <c r="M9" s="78"/>
      <c r="N9" s="78"/>
      <c r="O9" s="78"/>
      <c r="P9" s="78"/>
      <c r="Q9" s="78"/>
      <c r="R9" s="78"/>
      <c r="S9" s="78"/>
      <c r="T9" s="78"/>
      <c r="U9" s="78"/>
      <c r="V9" s="78"/>
    </row>
    <row r="10" spans="1:22" ht="15">
      <c r="A10" s="83" t="s">
        <v>2446</v>
      </c>
      <c r="B10" s="78">
        <v>3</v>
      </c>
      <c r="C10" s="83" t="s">
        <v>557</v>
      </c>
      <c r="D10" s="78">
        <v>1</v>
      </c>
      <c r="E10" s="83" t="s">
        <v>542</v>
      </c>
      <c r="F10" s="78">
        <v>1</v>
      </c>
      <c r="G10" s="78"/>
      <c r="H10" s="78"/>
      <c r="I10" s="78"/>
      <c r="J10" s="78"/>
      <c r="K10" s="78"/>
      <c r="L10" s="78"/>
      <c r="M10" s="78"/>
      <c r="N10" s="78"/>
      <c r="O10" s="78"/>
      <c r="P10" s="78"/>
      <c r="Q10" s="78"/>
      <c r="R10" s="78"/>
      <c r="S10" s="78"/>
      <c r="T10" s="78"/>
      <c r="U10" s="78"/>
      <c r="V10" s="78"/>
    </row>
    <row r="11" spans="1:22" ht="15">
      <c r="A11" s="83" t="s">
        <v>2447</v>
      </c>
      <c r="B11" s="78">
        <v>3</v>
      </c>
      <c r="C11" s="83" t="s">
        <v>558</v>
      </c>
      <c r="D11" s="78">
        <v>1</v>
      </c>
      <c r="E11" s="83" t="s">
        <v>543</v>
      </c>
      <c r="F11" s="78">
        <v>1</v>
      </c>
      <c r="G11" s="78"/>
      <c r="H11" s="78"/>
      <c r="I11" s="78"/>
      <c r="J11" s="78"/>
      <c r="K11" s="78"/>
      <c r="L11" s="78"/>
      <c r="M11" s="78"/>
      <c r="N11" s="78"/>
      <c r="O11" s="78"/>
      <c r="P11" s="78"/>
      <c r="Q11" s="78"/>
      <c r="R11" s="78"/>
      <c r="S11" s="78"/>
      <c r="T11" s="78"/>
      <c r="U11" s="78"/>
      <c r="V11" s="78"/>
    </row>
    <row r="14" spans="1:22" ht="15" customHeight="1">
      <c r="A14" s="13" t="s">
        <v>2478</v>
      </c>
      <c r="B14" s="13" t="s">
        <v>2448</v>
      </c>
      <c r="C14" s="13" t="s">
        <v>2480</v>
      </c>
      <c r="D14" s="13" t="s">
        <v>2451</v>
      </c>
      <c r="E14" s="13" t="s">
        <v>2481</v>
      </c>
      <c r="F14" s="13" t="s">
        <v>2455</v>
      </c>
      <c r="G14" s="13" t="s">
        <v>2483</v>
      </c>
      <c r="H14" s="13" t="s">
        <v>2457</v>
      </c>
      <c r="I14" s="13" t="s">
        <v>2484</v>
      </c>
      <c r="J14" s="13" t="s">
        <v>2459</v>
      </c>
      <c r="K14" s="13" t="s">
        <v>2485</v>
      </c>
      <c r="L14" s="13" t="s">
        <v>2461</v>
      </c>
      <c r="M14" s="13" t="s">
        <v>2486</v>
      </c>
      <c r="N14" s="13" t="s">
        <v>2463</v>
      </c>
      <c r="O14" s="13" t="s">
        <v>2487</v>
      </c>
      <c r="P14" s="13" t="s">
        <v>2465</v>
      </c>
      <c r="Q14" s="13" t="s">
        <v>2488</v>
      </c>
      <c r="R14" s="13" t="s">
        <v>2467</v>
      </c>
      <c r="S14" s="13" t="s">
        <v>2489</v>
      </c>
      <c r="T14" s="13" t="s">
        <v>2469</v>
      </c>
      <c r="U14" s="13" t="s">
        <v>2490</v>
      </c>
      <c r="V14" s="13" t="s">
        <v>2470</v>
      </c>
    </row>
    <row r="15" spans="1:22" ht="15">
      <c r="A15" s="78" t="s">
        <v>562</v>
      </c>
      <c r="B15" s="78">
        <v>38</v>
      </c>
      <c r="C15" s="78" t="s">
        <v>562</v>
      </c>
      <c r="D15" s="78">
        <v>14</v>
      </c>
      <c r="E15" s="78" t="s">
        <v>562</v>
      </c>
      <c r="F15" s="78">
        <v>6</v>
      </c>
      <c r="G15" s="78" t="s">
        <v>572</v>
      </c>
      <c r="H15" s="78">
        <v>4</v>
      </c>
      <c r="I15" s="78" t="s">
        <v>572</v>
      </c>
      <c r="J15" s="78">
        <v>6</v>
      </c>
      <c r="K15" s="78" t="s">
        <v>562</v>
      </c>
      <c r="L15" s="78">
        <v>1</v>
      </c>
      <c r="M15" s="78" t="s">
        <v>562</v>
      </c>
      <c r="N15" s="78">
        <v>1</v>
      </c>
      <c r="O15" s="78" t="s">
        <v>563</v>
      </c>
      <c r="P15" s="78">
        <v>3</v>
      </c>
      <c r="Q15" s="78" t="s">
        <v>578</v>
      </c>
      <c r="R15" s="78">
        <v>3</v>
      </c>
      <c r="S15" s="78" t="s">
        <v>562</v>
      </c>
      <c r="T15" s="78">
        <v>1</v>
      </c>
      <c r="U15" s="78" t="s">
        <v>570</v>
      </c>
      <c r="V15" s="78">
        <v>2</v>
      </c>
    </row>
    <row r="16" spans="1:22" ht="15">
      <c r="A16" s="78" t="s">
        <v>572</v>
      </c>
      <c r="B16" s="78">
        <v>15</v>
      </c>
      <c r="C16" s="78" t="s">
        <v>577</v>
      </c>
      <c r="D16" s="78">
        <v>3</v>
      </c>
      <c r="E16" s="78" t="s">
        <v>572</v>
      </c>
      <c r="F16" s="78">
        <v>2</v>
      </c>
      <c r="G16" s="78" t="s">
        <v>567</v>
      </c>
      <c r="H16" s="78">
        <v>1</v>
      </c>
      <c r="I16" s="78" t="s">
        <v>562</v>
      </c>
      <c r="J16" s="78">
        <v>3</v>
      </c>
      <c r="K16" s="78"/>
      <c r="L16" s="78"/>
      <c r="M16" s="78"/>
      <c r="N16" s="78"/>
      <c r="O16" s="78" t="s">
        <v>568</v>
      </c>
      <c r="P16" s="78">
        <v>1</v>
      </c>
      <c r="Q16" s="78"/>
      <c r="R16" s="78"/>
      <c r="S16" s="78"/>
      <c r="T16" s="78"/>
      <c r="U16" s="78" t="s">
        <v>569</v>
      </c>
      <c r="V16" s="78">
        <v>1</v>
      </c>
    </row>
    <row r="17" spans="1:22" ht="15">
      <c r="A17" s="78" t="s">
        <v>564</v>
      </c>
      <c r="B17" s="78">
        <v>4</v>
      </c>
      <c r="C17" s="78" t="s">
        <v>575</v>
      </c>
      <c r="D17" s="78">
        <v>3</v>
      </c>
      <c r="E17" s="78" t="s">
        <v>565</v>
      </c>
      <c r="F17" s="78">
        <v>1</v>
      </c>
      <c r="G17" s="78" t="s">
        <v>562</v>
      </c>
      <c r="H17" s="78">
        <v>1</v>
      </c>
      <c r="I17" s="78"/>
      <c r="J17" s="78"/>
      <c r="K17" s="78"/>
      <c r="L17" s="78"/>
      <c r="M17" s="78"/>
      <c r="N17" s="78"/>
      <c r="O17" s="78"/>
      <c r="P17" s="78"/>
      <c r="Q17" s="78"/>
      <c r="R17" s="78"/>
      <c r="S17" s="78"/>
      <c r="T17" s="78"/>
      <c r="U17" s="78"/>
      <c r="V17" s="78"/>
    </row>
    <row r="18" spans="1:22" ht="15">
      <c r="A18" s="78" t="s">
        <v>575</v>
      </c>
      <c r="B18" s="78">
        <v>3</v>
      </c>
      <c r="C18" s="78" t="s">
        <v>579</v>
      </c>
      <c r="D18" s="78">
        <v>1</v>
      </c>
      <c r="E18" s="78" t="s">
        <v>2482</v>
      </c>
      <c r="F18" s="78">
        <v>1</v>
      </c>
      <c r="G18" s="78"/>
      <c r="H18" s="78"/>
      <c r="I18" s="78"/>
      <c r="J18" s="78"/>
      <c r="K18" s="78"/>
      <c r="L18" s="78"/>
      <c r="M18" s="78"/>
      <c r="N18" s="78"/>
      <c r="O18" s="78"/>
      <c r="P18" s="78"/>
      <c r="Q18" s="78"/>
      <c r="R18" s="78"/>
      <c r="S18" s="78"/>
      <c r="T18" s="78"/>
      <c r="U18" s="78"/>
      <c r="V18" s="78"/>
    </row>
    <row r="19" spans="1:22" ht="15">
      <c r="A19" s="78" t="s">
        <v>578</v>
      </c>
      <c r="B19" s="78">
        <v>3</v>
      </c>
      <c r="C19" s="78" t="s">
        <v>580</v>
      </c>
      <c r="D19" s="78">
        <v>1</v>
      </c>
      <c r="E19" s="78" t="s">
        <v>573</v>
      </c>
      <c r="F19" s="78">
        <v>1</v>
      </c>
      <c r="G19" s="78"/>
      <c r="H19" s="78"/>
      <c r="I19" s="78"/>
      <c r="J19" s="78"/>
      <c r="K19" s="78"/>
      <c r="L19" s="78"/>
      <c r="M19" s="78"/>
      <c r="N19" s="78"/>
      <c r="O19" s="78"/>
      <c r="P19" s="78"/>
      <c r="Q19" s="78"/>
      <c r="R19" s="78"/>
      <c r="S19" s="78"/>
      <c r="T19" s="78"/>
      <c r="U19" s="78"/>
      <c r="V19" s="78"/>
    </row>
    <row r="20" spans="1:22" ht="15">
      <c r="A20" s="78" t="s">
        <v>577</v>
      </c>
      <c r="B20" s="78">
        <v>3</v>
      </c>
      <c r="C20" s="78" t="s">
        <v>581</v>
      </c>
      <c r="D20" s="78">
        <v>1</v>
      </c>
      <c r="E20" s="78" t="s">
        <v>576</v>
      </c>
      <c r="F20" s="78">
        <v>1</v>
      </c>
      <c r="G20" s="78"/>
      <c r="H20" s="78"/>
      <c r="I20" s="78"/>
      <c r="J20" s="78"/>
      <c r="K20" s="78"/>
      <c r="L20" s="78"/>
      <c r="M20" s="78"/>
      <c r="N20" s="78"/>
      <c r="O20" s="78"/>
      <c r="P20" s="78"/>
      <c r="Q20" s="78"/>
      <c r="R20" s="78"/>
      <c r="S20" s="78"/>
      <c r="T20" s="78"/>
      <c r="U20" s="78"/>
      <c r="V20" s="78"/>
    </row>
    <row r="21" spans="1:22" ht="15">
      <c r="A21" s="78" t="s">
        <v>2479</v>
      </c>
      <c r="B21" s="78">
        <v>3</v>
      </c>
      <c r="C21" s="78"/>
      <c r="D21" s="78"/>
      <c r="E21" s="78"/>
      <c r="F21" s="78"/>
      <c r="G21" s="78"/>
      <c r="H21" s="78"/>
      <c r="I21" s="78"/>
      <c r="J21" s="78"/>
      <c r="K21" s="78"/>
      <c r="L21" s="78"/>
      <c r="M21" s="78"/>
      <c r="N21" s="78"/>
      <c r="O21" s="78"/>
      <c r="P21" s="78"/>
      <c r="Q21" s="78"/>
      <c r="R21" s="78"/>
      <c r="S21" s="78"/>
      <c r="T21" s="78"/>
      <c r="U21" s="78"/>
      <c r="V21" s="78"/>
    </row>
    <row r="22" spans="1:22" ht="15">
      <c r="A22" s="78" t="s">
        <v>563</v>
      </c>
      <c r="B22" s="78">
        <v>3</v>
      </c>
      <c r="C22" s="78"/>
      <c r="D22" s="78"/>
      <c r="E22" s="78"/>
      <c r="F22" s="78"/>
      <c r="G22" s="78"/>
      <c r="H22" s="78"/>
      <c r="I22" s="78"/>
      <c r="J22" s="78"/>
      <c r="K22" s="78"/>
      <c r="L22" s="78"/>
      <c r="M22" s="78"/>
      <c r="N22" s="78"/>
      <c r="O22" s="78"/>
      <c r="P22" s="78"/>
      <c r="Q22" s="78"/>
      <c r="R22" s="78"/>
      <c r="S22" s="78"/>
      <c r="T22" s="78"/>
      <c r="U22" s="78"/>
      <c r="V22" s="78"/>
    </row>
    <row r="23" spans="1:22" ht="15">
      <c r="A23" s="78" t="s">
        <v>570</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576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2498</v>
      </c>
      <c r="B27" s="13" t="s">
        <v>2448</v>
      </c>
      <c r="C27" s="13" t="s">
        <v>2507</v>
      </c>
      <c r="D27" s="13" t="s">
        <v>2451</v>
      </c>
      <c r="E27" s="13" t="s">
        <v>2510</v>
      </c>
      <c r="F27" s="13" t="s">
        <v>2455</v>
      </c>
      <c r="G27" s="13" t="s">
        <v>2517</v>
      </c>
      <c r="H27" s="13" t="s">
        <v>2457</v>
      </c>
      <c r="I27" s="13" t="s">
        <v>2520</v>
      </c>
      <c r="J27" s="13" t="s">
        <v>2459</v>
      </c>
      <c r="K27" s="78" t="s">
        <v>2521</v>
      </c>
      <c r="L27" s="78" t="s">
        <v>2461</v>
      </c>
      <c r="M27" s="13" t="s">
        <v>2522</v>
      </c>
      <c r="N27" s="13" t="s">
        <v>2463</v>
      </c>
      <c r="O27" s="13" t="s">
        <v>2523</v>
      </c>
      <c r="P27" s="13" t="s">
        <v>2465</v>
      </c>
      <c r="Q27" s="13" t="s">
        <v>2525</v>
      </c>
      <c r="R27" s="13" t="s">
        <v>2467</v>
      </c>
      <c r="S27" s="78" t="s">
        <v>2526</v>
      </c>
      <c r="T27" s="78" t="s">
        <v>2469</v>
      </c>
      <c r="U27" s="13" t="s">
        <v>2527</v>
      </c>
      <c r="V27" s="13" t="s">
        <v>2470</v>
      </c>
    </row>
    <row r="28" spans="1:22" ht="15">
      <c r="A28" s="78" t="s">
        <v>584</v>
      </c>
      <c r="B28" s="78">
        <v>80</v>
      </c>
      <c r="C28" s="78" t="s">
        <v>336</v>
      </c>
      <c r="D28" s="78">
        <v>28</v>
      </c>
      <c r="E28" s="78" t="s">
        <v>584</v>
      </c>
      <c r="F28" s="78">
        <v>10</v>
      </c>
      <c r="G28" s="78" t="s">
        <v>584</v>
      </c>
      <c r="H28" s="78">
        <v>8</v>
      </c>
      <c r="I28" s="78" t="s">
        <v>584</v>
      </c>
      <c r="J28" s="78">
        <v>12</v>
      </c>
      <c r="K28" s="78"/>
      <c r="L28" s="78"/>
      <c r="M28" s="78" t="s">
        <v>336</v>
      </c>
      <c r="N28" s="78">
        <v>6</v>
      </c>
      <c r="O28" s="78" t="s">
        <v>336</v>
      </c>
      <c r="P28" s="78">
        <v>2</v>
      </c>
      <c r="Q28" s="78" t="s">
        <v>336</v>
      </c>
      <c r="R28" s="78">
        <v>4</v>
      </c>
      <c r="S28" s="78"/>
      <c r="T28" s="78"/>
      <c r="U28" s="78" t="s">
        <v>584</v>
      </c>
      <c r="V28" s="78">
        <v>2</v>
      </c>
    </row>
    <row r="29" spans="1:22" ht="15">
      <c r="A29" s="78" t="s">
        <v>336</v>
      </c>
      <c r="B29" s="78">
        <v>75</v>
      </c>
      <c r="C29" s="78" t="s">
        <v>584</v>
      </c>
      <c r="D29" s="78">
        <v>25</v>
      </c>
      <c r="E29" s="78" t="s">
        <v>336</v>
      </c>
      <c r="F29" s="78">
        <v>4</v>
      </c>
      <c r="G29" s="78" t="s">
        <v>336</v>
      </c>
      <c r="H29" s="78">
        <v>7</v>
      </c>
      <c r="I29" s="78" t="s">
        <v>336</v>
      </c>
      <c r="J29" s="78">
        <v>6</v>
      </c>
      <c r="K29" s="78"/>
      <c r="L29" s="78"/>
      <c r="M29" s="78"/>
      <c r="N29" s="78"/>
      <c r="O29" s="78" t="s">
        <v>584</v>
      </c>
      <c r="P29" s="78">
        <v>2</v>
      </c>
      <c r="Q29" s="78" t="s">
        <v>584</v>
      </c>
      <c r="R29" s="78">
        <v>4</v>
      </c>
      <c r="S29" s="78"/>
      <c r="T29" s="78"/>
      <c r="U29" s="78"/>
      <c r="V29" s="78"/>
    </row>
    <row r="30" spans="1:22" ht="15">
      <c r="A30" s="78" t="s">
        <v>2499</v>
      </c>
      <c r="B30" s="78">
        <v>33</v>
      </c>
      <c r="C30" s="78" t="s">
        <v>2499</v>
      </c>
      <c r="D30" s="78">
        <v>24</v>
      </c>
      <c r="E30" s="78" t="s">
        <v>2511</v>
      </c>
      <c r="F30" s="78">
        <v>2</v>
      </c>
      <c r="G30" s="78" t="s">
        <v>2518</v>
      </c>
      <c r="H30" s="78">
        <v>4</v>
      </c>
      <c r="I30" s="78" t="s">
        <v>2501</v>
      </c>
      <c r="J30" s="78">
        <v>6</v>
      </c>
      <c r="K30" s="78"/>
      <c r="L30" s="78"/>
      <c r="M30" s="78"/>
      <c r="N30" s="78"/>
      <c r="O30" s="78" t="s">
        <v>2524</v>
      </c>
      <c r="P30" s="78">
        <v>1</v>
      </c>
      <c r="Q30" s="78" t="s">
        <v>2499</v>
      </c>
      <c r="R30" s="78">
        <v>4</v>
      </c>
      <c r="S30" s="78"/>
      <c r="T30" s="78"/>
      <c r="U30" s="78"/>
      <c r="V30" s="78"/>
    </row>
    <row r="31" spans="1:22" ht="15">
      <c r="A31" s="78" t="s">
        <v>2500</v>
      </c>
      <c r="B31" s="78">
        <v>6</v>
      </c>
      <c r="C31" s="78" t="s">
        <v>2502</v>
      </c>
      <c r="D31" s="78">
        <v>4</v>
      </c>
      <c r="E31" s="78" t="s">
        <v>2500</v>
      </c>
      <c r="F31" s="78">
        <v>2</v>
      </c>
      <c r="G31" s="78" t="s">
        <v>2499</v>
      </c>
      <c r="H31" s="78">
        <v>1</v>
      </c>
      <c r="I31" s="78"/>
      <c r="J31" s="78"/>
      <c r="K31" s="78"/>
      <c r="L31" s="78"/>
      <c r="M31" s="78"/>
      <c r="N31" s="78"/>
      <c r="O31" s="78"/>
      <c r="P31" s="78"/>
      <c r="Q31" s="78" t="s">
        <v>2500</v>
      </c>
      <c r="R31" s="78">
        <v>4</v>
      </c>
      <c r="S31" s="78"/>
      <c r="T31" s="78"/>
      <c r="U31" s="78"/>
      <c r="V31" s="78"/>
    </row>
    <row r="32" spans="1:22" ht="15">
      <c r="A32" s="78" t="s">
        <v>2501</v>
      </c>
      <c r="B32" s="78">
        <v>6</v>
      </c>
      <c r="C32" s="78" t="s">
        <v>2503</v>
      </c>
      <c r="D32" s="78">
        <v>4</v>
      </c>
      <c r="E32" s="78" t="s">
        <v>2499</v>
      </c>
      <c r="F32" s="78">
        <v>2</v>
      </c>
      <c r="G32" s="78" t="s">
        <v>2502</v>
      </c>
      <c r="H32" s="78">
        <v>1</v>
      </c>
      <c r="I32" s="78"/>
      <c r="J32" s="78"/>
      <c r="K32" s="78"/>
      <c r="L32" s="78"/>
      <c r="M32" s="78"/>
      <c r="N32" s="78"/>
      <c r="O32" s="78"/>
      <c r="P32" s="78"/>
      <c r="Q32" s="78"/>
      <c r="R32" s="78"/>
      <c r="S32" s="78"/>
      <c r="T32" s="78"/>
      <c r="U32" s="78"/>
      <c r="V32" s="78"/>
    </row>
    <row r="33" spans="1:22" ht="15">
      <c r="A33" s="78" t="s">
        <v>2502</v>
      </c>
      <c r="B33" s="78">
        <v>5</v>
      </c>
      <c r="C33" s="78" t="s">
        <v>2504</v>
      </c>
      <c r="D33" s="78">
        <v>4</v>
      </c>
      <c r="E33" s="78" t="s">
        <v>2512</v>
      </c>
      <c r="F33" s="78">
        <v>2</v>
      </c>
      <c r="G33" s="78" t="s">
        <v>2503</v>
      </c>
      <c r="H33" s="78">
        <v>1</v>
      </c>
      <c r="I33" s="78"/>
      <c r="J33" s="78"/>
      <c r="K33" s="78"/>
      <c r="L33" s="78"/>
      <c r="M33" s="78"/>
      <c r="N33" s="78"/>
      <c r="O33" s="78"/>
      <c r="P33" s="78"/>
      <c r="Q33" s="78"/>
      <c r="R33" s="78"/>
      <c r="S33" s="78"/>
      <c r="T33" s="78"/>
      <c r="U33" s="78"/>
      <c r="V33" s="78"/>
    </row>
    <row r="34" spans="1:22" ht="15">
      <c r="A34" s="78" t="s">
        <v>2503</v>
      </c>
      <c r="B34" s="78">
        <v>5</v>
      </c>
      <c r="C34" s="78" t="s">
        <v>2505</v>
      </c>
      <c r="D34" s="78">
        <v>4</v>
      </c>
      <c r="E34" s="78" t="s">
        <v>2513</v>
      </c>
      <c r="F34" s="78">
        <v>1</v>
      </c>
      <c r="G34" s="78" t="s">
        <v>2504</v>
      </c>
      <c r="H34" s="78">
        <v>1</v>
      </c>
      <c r="I34" s="78"/>
      <c r="J34" s="78"/>
      <c r="K34" s="78"/>
      <c r="L34" s="78"/>
      <c r="M34" s="78"/>
      <c r="N34" s="78"/>
      <c r="O34" s="78"/>
      <c r="P34" s="78"/>
      <c r="Q34" s="78"/>
      <c r="R34" s="78"/>
      <c r="S34" s="78"/>
      <c r="T34" s="78"/>
      <c r="U34" s="78"/>
      <c r="V34" s="78"/>
    </row>
    <row r="35" spans="1:22" ht="15">
      <c r="A35" s="78" t="s">
        <v>2504</v>
      </c>
      <c r="B35" s="78">
        <v>5</v>
      </c>
      <c r="C35" s="78" t="s">
        <v>2506</v>
      </c>
      <c r="D35" s="78">
        <v>3</v>
      </c>
      <c r="E35" s="78" t="s">
        <v>2514</v>
      </c>
      <c r="F35" s="78">
        <v>1</v>
      </c>
      <c r="G35" s="78" t="s">
        <v>2505</v>
      </c>
      <c r="H35" s="78">
        <v>1</v>
      </c>
      <c r="I35" s="78"/>
      <c r="J35" s="78"/>
      <c r="K35" s="78"/>
      <c r="L35" s="78"/>
      <c r="M35" s="78"/>
      <c r="N35" s="78"/>
      <c r="O35" s="78"/>
      <c r="P35" s="78"/>
      <c r="Q35" s="78"/>
      <c r="R35" s="78"/>
      <c r="S35" s="78"/>
      <c r="T35" s="78"/>
      <c r="U35" s="78"/>
      <c r="V35" s="78"/>
    </row>
    <row r="36" spans="1:22" ht="15">
      <c r="A36" s="78" t="s">
        <v>2505</v>
      </c>
      <c r="B36" s="78">
        <v>5</v>
      </c>
      <c r="C36" s="78" t="s">
        <v>2508</v>
      </c>
      <c r="D36" s="78">
        <v>1</v>
      </c>
      <c r="E36" s="78" t="s">
        <v>2515</v>
      </c>
      <c r="F36" s="78">
        <v>1</v>
      </c>
      <c r="G36" s="78" t="s">
        <v>2506</v>
      </c>
      <c r="H36" s="78">
        <v>1</v>
      </c>
      <c r="I36" s="78"/>
      <c r="J36" s="78"/>
      <c r="K36" s="78"/>
      <c r="L36" s="78"/>
      <c r="M36" s="78"/>
      <c r="N36" s="78"/>
      <c r="O36" s="78"/>
      <c r="P36" s="78"/>
      <c r="Q36" s="78"/>
      <c r="R36" s="78"/>
      <c r="S36" s="78"/>
      <c r="T36" s="78"/>
      <c r="U36" s="78"/>
      <c r="V36" s="78"/>
    </row>
    <row r="37" spans="1:22" ht="15">
      <c r="A37" s="78" t="s">
        <v>2506</v>
      </c>
      <c r="B37" s="78">
        <v>4</v>
      </c>
      <c r="C37" s="78" t="s">
        <v>2509</v>
      </c>
      <c r="D37" s="78">
        <v>1</v>
      </c>
      <c r="E37" s="78" t="s">
        <v>2516</v>
      </c>
      <c r="F37" s="78">
        <v>1</v>
      </c>
      <c r="G37" s="78" t="s">
        <v>2519</v>
      </c>
      <c r="H37" s="78">
        <v>1</v>
      </c>
      <c r="I37" s="78"/>
      <c r="J37" s="78"/>
      <c r="K37" s="78"/>
      <c r="L37" s="78"/>
      <c r="M37" s="78"/>
      <c r="N37" s="78"/>
      <c r="O37" s="78"/>
      <c r="P37" s="78"/>
      <c r="Q37" s="78"/>
      <c r="R37" s="78"/>
      <c r="S37" s="78"/>
      <c r="T37" s="78"/>
      <c r="U37" s="78"/>
      <c r="V37" s="78"/>
    </row>
    <row r="40" spans="1:22" ht="15" customHeight="1">
      <c r="A40" s="13" t="s">
        <v>2535</v>
      </c>
      <c r="B40" s="13" t="s">
        <v>2448</v>
      </c>
      <c r="C40" s="13" t="s">
        <v>2543</v>
      </c>
      <c r="D40" s="13" t="s">
        <v>2451</v>
      </c>
      <c r="E40" s="13" t="s">
        <v>2550</v>
      </c>
      <c r="F40" s="13" t="s">
        <v>2455</v>
      </c>
      <c r="G40" s="13" t="s">
        <v>2558</v>
      </c>
      <c r="H40" s="13" t="s">
        <v>2457</v>
      </c>
      <c r="I40" s="13" t="s">
        <v>2565</v>
      </c>
      <c r="J40" s="13" t="s">
        <v>2459</v>
      </c>
      <c r="K40" s="13" t="s">
        <v>2572</v>
      </c>
      <c r="L40" s="13" t="s">
        <v>2461</v>
      </c>
      <c r="M40" s="13" t="s">
        <v>2580</v>
      </c>
      <c r="N40" s="13" t="s">
        <v>2463</v>
      </c>
      <c r="O40" s="13" t="s">
        <v>2588</v>
      </c>
      <c r="P40" s="13" t="s">
        <v>2465</v>
      </c>
      <c r="Q40" s="13" t="s">
        <v>2595</v>
      </c>
      <c r="R40" s="13" t="s">
        <v>2467</v>
      </c>
      <c r="S40" s="78" t="s">
        <v>2603</v>
      </c>
      <c r="T40" s="78" t="s">
        <v>2469</v>
      </c>
      <c r="U40" s="13" t="s">
        <v>2604</v>
      </c>
      <c r="V40" s="13" t="s">
        <v>2470</v>
      </c>
    </row>
    <row r="41" spans="1:22" ht="15">
      <c r="A41" s="85" t="s">
        <v>2536</v>
      </c>
      <c r="B41" s="85">
        <v>106</v>
      </c>
      <c r="C41" s="85" t="s">
        <v>336</v>
      </c>
      <c r="D41" s="85">
        <v>33</v>
      </c>
      <c r="E41" s="85" t="s">
        <v>584</v>
      </c>
      <c r="F41" s="85">
        <v>22</v>
      </c>
      <c r="G41" s="85" t="s">
        <v>336</v>
      </c>
      <c r="H41" s="85">
        <v>28</v>
      </c>
      <c r="I41" s="85" t="s">
        <v>2566</v>
      </c>
      <c r="J41" s="85">
        <v>18</v>
      </c>
      <c r="K41" s="85" t="s">
        <v>2573</v>
      </c>
      <c r="L41" s="85">
        <v>7</v>
      </c>
      <c r="M41" s="85" t="s">
        <v>2581</v>
      </c>
      <c r="N41" s="85">
        <v>6</v>
      </c>
      <c r="O41" s="85" t="s">
        <v>336</v>
      </c>
      <c r="P41" s="85">
        <v>6</v>
      </c>
      <c r="Q41" s="85" t="s">
        <v>336</v>
      </c>
      <c r="R41" s="85">
        <v>11</v>
      </c>
      <c r="S41" s="85"/>
      <c r="T41" s="85"/>
      <c r="U41" s="85" t="s">
        <v>584</v>
      </c>
      <c r="V41" s="85">
        <v>4</v>
      </c>
    </row>
    <row r="42" spans="1:22" ht="15">
      <c r="A42" s="85" t="s">
        <v>2537</v>
      </c>
      <c r="B42" s="85">
        <v>15</v>
      </c>
      <c r="C42" s="85" t="s">
        <v>584</v>
      </c>
      <c r="D42" s="85">
        <v>27</v>
      </c>
      <c r="E42" s="85" t="s">
        <v>2551</v>
      </c>
      <c r="F42" s="85">
        <v>7</v>
      </c>
      <c r="G42" s="85" t="s">
        <v>584</v>
      </c>
      <c r="H42" s="85">
        <v>9</v>
      </c>
      <c r="I42" s="85" t="s">
        <v>584</v>
      </c>
      <c r="J42" s="85">
        <v>18</v>
      </c>
      <c r="K42" s="85" t="s">
        <v>2574</v>
      </c>
      <c r="L42" s="85">
        <v>7</v>
      </c>
      <c r="M42" s="85" t="s">
        <v>2582</v>
      </c>
      <c r="N42" s="85">
        <v>6</v>
      </c>
      <c r="O42" s="85" t="s">
        <v>2542</v>
      </c>
      <c r="P42" s="85">
        <v>4</v>
      </c>
      <c r="Q42" s="85" t="s">
        <v>2596</v>
      </c>
      <c r="R42" s="85">
        <v>7</v>
      </c>
      <c r="S42" s="85"/>
      <c r="T42" s="85"/>
      <c r="U42" s="85" t="s">
        <v>264</v>
      </c>
      <c r="V42" s="85">
        <v>3</v>
      </c>
    </row>
    <row r="43" spans="1:22" ht="15">
      <c r="A43" s="85" t="s">
        <v>2538</v>
      </c>
      <c r="B43" s="85">
        <v>0</v>
      </c>
      <c r="C43" s="85" t="s">
        <v>2499</v>
      </c>
      <c r="D43" s="85">
        <v>24</v>
      </c>
      <c r="E43" s="85" t="s">
        <v>336</v>
      </c>
      <c r="F43" s="85">
        <v>7</v>
      </c>
      <c r="G43" s="85" t="s">
        <v>2559</v>
      </c>
      <c r="H43" s="85">
        <v>4</v>
      </c>
      <c r="I43" s="85" t="s">
        <v>286</v>
      </c>
      <c r="J43" s="85">
        <v>12</v>
      </c>
      <c r="K43" s="85" t="s">
        <v>2554</v>
      </c>
      <c r="L43" s="85">
        <v>7</v>
      </c>
      <c r="M43" s="85" t="s">
        <v>2583</v>
      </c>
      <c r="N43" s="85">
        <v>6</v>
      </c>
      <c r="O43" s="85" t="s">
        <v>2589</v>
      </c>
      <c r="P43" s="85">
        <v>3</v>
      </c>
      <c r="Q43" s="85" t="s">
        <v>2597</v>
      </c>
      <c r="R43" s="85">
        <v>7</v>
      </c>
      <c r="S43" s="85"/>
      <c r="T43" s="85"/>
      <c r="U43" s="85" t="s">
        <v>2605</v>
      </c>
      <c r="V43" s="85">
        <v>2</v>
      </c>
    </row>
    <row r="44" spans="1:22" ht="15">
      <c r="A44" s="85" t="s">
        <v>2539</v>
      </c>
      <c r="B44" s="85">
        <v>2924</v>
      </c>
      <c r="C44" s="85" t="s">
        <v>331</v>
      </c>
      <c r="D44" s="85">
        <v>14</v>
      </c>
      <c r="E44" s="85" t="s">
        <v>2552</v>
      </c>
      <c r="F44" s="85">
        <v>5</v>
      </c>
      <c r="G44" s="85" t="s">
        <v>2560</v>
      </c>
      <c r="H44" s="85">
        <v>4</v>
      </c>
      <c r="I44" s="85" t="s">
        <v>289</v>
      </c>
      <c r="J44" s="85">
        <v>7</v>
      </c>
      <c r="K44" s="85" t="s">
        <v>2575</v>
      </c>
      <c r="L44" s="85">
        <v>7</v>
      </c>
      <c r="M44" s="85" t="s">
        <v>2584</v>
      </c>
      <c r="N44" s="85">
        <v>6</v>
      </c>
      <c r="O44" s="85" t="s">
        <v>2590</v>
      </c>
      <c r="P44" s="85">
        <v>3</v>
      </c>
      <c r="Q44" s="85" t="s">
        <v>2541</v>
      </c>
      <c r="R44" s="85">
        <v>7</v>
      </c>
      <c r="S44" s="85"/>
      <c r="T44" s="85"/>
      <c r="U44" s="85" t="s">
        <v>2606</v>
      </c>
      <c r="V44" s="85">
        <v>2</v>
      </c>
    </row>
    <row r="45" spans="1:22" ht="15">
      <c r="A45" s="85" t="s">
        <v>2540</v>
      </c>
      <c r="B45" s="85">
        <v>3045</v>
      </c>
      <c r="C45" s="85" t="s">
        <v>2544</v>
      </c>
      <c r="D45" s="85">
        <v>10</v>
      </c>
      <c r="E45" s="85" t="s">
        <v>2541</v>
      </c>
      <c r="F45" s="85">
        <v>3</v>
      </c>
      <c r="G45" s="85" t="s">
        <v>2561</v>
      </c>
      <c r="H45" s="85">
        <v>4</v>
      </c>
      <c r="I45" s="85" t="s">
        <v>2567</v>
      </c>
      <c r="J45" s="85">
        <v>6</v>
      </c>
      <c r="K45" s="85" t="s">
        <v>2576</v>
      </c>
      <c r="L45" s="85">
        <v>7</v>
      </c>
      <c r="M45" s="85" t="s">
        <v>2585</v>
      </c>
      <c r="N45" s="85">
        <v>6</v>
      </c>
      <c r="O45" s="85" t="s">
        <v>2591</v>
      </c>
      <c r="P45" s="85">
        <v>3</v>
      </c>
      <c r="Q45" s="85" t="s">
        <v>2598</v>
      </c>
      <c r="R45" s="85">
        <v>7</v>
      </c>
      <c r="S45" s="85"/>
      <c r="T45" s="85"/>
      <c r="U45" s="85" t="s">
        <v>2607</v>
      </c>
      <c r="V45" s="85">
        <v>2</v>
      </c>
    </row>
    <row r="46" spans="1:22" ht="15">
      <c r="A46" s="85" t="s">
        <v>336</v>
      </c>
      <c r="B46" s="85">
        <v>131</v>
      </c>
      <c r="C46" s="85" t="s">
        <v>2545</v>
      </c>
      <c r="D46" s="85">
        <v>10</v>
      </c>
      <c r="E46" s="85" t="s">
        <v>2553</v>
      </c>
      <c r="F46" s="85">
        <v>3</v>
      </c>
      <c r="G46" s="85" t="s">
        <v>2562</v>
      </c>
      <c r="H46" s="85">
        <v>4</v>
      </c>
      <c r="I46" s="85" t="s">
        <v>2568</v>
      </c>
      <c r="J46" s="85">
        <v>6</v>
      </c>
      <c r="K46" s="85" t="s">
        <v>584</v>
      </c>
      <c r="L46" s="85">
        <v>7</v>
      </c>
      <c r="M46" s="85" t="s">
        <v>336</v>
      </c>
      <c r="N46" s="85">
        <v>6</v>
      </c>
      <c r="O46" s="85" t="s">
        <v>2592</v>
      </c>
      <c r="P46" s="85">
        <v>3</v>
      </c>
      <c r="Q46" s="85" t="s">
        <v>2599</v>
      </c>
      <c r="R46" s="85">
        <v>7</v>
      </c>
      <c r="S46" s="85"/>
      <c r="T46" s="85"/>
      <c r="U46" s="85" t="s">
        <v>2608</v>
      </c>
      <c r="V46" s="85">
        <v>2</v>
      </c>
    </row>
    <row r="47" spans="1:22" ht="15">
      <c r="A47" s="85" t="s">
        <v>584</v>
      </c>
      <c r="B47" s="85">
        <v>131</v>
      </c>
      <c r="C47" s="85" t="s">
        <v>2546</v>
      </c>
      <c r="D47" s="85">
        <v>7</v>
      </c>
      <c r="E47" s="85" t="s">
        <v>2554</v>
      </c>
      <c r="F47" s="85">
        <v>2</v>
      </c>
      <c r="G47" s="85" t="s">
        <v>2563</v>
      </c>
      <c r="H47" s="85">
        <v>4</v>
      </c>
      <c r="I47" s="85" t="s">
        <v>336</v>
      </c>
      <c r="J47" s="85">
        <v>6</v>
      </c>
      <c r="K47" s="85" t="s">
        <v>336</v>
      </c>
      <c r="L47" s="85">
        <v>7</v>
      </c>
      <c r="M47" s="85" t="s">
        <v>2542</v>
      </c>
      <c r="N47" s="85">
        <v>6</v>
      </c>
      <c r="O47" s="85" t="s">
        <v>2593</v>
      </c>
      <c r="P47" s="85">
        <v>3</v>
      </c>
      <c r="Q47" s="85" t="s">
        <v>2600</v>
      </c>
      <c r="R47" s="85">
        <v>7</v>
      </c>
      <c r="S47" s="85"/>
      <c r="T47" s="85"/>
      <c r="U47" s="85" t="s">
        <v>2609</v>
      </c>
      <c r="V47" s="85">
        <v>2</v>
      </c>
    </row>
    <row r="48" spans="1:22" ht="15">
      <c r="A48" s="85" t="s">
        <v>2499</v>
      </c>
      <c r="B48" s="85">
        <v>33</v>
      </c>
      <c r="C48" s="85" t="s">
        <v>2547</v>
      </c>
      <c r="D48" s="85">
        <v>7</v>
      </c>
      <c r="E48" s="85" t="s">
        <v>2555</v>
      </c>
      <c r="F48" s="85">
        <v>2</v>
      </c>
      <c r="G48" s="85" t="s">
        <v>2518</v>
      </c>
      <c r="H48" s="85">
        <v>4</v>
      </c>
      <c r="I48" s="85" t="s">
        <v>2569</v>
      </c>
      <c r="J48" s="85">
        <v>6</v>
      </c>
      <c r="K48" s="85" t="s">
        <v>2577</v>
      </c>
      <c r="L48" s="85">
        <v>7</v>
      </c>
      <c r="M48" s="85" t="s">
        <v>2541</v>
      </c>
      <c r="N48" s="85">
        <v>6</v>
      </c>
      <c r="O48" s="85" t="s">
        <v>2594</v>
      </c>
      <c r="P48" s="85">
        <v>3</v>
      </c>
      <c r="Q48" s="85" t="s">
        <v>2601</v>
      </c>
      <c r="R48" s="85">
        <v>7</v>
      </c>
      <c r="S48" s="85"/>
      <c r="T48" s="85"/>
      <c r="U48" s="85" t="s">
        <v>2610</v>
      </c>
      <c r="V48" s="85">
        <v>2</v>
      </c>
    </row>
    <row r="49" spans="1:22" ht="15">
      <c r="A49" s="85" t="s">
        <v>2541</v>
      </c>
      <c r="B49" s="85">
        <v>21</v>
      </c>
      <c r="C49" s="85" t="s">
        <v>2548</v>
      </c>
      <c r="D49" s="85">
        <v>6</v>
      </c>
      <c r="E49" s="85" t="s">
        <v>2556</v>
      </c>
      <c r="F49" s="85">
        <v>2</v>
      </c>
      <c r="G49" s="85" t="s">
        <v>2553</v>
      </c>
      <c r="H49" s="85">
        <v>4</v>
      </c>
      <c r="I49" s="85" t="s">
        <v>2570</v>
      </c>
      <c r="J49" s="85">
        <v>6</v>
      </c>
      <c r="K49" s="85" t="s">
        <v>2578</v>
      </c>
      <c r="L49" s="85">
        <v>7</v>
      </c>
      <c r="M49" s="85" t="s">
        <v>2586</v>
      </c>
      <c r="N49" s="85">
        <v>6</v>
      </c>
      <c r="O49" s="85" t="s">
        <v>338</v>
      </c>
      <c r="P49" s="85">
        <v>3</v>
      </c>
      <c r="Q49" s="85" t="s">
        <v>2602</v>
      </c>
      <c r="R49" s="85">
        <v>7</v>
      </c>
      <c r="S49" s="85"/>
      <c r="T49" s="85"/>
      <c r="U49" s="85" t="s">
        <v>2611</v>
      </c>
      <c r="V49" s="85">
        <v>2</v>
      </c>
    </row>
    <row r="50" spans="1:22" ht="15">
      <c r="A50" s="85" t="s">
        <v>2542</v>
      </c>
      <c r="B50" s="85">
        <v>20</v>
      </c>
      <c r="C50" s="85" t="s">
        <v>2549</v>
      </c>
      <c r="D50" s="85">
        <v>6</v>
      </c>
      <c r="E50" s="85" t="s">
        <v>2557</v>
      </c>
      <c r="F50" s="85">
        <v>2</v>
      </c>
      <c r="G50" s="85" t="s">
        <v>2564</v>
      </c>
      <c r="H50" s="85">
        <v>4</v>
      </c>
      <c r="I50" s="85" t="s">
        <v>2571</v>
      </c>
      <c r="J50" s="85">
        <v>6</v>
      </c>
      <c r="K50" s="85" t="s">
        <v>2579</v>
      </c>
      <c r="L50" s="85">
        <v>7</v>
      </c>
      <c r="M50" s="85" t="s">
        <v>2587</v>
      </c>
      <c r="N50" s="85">
        <v>6</v>
      </c>
      <c r="O50" s="85" t="s">
        <v>337</v>
      </c>
      <c r="P50" s="85">
        <v>3</v>
      </c>
      <c r="Q50" s="85" t="s">
        <v>328</v>
      </c>
      <c r="R50" s="85">
        <v>6</v>
      </c>
      <c r="S50" s="85"/>
      <c r="T50" s="85"/>
      <c r="U50" s="85" t="s">
        <v>352</v>
      </c>
      <c r="V50" s="85">
        <v>2</v>
      </c>
    </row>
    <row r="53" spans="1:22" ht="15" customHeight="1">
      <c r="A53" s="13" t="s">
        <v>2636</v>
      </c>
      <c r="B53" s="13" t="s">
        <v>2448</v>
      </c>
      <c r="C53" s="13" t="s">
        <v>2647</v>
      </c>
      <c r="D53" s="13" t="s">
        <v>2451</v>
      </c>
      <c r="E53" s="13" t="s">
        <v>2656</v>
      </c>
      <c r="F53" s="13" t="s">
        <v>2455</v>
      </c>
      <c r="G53" s="13" t="s">
        <v>2661</v>
      </c>
      <c r="H53" s="13" t="s">
        <v>2457</v>
      </c>
      <c r="I53" s="13" t="s">
        <v>2671</v>
      </c>
      <c r="J53" s="13" t="s">
        <v>2459</v>
      </c>
      <c r="K53" s="13" t="s">
        <v>2682</v>
      </c>
      <c r="L53" s="13" t="s">
        <v>2461</v>
      </c>
      <c r="M53" s="13" t="s">
        <v>2686</v>
      </c>
      <c r="N53" s="13" t="s">
        <v>2463</v>
      </c>
      <c r="O53" s="13" t="s">
        <v>2697</v>
      </c>
      <c r="P53" s="13" t="s">
        <v>2465</v>
      </c>
      <c r="Q53" s="13" t="s">
        <v>2708</v>
      </c>
      <c r="R53" s="13" t="s">
        <v>2467</v>
      </c>
      <c r="S53" s="78" t="s">
        <v>2719</v>
      </c>
      <c r="T53" s="78" t="s">
        <v>2469</v>
      </c>
      <c r="U53" s="13" t="s">
        <v>2720</v>
      </c>
      <c r="V53" s="13" t="s">
        <v>2470</v>
      </c>
    </row>
    <row r="54" spans="1:22" ht="15">
      <c r="A54" s="85" t="s">
        <v>2637</v>
      </c>
      <c r="B54" s="85">
        <v>23</v>
      </c>
      <c r="C54" s="85" t="s">
        <v>2638</v>
      </c>
      <c r="D54" s="85">
        <v>21</v>
      </c>
      <c r="E54" s="85" t="s">
        <v>2657</v>
      </c>
      <c r="F54" s="85">
        <v>2</v>
      </c>
      <c r="G54" s="85" t="s">
        <v>2639</v>
      </c>
      <c r="H54" s="85">
        <v>6</v>
      </c>
      <c r="I54" s="85" t="s">
        <v>2672</v>
      </c>
      <c r="J54" s="85">
        <v>6</v>
      </c>
      <c r="K54" s="85" t="s">
        <v>2643</v>
      </c>
      <c r="L54" s="85">
        <v>7</v>
      </c>
      <c r="M54" s="85" t="s">
        <v>2687</v>
      </c>
      <c r="N54" s="85">
        <v>6</v>
      </c>
      <c r="O54" s="85" t="s">
        <v>2698</v>
      </c>
      <c r="P54" s="85">
        <v>3</v>
      </c>
      <c r="Q54" s="85" t="s">
        <v>2709</v>
      </c>
      <c r="R54" s="85">
        <v>7</v>
      </c>
      <c r="S54" s="85"/>
      <c r="T54" s="85"/>
      <c r="U54" s="85" t="s">
        <v>2721</v>
      </c>
      <c r="V54" s="85">
        <v>2</v>
      </c>
    </row>
    <row r="55" spans="1:22" ht="15">
      <c r="A55" s="85" t="s">
        <v>2638</v>
      </c>
      <c r="B55" s="85">
        <v>22</v>
      </c>
      <c r="C55" s="85" t="s">
        <v>2637</v>
      </c>
      <c r="D55" s="85">
        <v>21</v>
      </c>
      <c r="E55" s="85" t="s">
        <v>2658</v>
      </c>
      <c r="F55" s="85">
        <v>2</v>
      </c>
      <c r="G55" s="85" t="s">
        <v>2662</v>
      </c>
      <c r="H55" s="85">
        <v>4</v>
      </c>
      <c r="I55" s="85" t="s">
        <v>2673</v>
      </c>
      <c r="J55" s="85">
        <v>6</v>
      </c>
      <c r="K55" s="85" t="s">
        <v>2644</v>
      </c>
      <c r="L55" s="85">
        <v>7</v>
      </c>
      <c r="M55" s="85" t="s">
        <v>2688</v>
      </c>
      <c r="N55" s="85">
        <v>6</v>
      </c>
      <c r="O55" s="85" t="s">
        <v>2699</v>
      </c>
      <c r="P55" s="85">
        <v>3</v>
      </c>
      <c r="Q55" s="85" t="s">
        <v>2710</v>
      </c>
      <c r="R55" s="85">
        <v>7</v>
      </c>
      <c r="S55" s="85"/>
      <c r="T55" s="85"/>
      <c r="U55" s="85" t="s">
        <v>2722</v>
      </c>
      <c r="V55" s="85">
        <v>2</v>
      </c>
    </row>
    <row r="56" spans="1:22" ht="15">
      <c r="A56" s="85" t="s">
        <v>2639</v>
      </c>
      <c r="B56" s="85">
        <v>17</v>
      </c>
      <c r="C56" s="85" t="s">
        <v>2648</v>
      </c>
      <c r="D56" s="85">
        <v>7</v>
      </c>
      <c r="E56" s="85" t="s">
        <v>2659</v>
      </c>
      <c r="F56" s="85">
        <v>2</v>
      </c>
      <c r="G56" s="85" t="s">
        <v>2663</v>
      </c>
      <c r="H56" s="85">
        <v>4</v>
      </c>
      <c r="I56" s="85" t="s">
        <v>2674</v>
      </c>
      <c r="J56" s="85">
        <v>6</v>
      </c>
      <c r="K56" s="85" t="s">
        <v>2645</v>
      </c>
      <c r="L56" s="85">
        <v>7</v>
      </c>
      <c r="M56" s="85" t="s">
        <v>2689</v>
      </c>
      <c r="N56" s="85">
        <v>6</v>
      </c>
      <c r="O56" s="85" t="s">
        <v>2700</v>
      </c>
      <c r="P56" s="85">
        <v>3</v>
      </c>
      <c r="Q56" s="85" t="s">
        <v>2711</v>
      </c>
      <c r="R56" s="85">
        <v>7</v>
      </c>
      <c r="S56" s="85"/>
      <c r="T56" s="85"/>
      <c r="U56" s="85" t="s">
        <v>2723</v>
      </c>
      <c r="V56" s="85">
        <v>2</v>
      </c>
    </row>
    <row r="57" spans="1:22" ht="15">
      <c r="A57" s="85" t="s">
        <v>2640</v>
      </c>
      <c r="B57" s="85">
        <v>13</v>
      </c>
      <c r="C57" s="85" t="s">
        <v>2649</v>
      </c>
      <c r="D57" s="85">
        <v>7</v>
      </c>
      <c r="E57" s="85" t="s">
        <v>2641</v>
      </c>
      <c r="F57" s="85">
        <v>2</v>
      </c>
      <c r="G57" s="85" t="s">
        <v>2664</v>
      </c>
      <c r="H57" s="85">
        <v>4</v>
      </c>
      <c r="I57" s="85" t="s">
        <v>2675</v>
      </c>
      <c r="J57" s="85">
        <v>6</v>
      </c>
      <c r="K57" s="85" t="s">
        <v>2646</v>
      </c>
      <c r="L57" s="85">
        <v>7</v>
      </c>
      <c r="M57" s="85" t="s">
        <v>2690</v>
      </c>
      <c r="N57" s="85">
        <v>6</v>
      </c>
      <c r="O57" s="85" t="s">
        <v>2701</v>
      </c>
      <c r="P57" s="85">
        <v>3</v>
      </c>
      <c r="Q57" s="85" t="s">
        <v>2712</v>
      </c>
      <c r="R57" s="85">
        <v>7</v>
      </c>
      <c r="S57" s="85"/>
      <c r="T57" s="85"/>
      <c r="U57" s="85" t="s">
        <v>2724</v>
      </c>
      <c r="V57" s="85">
        <v>2</v>
      </c>
    </row>
    <row r="58" spans="1:22" ht="15">
      <c r="A58" s="85" t="s">
        <v>2641</v>
      </c>
      <c r="B58" s="85">
        <v>10</v>
      </c>
      <c r="C58" s="85" t="s">
        <v>2650</v>
      </c>
      <c r="D58" s="85">
        <v>7</v>
      </c>
      <c r="E58" s="85" t="s">
        <v>2660</v>
      </c>
      <c r="F58" s="85">
        <v>2</v>
      </c>
      <c r="G58" s="85" t="s">
        <v>2665</v>
      </c>
      <c r="H58" s="85">
        <v>4</v>
      </c>
      <c r="I58" s="85" t="s">
        <v>2676</v>
      </c>
      <c r="J58" s="85">
        <v>6</v>
      </c>
      <c r="K58" s="85" t="s">
        <v>2641</v>
      </c>
      <c r="L58" s="85">
        <v>7</v>
      </c>
      <c r="M58" s="85" t="s">
        <v>2691</v>
      </c>
      <c r="N58" s="85">
        <v>6</v>
      </c>
      <c r="O58" s="85" t="s">
        <v>2702</v>
      </c>
      <c r="P58" s="85">
        <v>3</v>
      </c>
      <c r="Q58" s="85" t="s">
        <v>2713</v>
      </c>
      <c r="R58" s="85">
        <v>7</v>
      </c>
      <c r="S58" s="85"/>
      <c r="T58" s="85"/>
      <c r="U58" s="85" t="s">
        <v>2725</v>
      </c>
      <c r="V58" s="85">
        <v>2</v>
      </c>
    </row>
    <row r="59" spans="1:22" ht="15">
      <c r="A59" s="85" t="s">
        <v>2642</v>
      </c>
      <c r="B59" s="85">
        <v>9</v>
      </c>
      <c r="C59" s="85" t="s">
        <v>2651</v>
      </c>
      <c r="D59" s="85">
        <v>6</v>
      </c>
      <c r="E59" s="85"/>
      <c r="F59" s="85"/>
      <c r="G59" s="85" t="s">
        <v>2666</v>
      </c>
      <c r="H59" s="85">
        <v>4</v>
      </c>
      <c r="I59" s="85" t="s">
        <v>2677</v>
      </c>
      <c r="J59" s="85">
        <v>6</v>
      </c>
      <c r="K59" s="85" t="s">
        <v>2640</v>
      </c>
      <c r="L59" s="85">
        <v>7</v>
      </c>
      <c r="M59" s="85" t="s">
        <v>2692</v>
      </c>
      <c r="N59" s="85">
        <v>6</v>
      </c>
      <c r="O59" s="85" t="s">
        <v>2703</v>
      </c>
      <c r="P59" s="85">
        <v>3</v>
      </c>
      <c r="Q59" s="85" t="s">
        <v>2714</v>
      </c>
      <c r="R59" s="85">
        <v>7</v>
      </c>
      <c r="S59" s="85"/>
      <c r="T59" s="85"/>
      <c r="U59" s="85" t="s">
        <v>2726</v>
      </c>
      <c r="V59" s="85">
        <v>2</v>
      </c>
    </row>
    <row r="60" spans="1:22" ht="15">
      <c r="A60" s="85" t="s">
        <v>2643</v>
      </c>
      <c r="B60" s="85">
        <v>8</v>
      </c>
      <c r="C60" s="85" t="s">
        <v>2652</v>
      </c>
      <c r="D60" s="85">
        <v>6</v>
      </c>
      <c r="E60" s="85"/>
      <c r="F60" s="85"/>
      <c r="G60" s="85" t="s">
        <v>2667</v>
      </c>
      <c r="H60" s="85">
        <v>4</v>
      </c>
      <c r="I60" s="85" t="s">
        <v>2678</v>
      </c>
      <c r="J60" s="85">
        <v>6</v>
      </c>
      <c r="K60" s="85" t="s">
        <v>2642</v>
      </c>
      <c r="L60" s="85">
        <v>7</v>
      </c>
      <c r="M60" s="85" t="s">
        <v>2693</v>
      </c>
      <c r="N60" s="85">
        <v>6</v>
      </c>
      <c r="O60" s="85" t="s">
        <v>2704</v>
      </c>
      <c r="P60" s="85">
        <v>3</v>
      </c>
      <c r="Q60" s="85" t="s">
        <v>2715</v>
      </c>
      <c r="R60" s="85">
        <v>7</v>
      </c>
      <c r="S60" s="85"/>
      <c r="T60" s="85"/>
      <c r="U60" s="85" t="s">
        <v>2727</v>
      </c>
      <c r="V60" s="85">
        <v>2</v>
      </c>
    </row>
    <row r="61" spans="1:22" ht="15">
      <c r="A61" s="85" t="s">
        <v>2644</v>
      </c>
      <c r="B61" s="85">
        <v>8</v>
      </c>
      <c r="C61" s="85" t="s">
        <v>2653</v>
      </c>
      <c r="D61" s="85">
        <v>6</v>
      </c>
      <c r="E61" s="85"/>
      <c r="F61" s="85"/>
      <c r="G61" s="85" t="s">
        <v>2668</v>
      </c>
      <c r="H61" s="85">
        <v>4</v>
      </c>
      <c r="I61" s="85" t="s">
        <v>2679</v>
      </c>
      <c r="J61" s="85">
        <v>6</v>
      </c>
      <c r="K61" s="85" t="s">
        <v>2683</v>
      </c>
      <c r="L61" s="85">
        <v>7</v>
      </c>
      <c r="M61" s="85" t="s">
        <v>2694</v>
      </c>
      <c r="N61" s="85">
        <v>6</v>
      </c>
      <c r="O61" s="85" t="s">
        <v>2705</v>
      </c>
      <c r="P61" s="85">
        <v>3</v>
      </c>
      <c r="Q61" s="85" t="s">
        <v>2716</v>
      </c>
      <c r="R61" s="85">
        <v>7</v>
      </c>
      <c r="S61" s="85"/>
      <c r="T61" s="85"/>
      <c r="U61" s="85" t="s">
        <v>2728</v>
      </c>
      <c r="V61" s="85">
        <v>2</v>
      </c>
    </row>
    <row r="62" spans="1:22" ht="15">
      <c r="A62" s="85" t="s">
        <v>2645</v>
      </c>
      <c r="B62" s="85">
        <v>8</v>
      </c>
      <c r="C62" s="85" t="s">
        <v>2654</v>
      </c>
      <c r="D62" s="85">
        <v>6</v>
      </c>
      <c r="E62" s="85"/>
      <c r="F62" s="85"/>
      <c r="G62" s="85" t="s">
        <v>2669</v>
      </c>
      <c r="H62" s="85">
        <v>4</v>
      </c>
      <c r="I62" s="85" t="s">
        <v>2680</v>
      </c>
      <c r="J62" s="85">
        <v>6</v>
      </c>
      <c r="K62" s="85" t="s">
        <v>2684</v>
      </c>
      <c r="L62" s="85">
        <v>7</v>
      </c>
      <c r="M62" s="85" t="s">
        <v>2695</v>
      </c>
      <c r="N62" s="85">
        <v>6</v>
      </c>
      <c r="O62" s="85" t="s">
        <v>2706</v>
      </c>
      <c r="P62" s="85">
        <v>3</v>
      </c>
      <c r="Q62" s="85" t="s">
        <v>2717</v>
      </c>
      <c r="R62" s="85">
        <v>6</v>
      </c>
      <c r="S62" s="85"/>
      <c r="T62" s="85"/>
      <c r="U62" s="85" t="s">
        <v>2729</v>
      </c>
      <c r="V62" s="85">
        <v>2</v>
      </c>
    </row>
    <row r="63" spans="1:22" ht="15">
      <c r="A63" s="85" t="s">
        <v>2646</v>
      </c>
      <c r="B63" s="85">
        <v>8</v>
      </c>
      <c r="C63" s="85" t="s">
        <v>2655</v>
      </c>
      <c r="D63" s="85">
        <v>4</v>
      </c>
      <c r="E63" s="85"/>
      <c r="F63" s="85"/>
      <c r="G63" s="85" t="s">
        <v>2670</v>
      </c>
      <c r="H63" s="85">
        <v>4</v>
      </c>
      <c r="I63" s="85" t="s">
        <v>2681</v>
      </c>
      <c r="J63" s="85">
        <v>6</v>
      </c>
      <c r="K63" s="85" t="s">
        <v>2685</v>
      </c>
      <c r="L63" s="85">
        <v>7</v>
      </c>
      <c r="M63" s="85" t="s">
        <v>2696</v>
      </c>
      <c r="N63" s="85">
        <v>6</v>
      </c>
      <c r="O63" s="85" t="s">
        <v>2707</v>
      </c>
      <c r="P63" s="85">
        <v>2</v>
      </c>
      <c r="Q63" s="85" t="s">
        <v>2718</v>
      </c>
      <c r="R63" s="85">
        <v>6</v>
      </c>
      <c r="S63" s="85"/>
      <c r="T63" s="85"/>
      <c r="U63" s="85" t="s">
        <v>2730</v>
      </c>
      <c r="V63" s="85">
        <v>2</v>
      </c>
    </row>
    <row r="66" spans="1:22" ht="15" customHeight="1">
      <c r="A66" s="13" t="s">
        <v>2753</v>
      </c>
      <c r="B66" s="13" t="s">
        <v>2448</v>
      </c>
      <c r="C66" s="13" t="s">
        <v>2755</v>
      </c>
      <c r="D66" s="13" t="s">
        <v>2451</v>
      </c>
      <c r="E66" s="78" t="s">
        <v>2756</v>
      </c>
      <c r="F66" s="78" t="s">
        <v>2455</v>
      </c>
      <c r="G66" s="13" t="s">
        <v>2759</v>
      </c>
      <c r="H66" s="13" t="s">
        <v>2457</v>
      </c>
      <c r="I66" s="13" t="s">
        <v>2761</v>
      </c>
      <c r="J66" s="13" t="s">
        <v>2459</v>
      </c>
      <c r="K66" s="78" t="s">
        <v>2763</v>
      </c>
      <c r="L66" s="78" t="s">
        <v>2461</v>
      </c>
      <c r="M66" s="78" t="s">
        <v>2765</v>
      </c>
      <c r="N66" s="78" t="s">
        <v>2463</v>
      </c>
      <c r="O66" s="78" t="s">
        <v>2767</v>
      </c>
      <c r="P66" s="78" t="s">
        <v>2465</v>
      </c>
      <c r="Q66" s="78" t="s">
        <v>2769</v>
      </c>
      <c r="R66" s="78" t="s">
        <v>2467</v>
      </c>
      <c r="S66" s="13" t="s">
        <v>2771</v>
      </c>
      <c r="T66" s="13" t="s">
        <v>2469</v>
      </c>
      <c r="U66" s="78" t="s">
        <v>2773</v>
      </c>
      <c r="V66" s="78" t="s">
        <v>2470</v>
      </c>
    </row>
    <row r="67" spans="1:22" ht="15">
      <c r="A67" s="78" t="s">
        <v>336</v>
      </c>
      <c r="B67" s="78">
        <v>3</v>
      </c>
      <c r="C67" s="78" t="s">
        <v>336</v>
      </c>
      <c r="D67" s="78">
        <v>2</v>
      </c>
      <c r="E67" s="78"/>
      <c r="F67" s="78"/>
      <c r="G67" s="78" t="s">
        <v>336</v>
      </c>
      <c r="H67" s="78">
        <v>1</v>
      </c>
      <c r="I67" s="78" t="s">
        <v>289</v>
      </c>
      <c r="J67" s="78">
        <v>2</v>
      </c>
      <c r="K67" s="78"/>
      <c r="L67" s="78"/>
      <c r="M67" s="78"/>
      <c r="N67" s="78"/>
      <c r="O67" s="78"/>
      <c r="P67" s="78"/>
      <c r="Q67" s="78"/>
      <c r="R67" s="78"/>
      <c r="S67" s="78" t="s">
        <v>379</v>
      </c>
      <c r="T67" s="78">
        <v>1</v>
      </c>
      <c r="U67" s="78"/>
      <c r="V67" s="78"/>
    </row>
    <row r="68" spans="1:22" ht="15">
      <c r="A68" s="78" t="s">
        <v>289</v>
      </c>
      <c r="B68" s="78">
        <v>2</v>
      </c>
      <c r="C68" s="78" t="s">
        <v>385</v>
      </c>
      <c r="D68" s="78">
        <v>1</v>
      </c>
      <c r="E68" s="78"/>
      <c r="F68" s="78"/>
      <c r="G68" s="78"/>
      <c r="H68" s="78"/>
      <c r="I68" s="78"/>
      <c r="J68" s="78"/>
      <c r="K68" s="78"/>
      <c r="L68" s="78"/>
      <c r="M68" s="78"/>
      <c r="N68" s="78"/>
      <c r="O68" s="78"/>
      <c r="P68" s="78"/>
      <c r="Q68" s="78"/>
      <c r="R68" s="78"/>
      <c r="S68" s="78"/>
      <c r="T68" s="78"/>
      <c r="U68" s="78"/>
      <c r="V68" s="78"/>
    </row>
    <row r="69" spans="1:22" ht="15">
      <c r="A69" s="78" t="s">
        <v>385</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379</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375</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371</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364</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363</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360</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355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2754</v>
      </c>
      <c r="B79" s="13" t="s">
        <v>2448</v>
      </c>
      <c r="C79" s="13" t="s">
        <v>2757</v>
      </c>
      <c r="D79" s="13" t="s">
        <v>2451</v>
      </c>
      <c r="E79" s="78" t="s">
        <v>2758</v>
      </c>
      <c r="F79" s="78" t="s">
        <v>2455</v>
      </c>
      <c r="G79" s="13" t="s">
        <v>2760</v>
      </c>
      <c r="H79" s="13" t="s">
        <v>2457</v>
      </c>
      <c r="I79" s="13" t="s">
        <v>2762</v>
      </c>
      <c r="J79" s="13" t="s">
        <v>2459</v>
      </c>
      <c r="K79" s="13" t="s">
        <v>2764</v>
      </c>
      <c r="L79" s="13" t="s">
        <v>2461</v>
      </c>
      <c r="M79" s="13" t="s">
        <v>2766</v>
      </c>
      <c r="N79" s="13" t="s">
        <v>2463</v>
      </c>
      <c r="O79" s="13" t="s">
        <v>2768</v>
      </c>
      <c r="P79" s="13" t="s">
        <v>2465</v>
      </c>
      <c r="Q79" s="13" t="s">
        <v>2770</v>
      </c>
      <c r="R79" s="13" t="s">
        <v>2467</v>
      </c>
      <c r="S79" s="13" t="s">
        <v>2772</v>
      </c>
      <c r="T79" s="13" t="s">
        <v>2469</v>
      </c>
      <c r="U79" s="13" t="s">
        <v>2774</v>
      </c>
      <c r="V79" s="13" t="s">
        <v>2470</v>
      </c>
    </row>
    <row r="80" spans="1:22" ht="15">
      <c r="A80" s="78" t="s">
        <v>336</v>
      </c>
      <c r="B80" s="78">
        <v>18</v>
      </c>
      <c r="C80" s="78" t="s">
        <v>331</v>
      </c>
      <c r="D80" s="78">
        <v>14</v>
      </c>
      <c r="E80" s="78"/>
      <c r="F80" s="78"/>
      <c r="G80" s="78" t="s">
        <v>336</v>
      </c>
      <c r="H80" s="78">
        <v>12</v>
      </c>
      <c r="I80" s="78" t="s">
        <v>286</v>
      </c>
      <c r="J80" s="78">
        <v>12</v>
      </c>
      <c r="K80" s="78" t="s">
        <v>329</v>
      </c>
      <c r="L80" s="78">
        <v>6</v>
      </c>
      <c r="M80" s="78" t="s">
        <v>277</v>
      </c>
      <c r="N80" s="78">
        <v>5</v>
      </c>
      <c r="O80" s="78" t="s">
        <v>336</v>
      </c>
      <c r="P80" s="78">
        <v>4</v>
      </c>
      <c r="Q80" s="78" t="s">
        <v>328</v>
      </c>
      <c r="R80" s="78">
        <v>6</v>
      </c>
      <c r="S80" s="78" t="s">
        <v>378</v>
      </c>
      <c r="T80" s="78">
        <v>1</v>
      </c>
      <c r="U80" s="78" t="s">
        <v>264</v>
      </c>
      <c r="V80" s="78">
        <v>3</v>
      </c>
    </row>
    <row r="81" spans="1:22" ht="15">
      <c r="A81" s="78" t="s">
        <v>331</v>
      </c>
      <c r="B81" s="78">
        <v>15</v>
      </c>
      <c r="C81" s="78" t="s">
        <v>373</v>
      </c>
      <c r="D81" s="78">
        <v>3</v>
      </c>
      <c r="E81" s="78"/>
      <c r="F81" s="78"/>
      <c r="G81" s="78" t="s">
        <v>307</v>
      </c>
      <c r="H81" s="78">
        <v>3</v>
      </c>
      <c r="I81" s="78" t="s">
        <v>289</v>
      </c>
      <c r="J81" s="78">
        <v>5</v>
      </c>
      <c r="K81" s="78"/>
      <c r="L81" s="78"/>
      <c r="M81" s="78"/>
      <c r="N81" s="78"/>
      <c r="O81" s="78" t="s">
        <v>338</v>
      </c>
      <c r="P81" s="78">
        <v>3</v>
      </c>
      <c r="Q81" s="78" t="s">
        <v>326</v>
      </c>
      <c r="R81" s="78">
        <v>1</v>
      </c>
      <c r="S81" s="78" t="s">
        <v>377</v>
      </c>
      <c r="T81" s="78">
        <v>1</v>
      </c>
      <c r="U81" s="78" t="s">
        <v>352</v>
      </c>
      <c r="V81" s="78">
        <v>2</v>
      </c>
    </row>
    <row r="82" spans="1:22" ht="15">
      <c r="A82" s="78" t="s">
        <v>286</v>
      </c>
      <c r="B82" s="78">
        <v>12</v>
      </c>
      <c r="C82" s="78" t="s">
        <v>336</v>
      </c>
      <c r="D82" s="78">
        <v>2</v>
      </c>
      <c r="E82" s="78"/>
      <c r="F82" s="78"/>
      <c r="G82" s="78" t="s">
        <v>344</v>
      </c>
      <c r="H82" s="78">
        <v>2</v>
      </c>
      <c r="I82" s="78" t="s">
        <v>288</v>
      </c>
      <c r="J82" s="78">
        <v>2</v>
      </c>
      <c r="K82" s="78"/>
      <c r="L82" s="78"/>
      <c r="M82" s="78"/>
      <c r="N82" s="78"/>
      <c r="O82" s="78" t="s">
        <v>337</v>
      </c>
      <c r="P82" s="78">
        <v>3</v>
      </c>
      <c r="Q82" s="78"/>
      <c r="R82" s="78"/>
      <c r="S82" s="78" t="s">
        <v>376</v>
      </c>
      <c r="T82" s="78">
        <v>1</v>
      </c>
      <c r="U82" s="78" t="s">
        <v>351</v>
      </c>
      <c r="V82" s="78">
        <v>2</v>
      </c>
    </row>
    <row r="83" spans="1:22" ht="15">
      <c r="A83" s="78" t="s">
        <v>329</v>
      </c>
      <c r="B83" s="78">
        <v>7</v>
      </c>
      <c r="C83" s="78" t="s">
        <v>386</v>
      </c>
      <c r="D83" s="78">
        <v>1</v>
      </c>
      <c r="E83" s="78"/>
      <c r="F83" s="78"/>
      <c r="G83" s="78" t="s">
        <v>343</v>
      </c>
      <c r="H83" s="78">
        <v>2</v>
      </c>
      <c r="I83" s="78" t="s">
        <v>369</v>
      </c>
      <c r="J83" s="78">
        <v>2</v>
      </c>
      <c r="K83" s="78"/>
      <c r="L83" s="78"/>
      <c r="M83" s="78"/>
      <c r="N83" s="78"/>
      <c r="O83" s="78" t="s">
        <v>260</v>
      </c>
      <c r="P83" s="78">
        <v>2</v>
      </c>
      <c r="Q83" s="78"/>
      <c r="R83" s="78"/>
      <c r="S83" s="78"/>
      <c r="T83" s="78"/>
      <c r="U83" s="78" t="s">
        <v>266</v>
      </c>
      <c r="V83" s="78">
        <v>1</v>
      </c>
    </row>
    <row r="84" spans="1:22" ht="15">
      <c r="A84" s="78" t="s">
        <v>328</v>
      </c>
      <c r="B84" s="78">
        <v>6</v>
      </c>
      <c r="C84" s="78" t="s">
        <v>384</v>
      </c>
      <c r="D84" s="78">
        <v>1</v>
      </c>
      <c r="E84" s="78"/>
      <c r="F84" s="78"/>
      <c r="G84" s="78" t="s">
        <v>331</v>
      </c>
      <c r="H84" s="78">
        <v>1</v>
      </c>
      <c r="I84" s="78" t="s">
        <v>368</v>
      </c>
      <c r="J84" s="78">
        <v>2</v>
      </c>
      <c r="K84" s="78"/>
      <c r="L84" s="78"/>
      <c r="M84" s="78"/>
      <c r="N84" s="78"/>
      <c r="O84" s="78" t="s">
        <v>348</v>
      </c>
      <c r="P84" s="78">
        <v>1</v>
      </c>
      <c r="Q84" s="78"/>
      <c r="R84" s="78"/>
      <c r="S84" s="78"/>
      <c r="T84" s="78"/>
      <c r="U84" s="78"/>
      <c r="V84" s="78"/>
    </row>
    <row r="85" spans="1:22" ht="15">
      <c r="A85" s="78" t="s">
        <v>289</v>
      </c>
      <c r="B85" s="78">
        <v>5</v>
      </c>
      <c r="C85" s="78" t="s">
        <v>383</v>
      </c>
      <c r="D85" s="78">
        <v>1</v>
      </c>
      <c r="E85" s="78"/>
      <c r="F85" s="78"/>
      <c r="G85" s="78" t="s">
        <v>258</v>
      </c>
      <c r="H85" s="78">
        <v>1</v>
      </c>
      <c r="I85" s="78" t="s">
        <v>367</v>
      </c>
      <c r="J85" s="78">
        <v>2</v>
      </c>
      <c r="K85" s="78"/>
      <c r="L85" s="78"/>
      <c r="M85" s="78"/>
      <c r="N85" s="78"/>
      <c r="O85" s="78"/>
      <c r="P85" s="78"/>
      <c r="Q85" s="78"/>
      <c r="R85" s="78"/>
      <c r="S85" s="78"/>
      <c r="T85" s="78"/>
      <c r="U85" s="78"/>
      <c r="V85" s="78"/>
    </row>
    <row r="86" spans="1:22" ht="15">
      <c r="A86" s="78" t="s">
        <v>277</v>
      </c>
      <c r="B86" s="78">
        <v>5</v>
      </c>
      <c r="C86" s="78" t="s">
        <v>382</v>
      </c>
      <c r="D86" s="78">
        <v>1</v>
      </c>
      <c r="E86" s="78"/>
      <c r="F86" s="78"/>
      <c r="G86" s="78" t="s">
        <v>347</v>
      </c>
      <c r="H86" s="78">
        <v>1</v>
      </c>
      <c r="I86" s="78" t="s">
        <v>287</v>
      </c>
      <c r="J86" s="78">
        <v>2</v>
      </c>
      <c r="K86" s="78"/>
      <c r="L86" s="78"/>
      <c r="M86" s="78"/>
      <c r="N86" s="78"/>
      <c r="O86" s="78"/>
      <c r="P86" s="78"/>
      <c r="Q86" s="78"/>
      <c r="R86" s="78"/>
      <c r="S86" s="78"/>
      <c r="T86" s="78"/>
      <c r="U86" s="78"/>
      <c r="V86" s="78"/>
    </row>
    <row r="87" spans="1:22" ht="15">
      <c r="A87" s="78" t="s">
        <v>303</v>
      </c>
      <c r="B87" s="78">
        <v>4</v>
      </c>
      <c r="C87" s="78" t="s">
        <v>381</v>
      </c>
      <c r="D87" s="78">
        <v>1</v>
      </c>
      <c r="E87" s="78"/>
      <c r="F87" s="78"/>
      <c r="G87" s="78" t="s">
        <v>346</v>
      </c>
      <c r="H87" s="78">
        <v>1</v>
      </c>
      <c r="I87" s="78" t="s">
        <v>285</v>
      </c>
      <c r="J87" s="78">
        <v>2</v>
      </c>
      <c r="K87" s="78"/>
      <c r="L87" s="78"/>
      <c r="M87" s="78"/>
      <c r="N87" s="78"/>
      <c r="O87" s="78"/>
      <c r="P87" s="78"/>
      <c r="Q87" s="78"/>
      <c r="R87" s="78"/>
      <c r="S87" s="78"/>
      <c r="T87" s="78"/>
      <c r="U87" s="78"/>
      <c r="V87" s="78"/>
    </row>
    <row r="88" spans="1:22" ht="15">
      <c r="A88" s="78" t="s">
        <v>373</v>
      </c>
      <c r="B88" s="78">
        <v>3</v>
      </c>
      <c r="C88" s="78" t="s">
        <v>380</v>
      </c>
      <c r="D88" s="78">
        <v>1</v>
      </c>
      <c r="E88" s="78"/>
      <c r="F88" s="78"/>
      <c r="G88" s="78" t="s">
        <v>254</v>
      </c>
      <c r="H88" s="78">
        <v>1</v>
      </c>
      <c r="I88" s="78" t="s">
        <v>284</v>
      </c>
      <c r="J88" s="78">
        <v>1</v>
      </c>
      <c r="K88" s="78"/>
      <c r="L88" s="78"/>
      <c r="M88" s="78"/>
      <c r="N88" s="78"/>
      <c r="O88" s="78"/>
      <c r="P88" s="78"/>
      <c r="Q88" s="78"/>
      <c r="R88" s="78"/>
      <c r="S88" s="78"/>
      <c r="T88" s="78"/>
      <c r="U88" s="78"/>
      <c r="V88" s="78"/>
    </row>
    <row r="89" spans="1:22" ht="15">
      <c r="A89" s="78" t="s">
        <v>307</v>
      </c>
      <c r="B89" s="78">
        <v>3</v>
      </c>
      <c r="C89" s="78" t="s">
        <v>329</v>
      </c>
      <c r="D89" s="78">
        <v>1</v>
      </c>
      <c r="E89" s="78"/>
      <c r="F89" s="78"/>
      <c r="G89" s="78" t="s">
        <v>246</v>
      </c>
      <c r="H89" s="78">
        <v>1</v>
      </c>
      <c r="I89" s="78"/>
      <c r="J89" s="78"/>
      <c r="K89" s="78"/>
      <c r="L89" s="78"/>
      <c r="M89" s="78"/>
      <c r="N89" s="78"/>
      <c r="O89" s="78"/>
      <c r="P89" s="78"/>
      <c r="Q89" s="78"/>
      <c r="R89" s="78"/>
      <c r="S89" s="78"/>
      <c r="T89" s="78"/>
      <c r="U89" s="78"/>
      <c r="V89" s="78"/>
    </row>
    <row r="92" spans="1:22" ht="15" customHeight="1">
      <c r="A92" s="13" t="s">
        <v>2792</v>
      </c>
      <c r="B92" s="13" t="s">
        <v>2448</v>
      </c>
      <c r="C92" s="13" t="s">
        <v>2793</v>
      </c>
      <c r="D92" s="13" t="s">
        <v>2451</v>
      </c>
      <c r="E92" s="13" t="s">
        <v>2794</v>
      </c>
      <c r="F92" s="13" t="s">
        <v>2455</v>
      </c>
      <c r="G92" s="13" t="s">
        <v>2795</v>
      </c>
      <c r="H92" s="13" t="s">
        <v>2457</v>
      </c>
      <c r="I92" s="13" t="s">
        <v>2796</v>
      </c>
      <c r="J92" s="13" t="s">
        <v>2459</v>
      </c>
      <c r="K92" s="13" t="s">
        <v>2797</v>
      </c>
      <c r="L92" s="13" t="s">
        <v>2461</v>
      </c>
      <c r="M92" s="13" t="s">
        <v>2798</v>
      </c>
      <c r="N92" s="13" t="s">
        <v>2463</v>
      </c>
      <c r="O92" s="13" t="s">
        <v>2799</v>
      </c>
      <c r="P92" s="13" t="s">
        <v>2465</v>
      </c>
      <c r="Q92" s="13" t="s">
        <v>2800</v>
      </c>
      <c r="R92" s="13" t="s">
        <v>2467</v>
      </c>
      <c r="S92" s="13" t="s">
        <v>2801</v>
      </c>
      <c r="T92" s="13" t="s">
        <v>2469</v>
      </c>
      <c r="U92" s="13" t="s">
        <v>2802</v>
      </c>
      <c r="V92" s="13" t="s">
        <v>2470</v>
      </c>
    </row>
    <row r="93" spans="1:22" ht="15">
      <c r="A93" s="115" t="s">
        <v>299</v>
      </c>
      <c r="B93" s="78">
        <v>460469</v>
      </c>
      <c r="C93" s="115" t="s">
        <v>315</v>
      </c>
      <c r="D93" s="78">
        <v>116532</v>
      </c>
      <c r="E93" s="115" t="s">
        <v>268</v>
      </c>
      <c r="F93" s="78">
        <v>85537</v>
      </c>
      <c r="G93" s="115" t="s">
        <v>299</v>
      </c>
      <c r="H93" s="78">
        <v>460469</v>
      </c>
      <c r="I93" s="115" t="s">
        <v>291</v>
      </c>
      <c r="J93" s="78">
        <v>160193</v>
      </c>
      <c r="K93" s="115" t="s">
        <v>242</v>
      </c>
      <c r="L93" s="78">
        <v>45917</v>
      </c>
      <c r="M93" s="115" t="s">
        <v>277</v>
      </c>
      <c r="N93" s="78">
        <v>80547</v>
      </c>
      <c r="O93" s="115" t="s">
        <v>337</v>
      </c>
      <c r="P93" s="78">
        <v>142106</v>
      </c>
      <c r="Q93" s="115" t="s">
        <v>324</v>
      </c>
      <c r="R93" s="78">
        <v>101582</v>
      </c>
      <c r="S93" s="115" t="s">
        <v>379</v>
      </c>
      <c r="T93" s="78">
        <v>36751</v>
      </c>
      <c r="U93" s="115" t="s">
        <v>264</v>
      </c>
      <c r="V93" s="78">
        <v>58372</v>
      </c>
    </row>
    <row r="94" spans="1:22" ht="15">
      <c r="A94" s="115" t="s">
        <v>343</v>
      </c>
      <c r="B94" s="78">
        <v>211593</v>
      </c>
      <c r="C94" s="115" t="s">
        <v>332</v>
      </c>
      <c r="D94" s="78">
        <v>32078</v>
      </c>
      <c r="E94" s="115" t="s">
        <v>311</v>
      </c>
      <c r="F94" s="78">
        <v>29734</v>
      </c>
      <c r="G94" s="115" t="s">
        <v>343</v>
      </c>
      <c r="H94" s="78">
        <v>211593</v>
      </c>
      <c r="I94" s="115" t="s">
        <v>284</v>
      </c>
      <c r="J94" s="78">
        <v>100974</v>
      </c>
      <c r="K94" s="115" t="s">
        <v>243</v>
      </c>
      <c r="L94" s="78">
        <v>25893</v>
      </c>
      <c r="M94" s="115" t="s">
        <v>271</v>
      </c>
      <c r="N94" s="78">
        <v>49944</v>
      </c>
      <c r="O94" s="115" t="s">
        <v>260</v>
      </c>
      <c r="P94" s="78">
        <v>68479</v>
      </c>
      <c r="Q94" s="115" t="s">
        <v>328</v>
      </c>
      <c r="R94" s="78">
        <v>59706</v>
      </c>
      <c r="S94" s="115" t="s">
        <v>378</v>
      </c>
      <c r="T94" s="78">
        <v>18846</v>
      </c>
      <c r="U94" s="115" t="s">
        <v>266</v>
      </c>
      <c r="V94" s="78">
        <v>29092</v>
      </c>
    </row>
    <row r="95" spans="1:22" ht="15">
      <c r="A95" s="115" t="s">
        <v>360</v>
      </c>
      <c r="B95" s="78">
        <v>182609</v>
      </c>
      <c r="C95" s="115" t="s">
        <v>373</v>
      </c>
      <c r="D95" s="78">
        <v>27062</v>
      </c>
      <c r="E95" s="115" t="s">
        <v>297</v>
      </c>
      <c r="F95" s="78">
        <v>28406</v>
      </c>
      <c r="G95" s="115" t="s">
        <v>309</v>
      </c>
      <c r="H95" s="78">
        <v>91640</v>
      </c>
      <c r="I95" s="115" t="s">
        <v>287</v>
      </c>
      <c r="J95" s="78">
        <v>77539</v>
      </c>
      <c r="K95" s="115" t="s">
        <v>248</v>
      </c>
      <c r="L95" s="78">
        <v>9131</v>
      </c>
      <c r="M95" s="115" t="s">
        <v>278</v>
      </c>
      <c r="N95" s="78">
        <v>44226</v>
      </c>
      <c r="O95" s="115" t="s">
        <v>338</v>
      </c>
      <c r="P95" s="78">
        <v>24692</v>
      </c>
      <c r="Q95" s="115" t="s">
        <v>326</v>
      </c>
      <c r="R95" s="78">
        <v>19959</v>
      </c>
      <c r="S95" s="115" t="s">
        <v>320</v>
      </c>
      <c r="T95" s="78">
        <v>11791</v>
      </c>
      <c r="U95" s="115" t="s">
        <v>352</v>
      </c>
      <c r="V95" s="78">
        <v>5536</v>
      </c>
    </row>
    <row r="96" spans="1:22" ht="15">
      <c r="A96" s="115" t="s">
        <v>267</v>
      </c>
      <c r="B96" s="78">
        <v>167129</v>
      </c>
      <c r="C96" s="115" t="s">
        <v>381</v>
      </c>
      <c r="D96" s="78">
        <v>25239</v>
      </c>
      <c r="E96" s="115" t="s">
        <v>269</v>
      </c>
      <c r="F96" s="78">
        <v>16140</v>
      </c>
      <c r="G96" s="115" t="s">
        <v>246</v>
      </c>
      <c r="H96" s="78">
        <v>64033</v>
      </c>
      <c r="I96" s="115" t="s">
        <v>285</v>
      </c>
      <c r="J96" s="78">
        <v>66588</v>
      </c>
      <c r="K96" s="115" t="s">
        <v>329</v>
      </c>
      <c r="L96" s="78">
        <v>5255</v>
      </c>
      <c r="M96" s="115" t="s">
        <v>273</v>
      </c>
      <c r="N96" s="78">
        <v>21725</v>
      </c>
      <c r="O96" s="115" t="s">
        <v>348</v>
      </c>
      <c r="P96" s="78">
        <v>18725</v>
      </c>
      <c r="Q96" s="115" t="s">
        <v>325</v>
      </c>
      <c r="R96" s="78">
        <v>9698</v>
      </c>
      <c r="S96" s="115" t="s">
        <v>377</v>
      </c>
      <c r="T96" s="78">
        <v>4718</v>
      </c>
      <c r="U96" s="115" t="s">
        <v>351</v>
      </c>
      <c r="V96" s="78">
        <v>5259</v>
      </c>
    </row>
    <row r="97" spans="1:22" ht="15">
      <c r="A97" s="115" t="s">
        <v>291</v>
      </c>
      <c r="B97" s="78">
        <v>160193</v>
      </c>
      <c r="C97" s="115" t="s">
        <v>385</v>
      </c>
      <c r="D97" s="78">
        <v>23441</v>
      </c>
      <c r="E97" s="115" t="s">
        <v>232</v>
      </c>
      <c r="F97" s="78">
        <v>12363</v>
      </c>
      <c r="G97" s="115" t="s">
        <v>214</v>
      </c>
      <c r="H97" s="78">
        <v>58513</v>
      </c>
      <c r="I97" s="115" t="s">
        <v>290</v>
      </c>
      <c r="J97" s="78">
        <v>65679</v>
      </c>
      <c r="K97" s="115" t="s">
        <v>244</v>
      </c>
      <c r="L97" s="78">
        <v>1519</v>
      </c>
      <c r="M97" s="115" t="s">
        <v>272</v>
      </c>
      <c r="N97" s="78">
        <v>15576</v>
      </c>
      <c r="O97" s="115" t="s">
        <v>216</v>
      </c>
      <c r="P97" s="78">
        <v>8965</v>
      </c>
      <c r="Q97" s="115" t="s">
        <v>327</v>
      </c>
      <c r="R97" s="78">
        <v>166</v>
      </c>
      <c r="S97" s="115" t="s">
        <v>376</v>
      </c>
      <c r="T97" s="78">
        <v>2574</v>
      </c>
      <c r="U97" s="115" t="s">
        <v>265</v>
      </c>
      <c r="V97" s="78">
        <v>4010</v>
      </c>
    </row>
    <row r="98" spans="1:22" ht="15">
      <c r="A98" s="115" t="s">
        <v>363</v>
      </c>
      <c r="B98" s="78">
        <v>145328</v>
      </c>
      <c r="C98" s="115" t="s">
        <v>384</v>
      </c>
      <c r="D98" s="78">
        <v>22355</v>
      </c>
      <c r="E98" s="115" t="s">
        <v>217</v>
      </c>
      <c r="F98" s="78">
        <v>9207</v>
      </c>
      <c r="G98" s="115" t="s">
        <v>344</v>
      </c>
      <c r="H98" s="78">
        <v>35885</v>
      </c>
      <c r="I98" s="115" t="s">
        <v>367</v>
      </c>
      <c r="J98" s="78">
        <v>59054</v>
      </c>
      <c r="K98" s="115" t="s">
        <v>249</v>
      </c>
      <c r="L98" s="78">
        <v>308</v>
      </c>
      <c r="M98" s="115" t="s">
        <v>274</v>
      </c>
      <c r="N98" s="78">
        <v>14460</v>
      </c>
      <c r="O98" s="115" t="s">
        <v>222</v>
      </c>
      <c r="P98" s="78">
        <v>2692</v>
      </c>
      <c r="Q98" s="115"/>
      <c r="R98" s="78"/>
      <c r="S98" s="115"/>
      <c r="T98" s="78"/>
      <c r="U98" s="115"/>
      <c r="V98" s="78"/>
    </row>
    <row r="99" spans="1:22" ht="15">
      <c r="A99" s="115" t="s">
        <v>337</v>
      </c>
      <c r="B99" s="78">
        <v>142106</v>
      </c>
      <c r="C99" s="115" t="s">
        <v>330</v>
      </c>
      <c r="D99" s="78">
        <v>16938</v>
      </c>
      <c r="E99" s="115" t="s">
        <v>310</v>
      </c>
      <c r="F99" s="78">
        <v>9137</v>
      </c>
      <c r="G99" s="115" t="s">
        <v>257</v>
      </c>
      <c r="H99" s="78">
        <v>34667</v>
      </c>
      <c r="I99" s="115" t="s">
        <v>286</v>
      </c>
      <c r="J99" s="78">
        <v>19405</v>
      </c>
      <c r="K99" s="115"/>
      <c r="L99" s="78"/>
      <c r="M99" s="115"/>
      <c r="N99" s="78"/>
      <c r="O99" s="115"/>
      <c r="P99" s="78"/>
      <c r="Q99" s="115"/>
      <c r="R99" s="78"/>
      <c r="S99" s="115"/>
      <c r="T99" s="78"/>
      <c r="U99" s="115"/>
      <c r="V99" s="78"/>
    </row>
    <row r="100" spans="1:22" ht="15">
      <c r="A100" s="115" t="s">
        <v>226</v>
      </c>
      <c r="B100" s="78">
        <v>128028</v>
      </c>
      <c r="C100" s="115" t="s">
        <v>317</v>
      </c>
      <c r="D100" s="78">
        <v>16401</v>
      </c>
      <c r="E100" s="115" t="s">
        <v>238</v>
      </c>
      <c r="F100" s="78">
        <v>7020</v>
      </c>
      <c r="G100" s="115" t="s">
        <v>336</v>
      </c>
      <c r="H100" s="78">
        <v>29617</v>
      </c>
      <c r="I100" s="115" t="s">
        <v>368</v>
      </c>
      <c r="J100" s="78">
        <v>15534</v>
      </c>
      <c r="K100" s="115"/>
      <c r="L100" s="78"/>
      <c r="M100" s="115"/>
      <c r="N100" s="78"/>
      <c r="O100" s="115"/>
      <c r="P100" s="78"/>
      <c r="Q100" s="115"/>
      <c r="R100" s="78"/>
      <c r="S100" s="115"/>
      <c r="T100" s="78"/>
      <c r="U100" s="115"/>
      <c r="V100" s="78"/>
    </row>
    <row r="101" spans="1:22" ht="15">
      <c r="A101" s="115" t="s">
        <v>315</v>
      </c>
      <c r="B101" s="78">
        <v>116532</v>
      </c>
      <c r="C101" s="115" t="s">
        <v>331</v>
      </c>
      <c r="D101" s="78">
        <v>14320</v>
      </c>
      <c r="E101" s="115" t="s">
        <v>283</v>
      </c>
      <c r="F101" s="78">
        <v>4318</v>
      </c>
      <c r="G101" s="115" t="s">
        <v>306</v>
      </c>
      <c r="H101" s="78">
        <v>23416</v>
      </c>
      <c r="I101" s="115" t="s">
        <v>288</v>
      </c>
      <c r="J101" s="78">
        <v>12580</v>
      </c>
      <c r="K101" s="115"/>
      <c r="L101" s="78"/>
      <c r="M101" s="115"/>
      <c r="N101" s="78"/>
      <c r="O101" s="115"/>
      <c r="P101" s="78"/>
      <c r="Q101" s="115"/>
      <c r="R101" s="78"/>
      <c r="S101" s="115"/>
      <c r="T101" s="78"/>
      <c r="U101" s="115"/>
      <c r="V101" s="78"/>
    </row>
    <row r="102" spans="1:22" ht="15">
      <c r="A102" s="115" t="s">
        <v>230</v>
      </c>
      <c r="B102" s="78">
        <v>105108</v>
      </c>
      <c r="C102" s="115" t="s">
        <v>386</v>
      </c>
      <c r="D102" s="78">
        <v>13519</v>
      </c>
      <c r="E102" s="115" t="s">
        <v>312</v>
      </c>
      <c r="F102" s="78">
        <v>3565</v>
      </c>
      <c r="G102" s="115" t="s">
        <v>254</v>
      </c>
      <c r="H102" s="78">
        <v>21341</v>
      </c>
      <c r="I102" s="115" t="s">
        <v>369</v>
      </c>
      <c r="J102" s="78">
        <v>11755</v>
      </c>
      <c r="K102" s="115"/>
      <c r="L102" s="78"/>
      <c r="M102" s="115"/>
      <c r="N102" s="78"/>
      <c r="O102" s="115"/>
      <c r="P102" s="78"/>
      <c r="Q102" s="115"/>
      <c r="R102" s="78"/>
      <c r="S102" s="115"/>
      <c r="T102" s="78"/>
      <c r="U102" s="115"/>
      <c r="V102" s="78"/>
    </row>
  </sheetData>
  <hyperlinks>
    <hyperlink ref="A2" r:id="rId1" display="https://twitter.com/latinas_tech/status/1101312485884219392"/>
    <hyperlink ref="A3" r:id="rId2" display="https://schedule.sxsw.com/2019/events/PP83234"/>
    <hyperlink ref="A4" r:id="rId3" display="https://schedule.sxsw.com/2019/events/MS46027"/>
    <hyperlink ref="A5" r:id="rId4" display="https://medium.com/m/global-identity?redirectUrl=https://code.likeagirl.io/sxswi-amazon-panel-women-at-the-forefront-of-tech-3f5602fbec41%3Futm_content%3Dbuffer19479%26utm_medium%3Dsocial%26utm_source%3Dtwitter.com%26utm_campaign%3Dbuffer"/>
    <hyperlink ref="A6" r:id="rId5" display="https://twitter.com/SXSWMF/status/1102624978032308224"/>
    <hyperlink ref="A7" r:id="rId6" display="http://www.the-highwaymen.com/"/>
    <hyperlink ref="A8" r:id="rId7" display="http://tweetedtimes.com/#!/milesj/cfo"/>
    <hyperlink ref="A9" r:id="rId8" display="https://holasxsw.splashthat.com/"/>
    <hyperlink ref="A10" r:id="rId9" display="https://janieho.wordpress.com/"/>
    <hyperlink ref="A11" r:id="rId10" display="http://sxsw.com/sites/default/files/attachments/SXSW2015-Marketing-Deck.pdf"/>
    <hyperlink ref="C2" r:id="rId11" display="https://twitter.com/latinas_tech/status/1101312485884219392"/>
    <hyperlink ref="C3" r:id="rId12" display="https://twitter.com/SXSWMF/status/1102624978032308224"/>
    <hyperlink ref="C4" r:id="rId13" display="https://holasxsw.splashthat.com/"/>
    <hyperlink ref="C5" r:id="rId14" display="http://www.the-highwaymen.com/"/>
    <hyperlink ref="C6" r:id="rId15" display="https://twitter.com/101x/status/1102631701388447744"/>
    <hyperlink ref="C7" r:id="rId16" display="http://www.thenuevalatina.com/sxsw-guide-1/"/>
    <hyperlink ref="C8" r:id="rId17" display="https://twitter.com/i/web/status/1100420358388310016"/>
    <hyperlink ref="C9" r:id="rId18" display="https://www.instagram.com/p/BtATaG_l0uL/?utm_source=ig_twitter_share&amp;igshid=c74zk6h32mhh"/>
    <hyperlink ref="C10" r:id="rId19" display="https://twitter.com/i/web/status/1089983758776844290"/>
    <hyperlink ref="C11" r:id="rId20" display="https://twitter.com/rsvpster/status/1097593361035345930"/>
    <hyperlink ref="E2" r:id="rId21" display="https://twitter.com/i/web/status/1079076464551780352"/>
    <hyperlink ref="E3" r:id="rId22" display="https://twitter.com/thecultureofme/status/1084279246170845186"/>
    <hyperlink ref="E4" r:id="rId23" display="https://scontent.cdninstagram.com/vp/e62fe996e6d08b42abd1c8208a59f0bc/5C45B9B6/t50.2886-16/50558709_311927839529235_3485704879769046847_n.mp4?_nc_ht=scontent.cdninstagram.com"/>
    <hyperlink ref="E5" r:id="rId24" display="https://twitter.com/i/web/status/1095397199725379588"/>
    <hyperlink ref="E6" r:id="rId25" display="https://www.wallerspace.com/"/>
    <hyperlink ref="E7" r:id="rId26" display="https://twitter.com/i/web/status/1095411915860443136"/>
    <hyperlink ref="E8" r:id="rId27" display="https://schedule.sxsw.com/2019/events/PP102116"/>
    <hyperlink ref="E9" r:id="rId28" display="https://www.facebook.com/lesbutante.andtheboss/posts/2252929564945564"/>
    <hyperlink ref="E10" r:id="rId29" display="https://twitter.com/dell/status/1098240865410129920"/>
    <hyperlink ref="E11" r:id="rId30" display="https://twitter.com/i/web/status/1101103151350976512"/>
    <hyperlink ref="G2" r:id="rId31" display="https://schedule.sxsw.com/2019/events/MS46027"/>
    <hyperlink ref="G3" r:id="rId32" display="https://michaelmarshalldesign.com/mmd_at_sxsw/"/>
    <hyperlink ref="G4" r:id="rId33" display="https://twitter.com/i/web/status/1091346723962871808"/>
    <hyperlink ref="I2" r:id="rId34" display="https://schedule.sxsw.com/2019/events/PP83234"/>
    <hyperlink ref="I3" r:id="rId35" display="https://twitter.com/i/web/status/1098785631646302209"/>
    <hyperlink ref="I4" r:id="rId36" display="https://twitter.com/i/web/status/1099086601185943552"/>
    <hyperlink ref="I5" r:id="rId37" display="https://twitter.com/i/web/status/1098651710749208576"/>
    <hyperlink ref="K2" r:id="rId38" display="https://twitter.com/i/web/status/1087460250742079490"/>
    <hyperlink ref="M2" r:id="rId39" display="https://twitter.com/i/web/status/1095434986503565312"/>
    <hyperlink ref="O2" r:id="rId40" display="https://apps.statesman.com/austin360/eats/lists/80/classic-austin-restaurants/"/>
    <hyperlink ref="O3" r:id="rId41" display="https://www.swarmapp.com/c/a2I2LSDPwgD"/>
    <hyperlink ref="Q2" r:id="rId42" display="http://tweetedtimes.com/#!/milesj/cfo"/>
    <hyperlink ref="S2" r:id="rId43" display="https://twitter.com/i/web/status/1101670342106308608"/>
    <hyperlink ref="U2" r:id="rId44" display="https://www.billboard.com/biz/articles/news/digital-and-mobile/5930402/privacy-takes-center-stage-at-sxswi-analysis"/>
    <hyperlink ref="U3" r:id="rId45" display="http://blbrd.co/1ke5VLm"/>
  </hyperlinks>
  <printOptions/>
  <pageMargins left="0.7" right="0.7" top="0.75" bottom="0.75" header="0.3" footer="0.3"/>
  <pageSetup orientation="portrait" paperSize="9"/>
  <tableParts>
    <tablePart r:id="rId52"/>
    <tablePart r:id="rId51"/>
    <tablePart r:id="rId50"/>
    <tablePart r:id="rId48"/>
    <tablePart r:id="rId49"/>
    <tablePart r:id="rId47"/>
    <tablePart r:id="rId53"/>
    <tablePart r:id="rId4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2019-03-07T22:27:58Z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