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<sst xmlns="http://schemas.openxmlformats.org/spreadsheetml/2006/main" count="5955" uniqueCount="1401">
  <si>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</si>
  <si>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</si>
  <si>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</si>
  <si>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</si>
  <si>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</si>
  <si>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</si>
  <si>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</si>
  <si>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</si>
  <si>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</si>
  <si>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</si>
  <si>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</si>
  <si>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</si>
  <si>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</si>
  <si>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</si>
  <si>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</si>
  <si>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</si>
  <si>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</si>
  <si>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</si>
  <si>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</si>
  <si>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</si>
  <si>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</si>
  <si>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</si>
  <si>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</si>
  <si>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</si>
  <si>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</si>
  <si>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</si>
  <si>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</si>
  <si>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</si>
  <si>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</si>
  <si>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</si>
  <si>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</si>
  <si>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</si>
  <si>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</si>
  <si>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</si>
  <si>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</si>
  <si>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</si>
  <si>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</si>
  <si>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</si>
  <si>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</si>
  <si>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</si>
  <si>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</si>
  <si>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</si>
  <si>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</si>
  <si>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</si>
  <si>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</si>
  <si>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</si>
  <si>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</si>
  <si>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</si>
  <si>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</si>
  <si>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</si>
  <si>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</si>
  <si>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</si>
  <si>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</si>
  <si>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</si>
  <si>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</si>
  <si>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</si>
  <si>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</si>
  <si>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</si>
  <si>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</si>
  <si>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</si>
  <si>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</si>
  <si>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</si>
  <si>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</si>
  <si>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</si>
  <si>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</si>
  <si>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</si>
  <si>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</si>
  <si>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</si>
  <si>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</si>
  <si>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</si>
  <si>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</si>
  <si>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</si>
  <si>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</si>
  <si>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</si>
  <si>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</si>
  <si>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</si>
  <si>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</si>
  <si>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</si>
  <si>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</si>
  <si>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</si>
  <si>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</si>
  <si>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</si>
  <si>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</si>
  <si>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</si>
  <si>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</si>
  <si>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</si>
  <si>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</si>
  <si>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</si>
  <si>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</si>
  <si>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</si>
  <si>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</si>
  <si>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</si>
  <si>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</si>
  <si>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</si>
  <si>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</si>
  <si>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</si>
  <si>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</si>
  <si>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</si>
  <si>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</si>
  <si>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</si>
  <si>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</si>
  <si>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</si>
  <si>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</si>
  <si>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</si>
  <si>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</si>
  <si>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</si>
  <si>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</si>
  <si>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</si>
  <si>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</si>
  <si>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</si>
  <si>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</si>
  <si>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</si>
  <si>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</si>
  <si>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</si>
  <si>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</si>
  <si>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</si>
  <si>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</si>
  <si>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</si>
  <si>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</si>
  <si>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</si>
  <si>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</si>
  <si>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</si>
  <si>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</si>
  <si>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</si>
  <si>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</si>
  <si>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</si>
  <si>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</si>
  <si>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</si>
  <si>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</si>
  <si>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</si>
  <si>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</si>
  <si>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</si>
  <si>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</si>
  <si>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</si>
  <si>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</si>
  <si>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</si>
  <si>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</si>
  <si>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</si>
  <si>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</si>
  <si>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</si>
  <si>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</si>
  <si>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</si>
  <si>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</si>
  <si>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</si>
  <si>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</si>
  <si>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</si>
  <si>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</si>
  <si>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</si>
  <si>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</si>
  <si>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</si>
  <si>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</si>
  <si>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</si>
  <si>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</si>
  <si>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</si>
  <si>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</si>
  <si>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</si>
  <si>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</si>
  <si>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</si>
  <si>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</si>
  <si>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</si>
  <si>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</si>
  <si>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</si>
  <si>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</si>
  <si>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</si>
  <si>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</si>
  <si>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</si>
  <si>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</si>
  <si>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</si>
  <si>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</si>
  <si>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</si>
  <si>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</si>
  <si>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</si>
  <si>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</si>
  <si>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</si>
  <si>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</si>
  <si>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</si>
  <si>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</si>
  <si>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</si>
  <si>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</si>
  <si>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</si>
  <si>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</si>
  <si>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</si>
  <si>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</si>
  <si>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</si>
  <si>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</si>
  <si>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</si>
  <si>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</si>
  <si>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</si>
  <si>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</si>
  <si>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</si>
  <si>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</si>
  <si>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</si>
  <si>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</si>
  <si>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</si>
  <si>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</si>
  <si>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</si>
  <si>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</si>
  <si>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</si>
  <si>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</si>
  <si>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</si>
  <si>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</si>
  <si>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</si>
  <si>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</si>
  <si>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</si>
  <si>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</si>
  <si>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</si>
  <si>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</si>
  <si>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</si>
  <si>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</si>
  <si>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</si>
  <si>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</si>
  <si>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</si>
  <si>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ahmii12345</t>
  </si>
  <si>
    <t>doougan</t>
  </si>
  <si>
    <t>beyondstorytell</t>
  </si>
  <si>
    <t>storythefuture</t>
  </si>
  <si>
    <t>saheed_alarape</t>
  </si>
  <si>
    <t>kevwemodupe</t>
  </si>
  <si>
    <t>derekeb</t>
  </si>
  <si>
    <t>amazin_minds</t>
  </si>
  <si>
    <t>chef_b4_gaming</t>
  </si>
  <si>
    <t>poetonahill</t>
  </si>
  <si>
    <t>altcoinbadger</t>
  </si>
  <si>
    <t>ninjasaysgoes</t>
  </si>
  <si>
    <t>vellinglenni</t>
  </si>
  <si>
    <t>sourcepov</t>
  </si>
  <si>
    <t>womenspowerbook</t>
  </si>
  <si>
    <t>podcastjourneys</t>
  </si>
  <si>
    <t>kilby76</t>
  </si>
  <si>
    <t>twittarrpirate</t>
  </si>
  <si>
    <t>faithatheismnub</t>
  </si>
  <si>
    <t>staradvertiser</t>
  </si>
  <si>
    <t>adweek</t>
  </si>
  <si>
    <t>cstefanyk</t>
  </si>
  <si>
    <t>bcostv</t>
  </si>
  <si>
    <t>spacefm_901</t>
  </si>
  <si>
    <t>splashfm1055</t>
  </si>
  <si>
    <t>naija102ibadan</t>
  </si>
  <si>
    <t>freshfmibadan</t>
  </si>
  <si>
    <t>aaajimobi</t>
  </si>
  <si>
    <t>owogmd</t>
  </si>
  <si>
    <t>governor</t>
  </si>
  <si>
    <t>playdeostudios</t>
  </si>
  <si>
    <t>schulze</t>
  </si>
  <si>
    <t>youtube</t>
  </si>
  <si>
    <t>smexaminer</t>
  </si>
  <si>
    <t>classtechtips</t>
  </si>
  <si>
    <t>Mentions</t>
  </si>
  <si>
    <t>Replies to</t>
  </si>
  <si>
    <t>RT @Amazin_Minds: My thoughts and opinions on the #chrisbenoit murder suicide case!
#conspiracytheories #truecrimes #youtube #news #mediac…</t>
  </si>
  <si>
    <t>George Lucas breaks ground on $1B #museum of visual #storytelling 
via @staradvertiser 
https://t.co/WgHDyZFivE … …
#brand #film #narratives #MediaChat #movie #advertisement #MarketingStrategy #photography https://t.co/vVsJPEeC6n</t>
  </si>
  <si>
    <t>Longer forms of #Content can engage #audiences more deeply. "#Storytelling and the #Myth of Diminishing #Attention Spans" 
Nice #article by @cstefanyk via @Adweek 
https://t.co/W4TAhK8ED0    
#brand #Marketing #narratives #MediaChat #engagement #advertisement #MarketingStrategy</t>
  </si>
  <si>
    <t>RT @BeyondStorytell: Longer forms of #Content can engage #audiences more deeply. "#Storytelling and the #Myth of Diminishing #Attention Spa…</t>
  </si>
  <si>
    <t>@OwoGMD @AAAjimobi @freshfmibadan @NAIJA102IBADAN @SplashFM1055 @SpaceFM_901 @bcostv Something like this should be very very interactive!!
Obviously they won't be talking to themselves alone? Maybe i don't know the meaning of #mediachat again</t>
  </si>
  <si>
    <t>S I G H T S from the #OneOnOne #MediaChat with Ukinebo Dare, Senior Special Assistant to the Executive Governor of Edo State @Governor on Skills Development and Jobs (EDOJOBS) at the… https://t.co/ticd7rzNB4</t>
  </si>
  <si>
    <t>I would be having a #OneOnOne #MediaChat with Omoregie Ogbeide-Ihama, House of Representative Candidate, Oredo Federal Constituency, People’s Democratic Party (PDP) at the TSLNIGERIATV… https://t.co/3IaG2Q18xo</t>
  </si>
  <si>
    <t>I would be having a #OneOnOne #MediaChat with Hon. EJ Agbonayinma, House of Representative Candidate, Egor/Ikpoba-Okha Federal Constituency, All Progressives Congress (APC) at the… https://t.co/Hl5LXn4CkH</t>
  </si>
  <si>
    <t>S I G H T S from the #OneOnOne #MediaChat with Hon. EJ Agbonayinma, House of Representative Candidate, Egor/Ikpoba-Okha Federal Constituency, All Progressives Congress (APC) at the… https://t.co/Dq5RlonxnP</t>
  </si>
  <si>
    <t>S I G H T S from the #OneOnOne #MediaChat with Omoregie Ogbeide-Ihama, House of Representative Candidate, Oredo Federal Constituency, People’s Democratic Party (PDP) held at the… https://t.co/87Ir31pgRU</t>
  </si>
  <si>
    <t>I would be having a #OneOnOne #MediaChat with Hon. Chris Okaeben, House of Assembly Candidate, Oredo West Constituency, All Progressives Congress (APC) at the TSLNIGERIATV… https://t.co/mCf3qlu6FS</t>
  </si>
  <si>
    <t>I would be having a #OneOnOne #MediaChat with Mr. Agbonifo Eghosa, House of Assembly Candidate, Oredo West Constituency, Peoples Democratic Party (PDP) at the TSLNIGERIATV… https://t.co/P3AZy0fDVF</t>
  </si>
  <si>
    <t>S I G H T S from the #OneOnOne #MediaChat with Hon. Chris Okaeben, House of Assembly Candidate, Oredo West Constituency, All Progressives Congress (APC) at the TSLNIGERIATV Studio.
Click… https://t.co/Pw4wxDNotN</t>
  </si>
  <si>
    <t>Getting Ready to hit the set for the #OneOnOne #MediaChat with Mr. Agbonifo Eghosa, House of Assembly Candidate, Oredo West Constituency, Peoples Democratic Party (PDP) at the TSLNIGERIATV… https://t.co/uOX6sAcV9k</t>
  </si>
  <si>
    <t>S I G H T S from the #OneOnOne #MediaChat with Agbonifo Eghosa, Edo State House of Assembly Candidate, Oredo West Constituency, Peoples Democratic Party (PDP) held at the TSLNIGERIATV… https://t.co/wWQhoimWbR</t>
  </si>
  <si>
    <t>I would be having a #OneOnOne #MediaChat with Hon. Omosede Gabriella Igbinedion, House of Representative Candidate, Ovia North-East/South-West Federal Constituency, Peoples Democratic… https://t.co/YzL87dsg6K</t>
  </si>
  <si>
    <t>S I G H T S from the #OneOnOne #MediaChat with Hon. Omosede Gabriella Igbinedion, House of Representative Candidate, Ovia Federal Constituency, Peoples Democratic Party (PDP) held at the… https://t.co/FvoE1xLAl2</t>
  </si>
  <si>
    <t>RT @kevwemodupe: I would be having a #OneOnOne #MediaChat with Omoregie Ogbeide-Ihama, House of Representative Candidate, Oredo Federal Con…</t>
  </si>
  <si>
    <t>RT @kevwemodupe: I would be having a #OneOnOne #MediaChat with Hon. EJ Agbonayinma, House of Representative Candidate, Egor/Ikpoba-Okha Fed…</t>
  </si>
  <si>
    <t>RT @kevwemodupe: S I G H T S from the #OneOnOne #MediaChat with Hon. EJ Agbonayinma, House of Representative Candidate, Egor/Ikpoba-Okha Fe…</t>
  </si>
  <si>
    <t>RT @kevwemodupe: S I G H T S from the #OneOnOne #MediaChat with Omoregie Ogbeide-Ihama, House of Representative Candidate, Oredo Federal Co…</t>
  </si>
  <si>
    <t>RT @kevwemodupe: I would be having a #OneOnOne #MediaChat with Hon. Chris Okaeben, House of Assembly Candidate, Oredo West Constituency, Al…</t>
  </si>
  <si>
    <t>RT @kevwemodupe: I would be having a #OneOnOne #MediaChat with Mr. Agbonifo Eghosa, House of Assembly Candidate, Oredo West Constituency, P…</t>
  </si>
  <si>
    <t>RT @kevwemodupe: S I G H T S from the #OneOnOne #MediaChat with Hon. Chris Okaeben, House of Assembly Candidate, Oredo West Constituency, A…</t>
  </si>
  <si>
    <t>RT @kevwemodupe: Getting Ready to hit the set for the #OneOnOne #MediaChat with Mr. Agbonifo Eghosa, House of Assembly Candidate, Oredo Wes…</t>
  </si>
  <si>
    <t>RT @kevwemodupe: S I G H T S from the #OneOnOne #MediaChat with Agbonifo Eghosa, Edo State House of Assembly Candidate, Oredo West Constitu…</t>
  </si>
  <si>
    <t>RT @kevwemodupe: I would be having a #OneOnOne #MediaChat with Hon. Omosede Gabriella Igbinedion, House of Representative Candidate, Ovia N…</t>
  </si>
  <si>
    <t>RT @kevwemodupe: S I G H T S from the #OneOnOne #MediaChat with Hon. Omosede Gabriella Igbinedion, House of Representative Candidate, Ovia…</t>
  </si>
  <si>
    <t>I would be having a #OneOnOne #MediaChat with Ukinebo Dare, Senior Special Assistant to the Executive Governor of Edo State Governor Godwin Obaseki on Skills Development and Jobs… https://t.co/JsgOBpHdVe</t>
  </si>
  <si>
    <t>, and the interactivity and play of games and software." - @schulze, CEO @playdeostudios https://t.co/ZB4VsEWDhd #GenZ #digitalkids #mediachat</t>
  </si>
  <si>
    <t>_xD83D__xDC4F__xD83C__xDFFC__xD83D__xDC4F__xD83C__xDFFC__xD83D__xDC4F__xD83C__xDFFC_
This is great news. Especially for all the kids who watch @YouTube! https://t.co/CM31gSgBEF 
#kidtech #digitalkids #mediachat</t>
  </si>
  <si>
    <t>If you have a youth-focused video strategy, make sure you include captions. Why? #GenZ use captions to focus more intently on the content. https://t.co/cg2oGLvFJO #contentstrategy #mediachat</t>
  </si>
  <si>
    <t>My thoughts and opinions on the #chrisbenoit murder suicide case!
#conspiracytheories #truecrimes #youtube #news #mediachat #youtubechat #scary #wwe #wcw #ecw https://t.co/mRuy6sQAQ3</t>
  </si>
  <si>
    <t>and my notifications show I have 12 waiting for me to check out, but when I click on it, it says that there is nothing there! WTF!!!!!!
#youtubechat #mediachat #youtubeisbroke #youtube #videos #youtubevideos</t>
  </si>
  <si>
    <t>And the only way to get attention to our channels is if we comment something nice on our favorite YouTubers videos. Just to get likes on our comment, which leads people coming to our channels. #thetruth #commonsince #seo #youtube #youtubechat #mediachat</t>
  </si>
  <si>
    <t>My thoughts and opinions on the #chrisbenoit murder suicide case! 
(FULL VIDEO HERE)
https://t.co/rR8YuwJv0l
#conspiracytheories #truecrimes #youtube #news #mediachat #youtubechat #scary #wwe #wcw #ecw https://t.co/nEaZtgaYYx</t>
  </si>
  <si>
    <t>Rapping Like A Boss
https://t.co/FwUa1F1a1X
#NewArtist #NewRapper #YouTube #YouTubeRapper #Independent #rspping #RappingLikeABoss #rapper #Lyrics #YouTubeChat #MediaChat #SongWriter #Artist #Emotional #heart #Boss</t>
  </si>
  <si>
    <t>RT @Amazin_Minds: Rapping Like A Boss
https://t.co/FwUa1F1a1X
#NewArtist #NewRapper #YouTube #YouTubeRapper #Independent #rspping #Rappin…</t>
  </si>
  <si>
    <t>UNREALITY... https://t.co/V46aaj8t3b #UK #Canada #Australia #Dublin #Belfast #Bristol #Cambridge #portsmouth #amreading #fiction #novel #twitter #publishing #mediachat #Poetry_Book_Society #Poetry #Thriller #Epic #Adventure #Readers #Reviewers #Amazon #Booksales #Author #authors</t>
  </si>
  <si>
    <t>RT @PoetonaHill: UNREALITY... https://t.co/V46aaj8t3b #UK #Canada #Australia #Dublin #Belfast #Bristol #Cambridge #portsmouth #amreading #f…</t>
  </si>
  <si>
    <t>Read My Lips original song about love https://t.co/0RQIvd5Doq via @YouTube
#youtube #love #song #youtubechat #mediachat #subscribe #view #entertaining #musicvideo #lyrics #lyrics #video #lyricsvideo #newartists #new #hot #sad #ReadMyLips https://t.co/9qk3jXhFzZ</t>
  </si>
  <si>
    <t>RT @NinjaSaysGoes: Read My Lips original song about love https://t.co/0RQIvd5Doq via @YouTube
#youtube #love #song #youtubechat #mediachat…</t>
  </si>
  <si>
    <t>Rapping 190 words in 20 seconds https://t.co/CdpxtWpndm
#fastrap #rappingfast #fastrapper #rapping #rap #rapping190wordsin20seconds #rapfast #youtube #youtubechat #mediachat https://t.co/rL8Yfd85V8</t>
  </si>
  <si>
    <t>Wish I could Elana. Maybe next year? Perhaps #smmw19 + @smexaminer should look at a Twitter Chat topic | Still plenty of kick left in the space :) c: #smchat (coming up on 10 years) + #mediachat #blogchat #custserv #twittersmarter + others https://t.co/9aJfLa0Lwe</t>
  </si>
  <si>
    <t>#victory #mediachat #RT Global insight in 1 hand site:Will #Trump or #Hilary be good for USA https://t.co/bJE0WOgfS3 https://t.co/pVWDyCP0hw</t>
  </si>
  <si>
    <t>from a 2016 #podcast w/ Monica Burns @ClassTechTips scannable technologies in the classroom thinking through #AR and #mixedReality future potentials
https://t.co/eJhRUUv72k #edtech #makerEd #edchat #medialiteracy #mediachat #createEdu https://t.co/31PbtFvlqU</t>
  </si>
  <si>
    <t>A7) Some of my favorite chats are #MobileChatLive #TwitterSmarter #SproutChat #BrandChat #PodcastChat #NostalgiaChat #CMchat #CollegeCash #SocialRoadTrip #GoalChat #MediaChat</t>
  </si>
  <si>
    <t>RT @kilby76: A7) Some of my favorite chats are #MobileChatLive #TwitterSmarter #SproutChat #BrandChat #PodcastChat #NostalgiaChat #CMchat #…</t>
  </si>
  <si>
    <t>#victory #mediachat #RT Global insight in 1 hand site:Will #Trump or #Hilary be good for USA https://t.co/8nHKrCJbac https://t.co/U0AtWy74pr</t>
  </si>
  <si>
    <t>https://www.staradvertiser.com/2018/03/14/features/george-lucas-breaks-ground-on-1b-museum-of-visual-storytelling/</t>
  </si>
  <si>
    <t>http://www.adweek.com/?p=921676</t>
  </si>
  <si>
    <t>https://www.instagram.com/p/BuKHF-inw4l/?utm_source=ig_twitter_share&amp;igshid=p7dr7uab3cpe</t>
  </si>
  <si>
    <t>https://www.instagram.com/p/BtkXV05nAVq/?utm_source=ig_twitter_share&amp;igshid=mnlrgyyomf28</t>
  </si>
  <si>
    <t>https://www.instagram.com/p/Btm77iLnOMr/?utm_source=ig_twitter_share&amp;igshid=b56oe8tqy8sx</t>
  </si>
  <si>
    <t>https://www.instagram.com/p/BtofRcqHYpi/?utm_source=ig_twitter_share&amp;igshid=e5vr25f568s1</t>
  </si>
  <si>
    <t>https://www.instagram.com/p/BttdLbiHLvR/?utm_source=ig_twitter_share&amp;igshid=fh7kaew6qwcq</t>
  </si>
  <si>
    <t>https://www.instagram.com/p/BtuqUsyHngj/?utm_source=ig_twitter_share&amp;igshid=1mxeh005e6yyn</t>
  </si>
  <si>
    <t>https://www.instagram.com/p/BtxM_wJne5w/?utm_source=ig_twitter_share&amp;igshid=vu8ay94xbys0</t>
  </si>
  <si>
    <t>https://www.instagram.com/p/Btx37k5HgQC/?utm_source=ig_twitter_share&amp;igshid=127n0fb1nsjsh</t>
  </si>
  <si>
    <t>https://www.instagram.com/p/BtydDVyHT_S/?utm_source=ig_twitter_share&amp;igshid=85lknwgixfhu</t>
  </si>
  <si>
    <t>https://www.instagram.com/p/BtyoioxnmVv/?utm_source=ig_twitter_share&amp;igshid=1igl8rmxkh12b</t>
  </si>
  <si>
    <t>https://www.instagram.com/p/Btz06w5HqEJ/?utm_source=ig_twitter_share&amp;igshid=gs9wow87phyh</t>
  </si>
  <si>
    <t>https://www.instagram.com/p/Bt3FLcUHcpe/?utm_source=ig_twitter_share&amp;igshid=1g7d1zmcw5vd0</t>
  </si>
  <si>
    <t>https://www.instagram.com/p/BuJRsiPHjbl/?utm_source=ig_twitter_share&amp;igshid=1482ngb006sgk</t>
  </si>
  <si>
    <t>https://medium.com/playdeo/introducing-playdeo-abf0bebbc53e</t>
  </si>
  <si>
    <t>https://www.nbclosangeles.com/news/national-international/505644971.html</t>
  </si>
  <si>
    <t>https://fairbydesign.com/why-gen-z-loves-closed-captioning/</t>
  </si>
  <si>
    <t>https://www.youtube.com/watch?v=tmVxJJJSuDE</t>
  </si>
  <si>
    <t>https://www.youtube.com/watch?v=7aRXG0mrnXs&amp;feature=youtu.be</t>
  </si>
  <si>
    <t>https://poems-by-charlie-gregory.blogspot.com/2019/02/unreality.html?spref=tw</t>
  </si>
  <si>
    <t>https://www.youtube.com/watch?v=hRORU8KZEgw&amp;feature=youtu.be</t>
  </si>
  <si>
    <t>https://www.youtube.com/watch?v=RQ-ySN-v-UE&amp;feature=youtu.be</t>
  </si>
  <si>
    <t>https://twitter.com/elanaleoni/status/1097560128050601986</t>
  </si>
  <si>
    <t>http://womenspowerbook.org/articles/The-American-Presidential-Elections-2016-Will-Hillary-or-Trump-Win-in-The-Social-Media-And-The-Main-Media-Battle-womens-power-book.htm</t>
  </si>
  <si>
    <t>https://soundcloud.com/chris-davis-276158228/monica-burns-on-scannable-technologies-in-the-classroom</t>
  </si>
  <si>
    <t>staradvertiser.com</t>
  </si>
  <si>
    <t>adweek.com</t>
  </si>
  <si>
    <t>instagram.com</t>
  </si>
  <si>
    <t>medium.com</t>
  </si>
  <si>
    <t>nbclosangeles.com</t>
  </si>
  <si>
    <t>fairbydesign.com</t>
  </si>
  <si>
    <t>youtube.com</t>
  </si>
  <si>
    <t>blogspot.com</t>
  </si>
  <si>
    <t>twitter.com</t>
  </si>
  <si>
    <t>womenspowerbook.org</t>
  </si>
  <si>
    <t>soundcloud.com</t>
  </si>
  <si>
    <t>chrisbenoit conspiracytheories truecrimes youtube news</t>
  </si>
  <si>
    <t>museum storytelling brand film narratives mediachat movie advertisement marketingstrategy photography</t>
  </si>
  <si>
    <t>content audiences storytelling myth attention article brand marketing narratives mediachat engagement advertisement marketingstrategy</t>
  </si>
  <si>
    <t>content audiences storytelling myth attention</t>
  </si>
  <si>
    <t>mediachat</t>
  </si>
  <si>
    <t>oneonone mediachat</t>
  </si>
  <si>
    <t>genz digitalkids mediachat</t>
  </si>
  <si>
    <t>kidtech digitalkids mediachat</t>
  </si>
  <si>
    <t>genz contentstrategy mediachat</t>
  </si>
  <si>
    <t>chrisbenoit conspiracytheories truecrimes youtube news mediachat youtubechat scary wwe wcw ecw</t>
  </si>
  <si>
    <t>youtubechat mediachat youtubeisbroke youtube videos youtubevideos</t>
  </si>
  <si>
    <t>thetruth commonsince seo youtube youtubechat mediachat</t>
  </si>
  <si>
    <t>newartist newrapper youtube youtuberapper independent rspping rappinglikeaboss rapper lyrics youtubechat mediachat songwriter artist emotional heart boss</t>
  </si>
  <si>
    <t>newartist newrapper youtube youtuberapper independent rspping</t>
  </si>
  <si>
    <t>uk canada australia dublin belfast bristol cambridge portsmouth amreading fiction novel twitter publishing mediachat poetry_book_society poetry thriller epic adventure readers reviewers amazon booksales author authors</t>
  </si>
  <si>
    <t>uk canada australia dublin belfast bristol cambridge portsmouth amreading</t>
  </si>
  <si>
    <t>youtube love song youtubechat mediachat subscribe view entertaining musicvideo lyrics lyrics video lyricsvideo newartists new hot sad readmylips</t>
  </si>
  <si>
    <t>youtube love song youtubechat mediachat</t>
  </si>
  <si>
    <t>fastrap rappingfast fastrapper rapping rap rapping190wordsin20seconds rapfast youtube youtubechat mediachat</t>
  </si>
  <si>
    <t>smmw19 smchat mediachat blogchat custserv twittersmarter</t>
  </si>
  <si>
    <t>victory mediachat rt trump hilary</t>
  </si>
  <si>
    <t>podcast ar mixedreality edtech makered edchat medialiteracy mediachat createedu</t>
  </si>
  <si>
    <t>mobilechatlive twittersmarter sproutchat brandchat podcastchat nostalgiachat cmchat collegecash socialroadtrip goalchat mediachat</t>
  </si>
  <si>
    <t>mobilechatlive twittersmarter sproutchat brandchat podcastchat nostalgiachat cmchat</t>
  </si>
  <si>
    <t>https://pbs.twimg.com/media/Dz7TB-oX4AAJ_Bm.jpg</t>
  </si>
  <si>
    <t>https://pbs.twimg.com/ext_tw_video_thumb/1098235219377819648/pu/img/vl8rvIuebG80anim.jpg</t>
  </si>
  <si>
    <t>https://pbs.twimg.com/ext_tw_video_thumb/1099001428461408256/pu/img/pN5yVf1WHq8Wmlbk.jpg</t>
  </si>
  <si>
    <t>https://pbs.twimg.com/ext_tw_video_thumb/1095304294847242240/pu/img/ptX-rx2pZb-WLZv8.jpg</t>
  </si>
  <si>
    <t>https://pbs.twimg.com/ext_tw_video_thumb/1097353456841564160/pu/img/JW7roUEgjiQUeqjZ.jpg</t>
  </si>
  <si>
    <t>https://pbs.twimg.com/media/C2dAKP2WIAATDzT.jpg</t>
  </si>
  <si>
    <t>https://pbs.twimg.com/media/D0leHi8W0AA5t8s.jpg</t>
  </si>
  <si>
    <t>https://pbs.twimg.com/media/C2dkJtkXcAA0cBx.jpg</t>
  </si>
  <si>
    <t>http://pbs.twimg.com/profile_images/1098233089539665920/E-iUCq1G_normal.jpg</t>
  </si>
  <si>
    <t>http://pbs.twimg.com/profile_images/777344702588649472/UUCJ-OmG_normal.jpg</t>
  </si>
  <si>
    <t>http://pbs.twimg.com/profile_images/950647319275425793/qjPO2XUI_normal.jpg</t>
  </si>
  <si>
    <t>http://pbs.twimg.com/profile_images/1075817820343205888/2xv4-Y4T_normal.jpg</t>
  </si>
  <si>
    <t>http://pbs.twimg.com/profile_images/1048497304997691392/l-4dSzIT_normal.jpg</t>
  </si>
  <si>
    <t>http://pbs.twimg.com/profile_images/1018067307137060865/JAvcRPNw_normal.jpg</t>
  </si>
  <si>
    <t>http://pbs.twimg.com/profile_images/1062510630492528641/Tm30HDnT_normal.jpg</t>
  </si>
  <si>
    <t>http://pbs.twimg.com/profile_images/1085646002642513920/SZ-GrMJj_normal.jpg</t>
  </si>
  <si>
    <t>http://pbs.twimg.com/profile_images/1037823795766194176/vR4gXQFY_normal.jpg</t>
  </si>
  <si>
    <t>http://pbs.twimg.com/profile_images/3372354615/8f3860c5e1ddf7a52990cee8568b88da_normal.jpeg</t>
  </si>
  <si>
    <t>http://pbs.twimg.com/profile_images/1094504874354434048/0n1NxPSc_normal.jpg</t>
  </si>
  <si>
    <t>http://pbs.twimg.com/profile_images/1098649527706361862/jjtkB5PT_normal.jpg</t>
  </si>
  <si>
    <t>http://pbs.twimg.com/profile_images/378800000754819969/3e583b99b8930159a50b93171790080d_normal.jpeg</t>
  </si>
  <si>
    <t>http://pbs.twimg.com/profile_images/875868965829922817/t0Hlk3P1_normal.jpg</t>
  </si>
  <si>
    <t>http://pbs.twimg.com/profile_images/1511564454/beach_avatar_twitter_normal.jpg</t>
  </si>
  <si>
    <t>https://twitter.com/#!/ahmii12345/status/1098261486705786880</t>
  </si>
  <si>
    <t>https://twitter.com/#!/doougan/status/1098460098144260098</t>
  </si>
  <si>
    <t>https://twitter.com/#!/beyondstorytell/status/1098547480197808128</t>
  </si>
  <si>
    <t>https://twitter.com/#!/beyondstorytell/status/1098555352935817216</t>
  </si>
  <si>
    <t>https://twitter.com/#!/storythefuture/status/1098559196604350464</t>
  </si>
  <si>
    <t>https://twitter.com/#!/saheed_alarape/status/1098632172158795776</t>
  </si>
  <si>
    <t>https://twitter.com/#!/kevwemodupe/status/1098687511520395264</t>
  </si>
  <si>
    <t>https://twitter.com/#!/kevwemodupe/status/1093375210416304128</t>
  </si>
  <si>
    <t>https://twitter.com/#!/kevwemodupe/status/1093737147494879232</t>
  </si>
  <si>
    <t>https://twitter.com/#!/kevwemodupe/status/1093955623262117888</t>
  </si>
  <si>
    <t>https://twitter.com/#!/kevwemodupe/status/1094654699679039488</t>
  </si>
  <si>
    <t>https://twitter.com/#!/kevwemodupe/status/1094824327361585153</t>
  </si>
  <si>
    <t>https://twitter.com/#!/kevwemodupe/status/1095182048002682880</t>
  </si>
  <si>
    <t>https://twitter.com/#!/kevwemodupe/status/1095276470807613440</t>
  </si>
  <si>
    <t>https://twitter.com/#!/kevwemodupe/status/1095358105687392256</t>
  </si>
  <si>
    <t>https://twitter.com/#!/kevwemodupe/status/1095383365648371713</t>
  </si>
  <si>
    <t>https://twitter.com/#!/kevwemodupe/status/1095551318138208256</t>
  </si>
  <si>
    <t>https://twitter.com/#!/kevwemodupe/status/1096009293562810368</t>
  </si>
  <si>
    <t>https://twitter.com/#!/kevwemodupe/status/1097046042963599360</t>
  </si>
  <si>
    <t>https://twitter.com/#!/kevwemodupe/status/1097046054393053184</t>
  </si>
  <si>
    <t>https://twitter.com/#!/kevwemodupe/status/1097046066648805383</t>
  </si>
  <si>
    <t>https://twitter.com/#!/kevwemodupe/status/1097046079915339776</t>
  </si>
  <si>
    <t>https://twitter.com/#!/kevwemodupe/status/1097046093077118976</t>
  </si>
  <si>
    <t>https://twitter.com/#!/kevwemodupe/status/1097046117114671104</t>
  </si>
  <si>
    <t>https://twitter.com/#!/kevwemodupe/status/1097046128556691457</t>
  </si>
  <si>
    <t>https://twitter.com/#!/kevwemodupe/status/1097046142389575680</t>
  </si>
  <si>
    <t>https://twitter.com/#!/kevwemodupe/status/1097046154813022208</t>
  </si>
  <si>
    <t>https://twitter.com/#!/kevwemodupe/status/1097046165344976902</t>
  </si>
  <si>
    <t>https://twitter.com/#!/kevwemodupe/status/1097046178435399680</t>
  </si>
  <si>
    <t>https://twitter.com/#!/kevwemodupe/status/1098570087752073217</t>
  </si>
  <si>
    <t>https://twitter.com/#!/derekeb/status/1098734392271286272</t>
  </si>
  <si>
    <t>https://twitter.com/#!/derekeb/status/1097558457102680064</t>
  </si>
  <si>
    <t>https://twitter.com/#!/derekeb/status/1097630730866221056</t>
  </si>
  <si>
    <t>https://twitter.com/#!/amazin_minds/status/1098236365832155136</t>
  </si>
  <si>
    <t>https://twitter.com/#!/amazin_minds/status/1098666540864552966</t>
  </si>
  <si>
    <t>https://twitter.com/#!/amazin_minds/status/1098669002925191170</t>
  </si>
  <si>
    <t>https://twitter.com/#!/amazin_minds/status/1099001538750672896</t>
  </si>
  <si>
    <t>https://twitter.com/#!/amazin_minds/status/1099192923101503489</t>
  </si>
  <si>
    <t>https://twitter.com/#!/chef_b4_gaming/status/1099193089787342848</t>
  </si>
  <si>
    <t>https://twitter.com/#!/poetonahill/status/1099422123783802881</t>
  </si>
  <si>
    <t>https://twitter.com/#!/altcoinbadger/status/1099424463991365632</t>
  </si>
  <si>
    <t>https://twitter.com/#!/ninjasaysgoes/status/1095305170890772480</t>
  </si>
  <si>
    <t>https://twitter.com/#!/vellinglenni/status/1100667570988953606</t>
  </si>
  <si>
    <t>https://twitter.com/#!/ninjasaysgoes/status/1097353582217756674</t>
  </si>
  <si>
    <t>https://twitter.com/#!/sourcepov/status/1101412498178260994</t>
  </si>
  <si>
    <t>https://twitter.com/#!/womenspowerbook/status/1097199256832749568</t>
  </si>
  <si>
    <t>https://twitter.com/#!/womenspowerbook/status/1098207648133062663</t>
  </si>
  <si>
    <t>https://twitter.com/#!/womenspowerbook/status/1099252041279553536</t>
  </si>
  <si>
    <t>https://twitter.com/#!/womenspowerbook/status/1100360841311019008</t>
  </si>
  <si>
    <t>https://twitter.com/#!/womenspowerbook/status/1101456056817987585</t>
  </si>
  <si>
    <t>https://twitter.com/#!/podcastjourneys/status/1101515162991906816</t>
  </si>
  <si>
    <t>https://twitter.com/#!/kilby76/status/1081034091619790848</t>
  </si>
  <si>
    <t>https://twitter.com/#!/twittarrpirate/status/1101951299199819776</t>
  </si>
  <si>
    <t>https://twitter.com/#!/faithatheismnub/status/1097020831019032577</t>
  </si>
  <si>
    <t>https://twitter.com/#!/faithatheismnub/status/1097712404341948416</t>
  </si>
  <si>
    <t>https://twitter.com/#!/faithatheismnub/status/1098421561290358786</t>
  </si>
  <si>
    <t>https://twitter.com/#!/faithatheismnub/status/1099145326781435904</t>
  </si>
  <si>
    <t>https://twitter.com/#!/faithatheismnub/status/1099858783436722184</t>
  </si>
  <si>
    <t>https://twitter.com/#!/faithatheismnub/status/1100561163463598080</t>
  </si>
  <si>
    <t>https://twitter.com/#!/faithatheismnub/status/1101281909135556608</t>
  </si>
  <si>
    <t>https://twitter.com/#!/faithatheismnub/status/1102006445757923328</t>
  </si>
  <si>
    <t>1098261486705786880</t>
  </si>
  <si>
    <t>1098460098144260098</t>
  </si>
  <si>
    <t>1098547480197808128</t>
  </si>
  <si>
    <t>1098555352935817216</t>
  </si>
  <si>
    <t>1098559196604350464</t>
  </si>
  <si>
    <t>1098632172158795776</t>
  </si>
  <si>
    <t>1098687511520395264</t>
  </si>
  <si>
    <t>1093375210416304128</t>
  </si>
  <si>
    <t>1093737147494879232</t>
  </si>
  <si>
    <t>1093955623262117888</t>
  </si>
  <si>
    <t>1094654699679039488</t>
  </si>
  <si>
    <t>1094824327361585153</t>
  </si>
  <si>
    <t>1095182048002682880</t>
  </si>
  <si>
    <t>1095276470807613440</t>
  </si>
  <si>
    <t>1095358105687392256</t>
  </si>
  <si>
    <t>1095383365648371713</t>
  </si>
  <si>
    <t>1095551318138208256</t>
  </si>
  <si>
    <t>1096009293562810368</t>
  </si>
  <si>
    <t>1097046042963599360</t>
  </si>
  <si>
    <t>1097046054393053184</t>
  </si>
  <si>
    <t>1097046066648805383</t>
  </si>
  <si>
    <t>1097046079915339776</t>
  </si>
  <si>
    <t>1097046093077118976</t>
  </si>
  <si>
    <t>1097046117114671104</t>
  </si>
  <si>
    <t>1097046128556691457</t>
  </si>
  <si>
    <t>1097046142389575680</t>
  </si>
  <si>
    <t>1097046154813022208</t>
  </si>
  <si>
    <t>1097046165344976902</t>
  </si>
  <si>
    <t>1097046178435399680</t>
  </si>
  <si>
    <t>1098570087752073217</t>
  </si>
  <si>
    <t>1098734392271286272</t>
  </si>
  <si>
    <t>1097558457102680064</t>
  </si>
  <si>
    <t>1097630730866221056</t>
  </si>
  <si>
    <t>1098236365832155136</t>
  </si>
  <si>
    <t>1098666540864552966</t>
  </si>
  <si>
    <t>1098669002925191170</t>
  </si>
  <si>
    <t>1099001538750672896</t>
  </si>
  <si>
    <t>1099192923101503489</t>
  </si>
  <si>
    <t>1099193089787342848</t>
  </si>
  <si>
    <t>1099422123783802881</t>
  </si>
  <si>
    <t>1099424463991365632</t>
  </si>
  <si>
    <t>1095305170890772480</t>
  </si>
  <si>
    <t>1100667570988953606</t>
  </si>
  <si>
    <t>1097353582217756674</t>
  </si>
  <si>
    <t>1101412498178260994</t>
  </si>
  <si>
    <t>1097199256832749568</t>
  </si>
  <si>
    <t>1098207648133062663</t>
  </si>
  <si>
    <t>1099252041279553536</t>
  </si>
  <si>
    <t>1100360841311019008</t>
  </si>
  <si>
    <t>1101456056817987585</t>
  </si>
  <si>
    <t>1101515162991906816</t>
  </si>
  <si>
    <t>1081034091619790848</t>
  </si>
  <si>
    <t>1101951299199819776</t>
  </si>
  <si>
    <t>1097020831019032577</t>
  </si>
  <si>
    <t>1097712404341948416</t>
  </si>
  <si>
    <t>1098421561290358786</t>
  </si>
  <si>
    <t>1099145326781435904</t>
  </si>
  <si>
    <t>1099858783436722184</t>
  </si>
  <si>
    <t>1100561163463598080</t>
  </si>
  <si>
    <t>1101281909135556608</t>
  </si>
  <si>
    <t>1102006445757923328</t>
  </si>
  <si>
    <t>1098631574139125762</t>
  </si>
  <si>
    <t>1098734391071633408</t>
  </si>
  <si>
    <t>1098666538461249536</t>
  </si>
  <si>
    <t>1098669002136662017</t>
  </si>
  <si>
    <t/>
  </si>
  <si>
    <t>307425866</t>
  </si>
  <si>
    <t>6505892</t>
  </si>
  <si>
    <t>1071985007621623808</t>
  </si>
  <si>
    <t>en</t>
  </si>
  <si>
    <t>1097560128050601986</t>
  </si>
  <si>
    <t>Twitter for Android</t>
  </si>
  <si>
    <t>Twitter Web Client</t>
  </si>
  <si>
    <t>Instagram</t>
  </si>
  <si>
    <t>Twitter for iPhone</t>
  </si>
  <si>
    <t>Twitter Web App</t>
  </si>
  <si>
    <t>Chef before gaming retweet bot</t>
  </si>
  <si>
    <t>TweetDeck</t>
  </si>
  <si>
    <t>Tweet Suite</t>
  </si>
  <si>
    <t>Twitter for iPad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</si>
  <si>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</si>
  <si>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</si>
  <si>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</si>
  <si>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</si>
  <si>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</si>
  <si>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</si>
  <si>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</si>
  <si>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</si>
  <si>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</si>
  <si>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</si>
  <si>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</si>
  <si>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</si>
  <si>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</si>
  <si>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</si>
  <si>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</si>
  <si>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</si>
  <si>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</si>
  <si>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</si>
  <si>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</si>
  <si>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</si>
  <si>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</si>
  <si>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</si>
  <si>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JARVIS_xD83D__xDC9E_</t>
  </si>
  <si>
    <t>AmazinMinds</t>
  </si>
  <si>
    <t>Dougan</t>
  </si>
  <si>
    <t>Beyond Storytelling Network</t>
  </si>
  <si>
    <t>Star-Advertiser</t>
  </si>
  <si>
    <t>Adweek</t>
  </si>
  <si>
    <t>Chris Stefanyk</t>
  </si>
  <si>
    <t>Story The Future</t>
  </si>
  <si>
    <t>Saheed Alarape</t>
  </si>
  <si>
    <t>BCOSTV Ibadan</t>
  </si>
  <si>
    <t>Space FM 90.1 Ibadan</t>
  </si>
  <si>
    <t>SPLASHFM 105.5</t>
  </si>
  <si>
    <t>NAIJA 102.7 FM IB</t>
  </si>
  <si>
    <t>FRESH105.9 FM IBADAN</t>
  </si>
  <si>
    <t>Abiola Ajimobi</t>
  </si>
  <si>
    <t>Owoeye Gbenga</t>
  </si>
  <si>
    <t>Kevwe Modupe</t>
  </si>
  <si>
    <t>Governor</t>
  </si>
  <si>
    <t>Derek E. Baird</t>
  </si>
  <si>
    <t>Playdeo</t>
  </si>
  <si>
    <t>Schulze</t>
  </si>
  <si>
    <t>YouTube</t>
  </si>
  <si>
    <t>Chef_before_gaming</t>
  </si>
  <si>
    <t>Charlie Gregory</t>
  </si>
  <si>
    <t>The CARDbuyers Honey Badger</t>
  </si>
  <si>
    <t>SuperSexyNinjaMan</t>
  </si>
  <si>
    <t>Helena D. Bryleigh</t>
  </si>
  <si>
    <t>Chris Jones</t>
  </si>
  <si>
    <t>Social Media Examiner</t>
  </si>
  <si>
    <t>Women's Power' Book</t>
  </si>
  <si>
    <t>JourneysInPodcasting</t>
  </si>
  <si>
    <t>Monica Burns, Ed.D.</t>
  </si>
  <si>
    <t>Aaron Kilby</t>
  </si>
  <si>
    <t>Gretchen Vaughn</t>
  </si>
  <si>
    <t>Faith Atheism Nub</t>
  </si>
  <si>
    <t>مزاج قلندرانہ|ادا دلبرانہ|رہن مستانہ|نظر شاطرانہ|رویہ جارہانہ|کاٹ قاتلانہ|چوٹ ظالمانہ|گفتگو قہقہانہ|❤️</t>
  </si>
  <si>
    <t>A SAVAGE with an AmazingMind!</t>
  </si>
  <si>
    <t>FORTNITE!</t>
  </si>
  <si>
    <t>Advancing the theory and practice of working with #stories in #organizations. Host to BST conference 26-29 June 2019.      Account Admin: @YannisAngelis.</t>
  </si>
  <si>
    <t>The Pulse of Paradise. Breaking news and information from Hawaii's largest news organization.</t>
  </si>
  <si>
    <t>The leading source for news, insight and community for marketers, media and agencies. 
Join #AdweekChat each Wednesday at 2 p.m. ET.</t>
  </si>
  <si>
    <t>Digital Strategist. Start-up Advisor. Music Enthusiast. Happiness Searcher. Present in the Moment. Head of Brand Partnerships @Wattpad.</t>
  </si>
  <si>
    <t>Creating #community, inspiration co-creation and stewardship around the practice of #story &amp; #narrative. Host of STORY THE FUTURE Learning Encounter Jan21-Feb10</t>
  </si>
  <si>
    <t>Graduate Research Fellow|Plant Ecologist &amp; Geneticist|Academic|#Agricultural consultant|#Youth in #Agribusiness|@ManUtd fan
Saheedalarape@gmail.com</t>
  </si>
  <si>
    <t>Best News Coverage (SouthWest,NG)
|info@spacefm901.org.ng| 
|☎+2347046333577| https://t.co/X5uPyfVHtm https://t.co/QcGyjxZhT6… https://t.co/GIB5F2UjlY via-mAPPS</t>
  </si>
  <si>
    <t>The most listened to Radio station in the South West - Nigerian Broadcasters Awards                                   info@splashfm1055.com 
☎ +2348056998717</t>
  </si>
  <si>
    <t>No. 1 Ogbonge Indigenous Radio Station for Ibadan with Correct News, Entertainment and Juicilicios Information Combine with Correct Music. ☎ 08052229007</t>
  </si>
  <si>
    <t>Brainchild of renowned Entertainer, Yinka Ayefele  (MON), and is positioned to promote, complement and revamp the  entertainment and lifestyle sphere in Ibadan</t>
  </si>
  <si>
    <t>This is the official account of the Governor of Oyo State, Senator Abiola Ajimobi</t>
  </si>
  <si>
    <t>Agropreneur | Operations Director-GOMADE AGRO ALLIED| Project Manager| Visionary (best way to predict the future is to invent it)</t>
  </si>
  <si>
    <t>A FUTURIST, reputed DISRUPTOR, respected RESEARCHER, full REVOLUTIONIST, Committed SOCIAL REFORMER, nation building VISIONARY and an Astute Public Speaker</t>
  </si>
  <si>
    <t>Author | Youth Marketing Strategy &amp; Culture Insights | Kid Media Advocate | Former #Disney. Current Stealth | My book #GenZFrequency out now! He/him</t>
  </si>
  <si>
    <t>Our first title, 'Avo', will arrive on a mobile phone near you soon.</t>
  </si>
  <si>
    <t>Design and invention in product and software</t>
  </si>
  <si>
    <t>Pivoting to video.</t>
  </si>
  <si>
    <t>Chef, Family Man, Twitch Steamer &amp; content creator. Lover of everything food &amp; video games. #TeamBNN https://t.co/oiDsRgDzwc</t>
  </si>
  <si>
    <t>Poet, Novelist and Blogger. My poems are Snapshots of LIfe. My novels are suspense adventure-thrillers. My blog is entertainment. More info on my website.</t>
  </si>
  <si>
    <t>Purveyor of altcoins.</t>
  </si>
  <si>
    <t>I bring joy to the universe like aliens and squirrels! _xD83D__xDE01_</t>
  </si>
  <si>
    <t>_xD83D__xDC3B_</t>
  </si>
  <si>
    <t>Thinker. Instigator. Explorer of edges. Author @collabdna | Passions: #learning #complexity #possibility #coffee | Host: #globalchat dialogs #smchat #orgdna</t>
  </si>
  <si>
    <t>Join thousands of fellow marketers at the mega-conference designed to inspire and empower you--Social Media Marketing World 2019. #SMMW19</t>
  </si>
  <si>
    <t>Inspired by JohnGreen's #book topping NewYork #chart we air history's FIRST PastPresentFuture gluing one #author BOOK &amp; await critique Follow- Get 3D icon in DM</t>
  </si>
  <si>
    <t>Podcasting as alternative PD for teachers by teachers.Child of @chrisdaviscng @techy__boy @natleona We talk Innovation, Edtech, Design thinking, Learning spaces</t>
  </si>
  <si>
    <t>Dr. Monica Burns, #EdTech &amp; Curriculum Consultant, Author of #TasksBeforeApps, Speaker + PD facilitator, ADE — monica@classtechtips.com</t>
  </si>
  <si>
    <t>Vice President of Sales &amp; Marketing at @artisancolour. Founder and Host of @Media_Chat at #MediaChat! Major Coffee Addict &amp; Love #Bacon!</t>
  </si>
  <si>
    <t>GDI Voter. Outdoor Educator. Cultural Competency Trainer &amp; Author. Chronic Pain Warrior. Toastmaster. Host of #TMTweetChat (coming soon to @TMTweetChat!).</t>
  </si>
  <si>
    <t>Tracing unreal book ‘FEMOCRACY’ &amp; seeing beauty in PLURAL views, we discuss faiths- #Christianity #Islam #Judaism &amp; #Hinduism, &amp; #Atheism. Follow &amp; get 3D icons</t>
  </si>
  <si>
    <t>Punjab, Pakistan</t>
  </si>
  <si>
    <t>Kanto</t>
  </si>
  <si>
    <t>Beyond the borders of Narratvia &amp; Storiestan</t>
  </si>
  <si>
    <t>Honolulu, Hawaii</t>
  </si>
  <si>
    <t>New York City</t>
  </si>
  <si>
    <t>Toronto</t>
  </si>
  <si>
    <t>Stories are everywhere, and so</t>
  </si>
  <si>
    <t>136, Liberty Road, Ibadan, NG</t>
  </si>
  <si>
    <t>Ibadan, Nigeria</t>
  </si>
  <si>
    <t>Ibadan, Oyo State Nigeria</t>
  </si>
  <si>
    <t>Ibadan, Oyo State-Nigeria</t>
  </si>
  <si>
    <t>nigeria</t>
  </si>
  <si>
    <t>Nigeria</t>
  </si>
  <si>
    <t>SF | L.A via Laguna Beach</t>
  </si>
  <si>
    <t>London, England</t>
  </si>
  <si>
    <t>London</t>
  </si>
  <si>
    <t>San Bruno, CA</t>
  </si>
  <si>
    <t>United Kingdom</t>
  </si>
  <si>
    <t>Prifdinnas, Cymru</t>
  </si>
  <si>
    <t>Charlotte, NC</t>
  </si>
  <si>
    <t>The Social Media Jungle</t>
  </si>
  <si>
    <t>UK</t>
  </si>
  <si>
    <t>Bogotá, Colombia</t>
  </si>
  <si>
    <t>New Jersey &amp; ✈️</t>
  </si>
  <si>
    <t>Phoenix, AZ</t>
  </si>
  <si>
    <t>Landlubber in Denver, Colorado</t>
  </si>
  <si>
    <t>https://www.youtube.com/channel/UCdmnSrUUTo09u8mM1uqCVGA</t>
  </si>
  <si>
    <t>http://www.beyondstorytelling.com/</t>
  </si>
  <si>
    <t>https://t.co/qAgmZ6AxNe</t>
  </si>
  <si>
    <t>http://t.co/kXbuu4fFUQ</t>
  </si>
  <si>
    <t>http://www.storythefuture.com</t>
  </si>
  <si>
    <t>https://t.co/1TIOGGjopJ</t>
  </si>
  <si>
    <t>http://www.spacefm901.org.ng</t>
  </si>
  <si>
    <t>https://t.co/wnfkGWArGv</t>
  </si>
  <si>
    <t>https://t.co/DckawoQoW1</t>
  </si>
  <si>
    <t>http://t.co/40SI09N9kA</t>
  </si>
  <si>
    <t>http://www.oyostate.gov.ng</t>
  </si>
  <si>
    <t>https://t.co/S0qNTPYXHR</t>
  </si>
  <si>
    <t>http://t.co/z9bQr5mY4g</t>
  </si>
  <si>
    <t>https://amzn.to/2wp1v1V</t>
  </si>
  <si>
    <t>https://t.co/yEer9jvoEN</t>
  </si>
  <si>
    <t>http://t.co/f1Dm1PYNlB</t>
  </si>
  <si>
    <t>https://t.co/F3fLcfn45H</t>
  </si>
  <si>
    <t>https://t.co/CJvf2XGicE</t>
  </si>
  <si>
    <t>http://www.poet-on-a-hill.blogspot.com</t>
  </si>
  <si>
    <t>https://www.youtube.com/channel/UCZhLBJxWmPqefMFG2wCJkSQ</t>
  </si>
  <si>
    <t>https://bit.ly/2MWa8bj</t>
  </si>
  <si>
    <t>http://sourcePOV.com</t>
  </si>
  <si>
    <t>https://t.co/3S7cFaU5jR</t>
  </si>
  <si>
    <t>http://t.co/Et3TV3BO2Q</t>
  </si>
  <si>
    <t>https://t.co/CrrAFAftDN</t>
  </si>
  <si>
    <t>https://t.co/BjQhH9zhVI</t>
  </si>
  <si>
    <t>http://www.linkedin.com/in/aaronkilby</t>
  </si>
  <si>
    <t>https://t.co/J2VIYdL9vA</t>
  </si>
  <si>
    <t>https://t.co/9WUAq8mhJb</t>
  </si>
  <si>
    <t>https://pbs.twimg.com/profile_banners/824651128843489281/1550611201</t>
  </si>
  <si>
    <t>https://pbs.twimg.com/profile_banners/1071985007621623808/1547673456</t>
  </si>
  <si>
    <t>https://pbs.twimg.com/profile_banners/777333634239868928/1550734369</t>
  </si>
  <si>
    <t>https://pbs.twimg.com/profile_banners/4622174855/1521387713</t>
  </si>
  <si>
    <t>https://pbs.twimg.com/profile_banners/126424795/1494538413</t>
  </si>
  <si>
    <t>https://pbs.twimg.com/profile_banners/30205586/1551135447</t>
  </si>
  <si>
    <t>https://pbs.twimg.com/profile_banners/1025812186738962433/1545329894</t>
  </si>
  <si>
    <t>https://pbs.twimg.com/profile_banners/2234855831/1546366614</t>
  </si>
  <si>
    <t>https://pbs.twimg.com/profile_banners/2289843438/1518862995</t>
  </si>
  <si>
    <t>https://pbs.twimg.com/profile_banners/171829412/1523353173</t>
  </si>
  <si>
    <t>https://pbs.twimg.com/profile_banners/2425843537/1468423544</t>
  </si>
  <si>
    <t>https://pbs.twimg.com/profile_banners/3235047780/1502884659</t>
  </si>
  <si>
    <t>https://pbs.twimg.com/profile_banners/350998699/1485238482</t>
  </si>
  <si>
    <t>https://pbs.twimg.com/profile_banners/307425866/1458196563</t>
  </si>
  <si>
    <t>https://pbs.twimg.com/profile_banners/327898380/1531561137</t>
  </si>
  <si>
    <t>https://pbs.twimg.com/profile_banners/6505892/1461777860</t>
  </si>
  <si>
    <t>https://pbs.twimg.com/profile_banners/760493958896246784/1534964399</t>
  </si>
  <si>
    <t>https://pbs.twimg.com/profile_banners/13260/1399557275</t>
  </si>
  <si>
    <t>https://pbs.twimg.com/profile_banners/10228272/1544543885</t>
  </si>
  <si>
    <t>https://pbs.twimg.com/profile_banners/1003770880269438977/1536271450</t>
  </si>
  <si>
    <t>https://pbs.twimg.com/profile_banners/2850784203/1550165713</t>
  </si>
  <si>
    <t>https://pbs.twimg.com/profile_banners/1036880051998842886/1537588895</t>
  </si>
  <si>
    <t>https://pbs.twimg.com/profile_banners/1093061985074331648/1550773442</t>
  </si>
  <si>
    <t>https://pbs.twimg.com/profile_banners/20545925/1398734570</t>
  </si>
  <si>
    <t>https://pbs.twimg.com/profile_banners/53925101/1399383763</t>
  </si>
  <si>
    <t>https://pbs.twimg.com/profile_banners/328638472/1493583065</t>
  </si>
  <si>
    <t>https://pbs.twimg.com/profile_banners/4112480669/1446646966</t>
  </si>
  <si>
    <t>https://pbs.twimg.com/profile_banners/575792221/1507470166</t>
  </si>
  <si>
    <t>https://pbs.twimg.com/profile_banners/19848777/1356410122</t>
  </si>
  <si>
    <t>https://pbs.twimg.com/profile_banners/304717980/1500496093</t>
  </si>
  <si>
    <t>https://pbs.twimg.com/profile_banners/725719130184232961/1493600845</t>
  </si>
  <si>
    <t>http://abs.twimg.com/images/themes/theme1/bg.png</t>
  </si>
  <si>
    <t>http://abs.twimg.com/images/themes/theme14/bg.gif</t>
  </si>
  <si>
    <t>http://abs.twimg.com/images/themes/theme8/bg.gif</t>
  </si>
  <si>
    <t>http://abs.twimg.com/images/themes/theme15/bg.png</t>
  </si>
  <si>
    <t>http://pbs.twimg.com/profile_background_images/12872/pat_20030531232400.gif</t>
  </si>
  <si>
    <t>http://abs.twimg.com/images/themes/theme6/bg.gif</t>
  </si>
  <si>
    <t>http://abs.twimg.com/images/themes/theme9/bg.gif</t>
  </si>
  <si>
    <t>http://pbs.twimg.com/profile_images/458796544200679426/TIwpuRqm_normal.png</t>
  </si>
  <si>
    <t>http://pbs.twimg.com/profile_images/876830371257753600/EHy4adK3_normal.jpg</t>
  </si>
  <si>
    <t>http://pbs.twimg.com/profile_images/952257295244816389/0PTFnDw-_normal.jpg</t>
  </si>
  <si>
    <t>http://abs.twimg.com/sticky/default_profile_images/default_profile_normal.png</t>
  </si>
  <si>
    <t>http://pbs.twimg.com/profile_images/883595012138835968/v69EdR1b_normal.jpg</t>
  </si>
  <si>
    <t>http://pbs.twimg.com/profile_images/1085830472050057216/InHP3-At_normal.jpg</t>
  </si>
  <si>
    <t>http://pbs.twimg.com/profile_images/948152534765654016/TIuJurC0_normal.jpg</t>
  </si>
  <si>
    <t>http://pbs.twimg.com/profile_images/897784645378605056/U6nA6kWc_normal.jpg</t>
  </si>
  <si>
    <t>http://pbs.twimg.com/profile_images/793813319467593730/3k4fnSBy_normal.jpg</t>
  </si>
  <si>
    <t>http://pbs.twimg.com/profile_images/1097887756930506753/uYzlidVm_normal.jpg</t>
  </si>
  <si>
    <t>http://abs.twimg.com/sticky/default_profile_images/default_profile_2_normal.png</t>
  </si>
  <si>
    <t>http://pbs.twimg.com/profile_images/1032264886137614336/v0g3QR_t_normal.jpg</t>
  </si>
  <si>
    <t>http://pbs.twimg.com/profile_images/562292157902766080/_BTU3fXI_normal.jpeg</t>
  </si>
  <si>
    <t>http://pbs.twimg.com/profile_images/1013436760859299847/aQltRN9T_normal.jpg</t>
  </si>
  <si>
    <t>http://pbs.twimg.com/profile_images/1069099408212410369/BisW6x1f_normal.jpg</t>
  </si>
  <si>
    <t>http://pbs.twimg.com/profile_images/463673794716909569/DvZl4mU3_normal.png</t>
  </si>
  <si>
    <t>http://pbs.twimg.com/profile_images/1523706394/WPB_normal.gif</t>
  </si>
  <si>
    <t>http://pbs.twimg.com/profile_images/689807592680464384/Dxd-2Onn_normal.png</t>
  </si>
  <si>
    <t>http://pbs.twimg.com/profile_images/860554653540515840/SFaGLjOv_normal.jpg</t>
  </si>
  <si>
    <t>http://pbs.twimg.com/profile_images/725743571240914944/5d1EM5fU_normal.jpg</t>
  </si>
  <si>
    <t>Open Twitter Page for This Person</t>
  </si>
  <si>
    <t>https://twitter.com/ahmii12345</t>
  </si>
  <si>
    <t>https://twitter.com/amazin_minds</t>
  </si>
  <si>
    <t>https://twitter.com/doougan</t>
  </si>
  <si>
    <t>https://twitter.com/beyondstorytell</t>
  </si>
  <si>
    <t>https://twitter.com/staradvertiser</t>
  </si>
  <si>
    <t>https://twitter.com/adweek</t>
  </si>
  <si>
    <t>https://twitter.com/cstefanyk</t>
  </si>
  <si>
    <t>https://twitter.com/storythefuture</t>
  </si>
  <si>
    <t>https://twitter.com/saheed_alarape</t>
  </si>
  <si>
    <t>https://twitter.com/bcostv</t>
  </si>
  <si>
    <t>https://twitter.com/spacefm_901</t>
  </si>
  <si>
    <t>https://twitter.com/splashfm1055</t>
  </si>
  <si>
    <t>https://twitter.com/naija102ibadan</t>
  </si>
  <si>
    <t>https://twitter.com/freshfmibadan</t>
  </si>
  <si>
    <t>https://twitter.com/aaajimobi</t>
  </si>
  <si>
    <t>https://twitter.com/owogmd</t>
  </si>
  <si>
    <t>https://twitter.com/kevwemodupe</t>
  </si>
  <si>
    <t>https://twitter.com/governor</t>
  </si>
  <si>
    <t>https://twitter.com/derekeb</t>
  </si>
  <si>
    <t>https://twitter.com/playdeostudios</t>
  </si>
  <si>
    <t>https://twitter.com/schulze</t>
  </si>
  <si>
    <t>https://twitter.com/youtube</t>
  </si>
  <si>
    <t>https://twitter.com/chef_b4_gaming</t>
  </si>
  <si>
    <t>https://twitter.com/poetonahill</t>
  </si>
  <si>
    <t>https://twitter.com/altcoinbadger</t>
  </si>
  <si>
    <t>https://twitter.com/ninjasaysgoes</t>
  </si>
  <si>
    <t>https://twitter.com/vellinglenni</t>
  </si>
  <si>
    <t>https://twitter.com/sourcepov</t>
  </si>
  <si>
    <t>https://twitter.com/smexaminer</t>
  </si>
  <si>
    <t>https://twitter.com/womenspowerbook</t>
  </si>
  <si>
    <t>https://twitter.com/podcastjourneys</t>
  </si>
  <si>
    <t>https://twitter.com/classtechtips</t>
  </si>
  <si>
    <t>https://twitter.com/kilby76</t>
  </si>
  <si>
    <t>https://twitter.com/twittarrpirate</t>
  </si>
  <si>
    <t>https://twitter.com/faithatheismnub</t>
  </si>
  <si>
    <t>ahmii12345
RT @Amazin_Minds: My thoughts and
opinions on the #chrisbenoit murder
suicide case! #conspiracytheories
#truecrimes #youtube #news #mediac…</t>
  </si>
  <si>
    <t>amazin_minds
Rapping Like A Boss https://t.co/FwUa1F1a1X
#NewArtist #NewRapper #YouTube
#YouTubeRapper #Independent #rspping
#RappingLikeABoss #rapper #Lyrics
#YouTubeChat #MediaChat #SongWriter
#Artist #Emotional #heart #Boss</t>
  </si>
  <si>
    <t>doougan
RT @Amazin_Minds: My thoughts and
opinions on the #chrisbenoit murder
suicide case! #conspiracytheories
#truecrimes #youtube #news #mediac…</t>
  </si>
  <si>
    <t>beyondstorytell
Longer forms of #Content can engage
#audiences more deeply. "#Storytelling
and the #Myth of Diminishing #Attention
Spans" Nice #article by @cstefanyk
via @Adweek https://t.co/W4TAhK8ED0
#brand #Marketing #narratives #MediaChat
#engagement #advertisement #MarketingStrategy</t>
  </si>
  <si>
    <t xml:space="preserve">staradvertiser
</t>
  </si>
  <si>
    <t xml:space="preserve">adweek
</t>
  </si>
  <si>
    <t xml:space="preserve">cstefanyk
</t>
  </si>
  <si>
    <t>storythefuture
RT @BeyondStorytell: Longer forms
of #Content can engage #audiences
more deeply. "#Storytelling and
the #Myth of Diminishing #Attention
Spa…</t>
  </si>
  <si>
    <t>saheed_alarape
@OwoGMD @AAAjimobi @freshfmibadan
@NAIJA102IBADAN @SplashFM1055 @SpaceFM_901
@bcostv Something like this should
be very very interactive!! Obviously
they won't be talking to themselves
alone? Maybe i don't know the meaning
of #mediachat again</t>
  </si>
  <si>
    <t xml:space="preserve">bcostv
</t>
  </si>
  <si>
    <t xml:space="preserve">spacefm_901
</t>
  </si>
  <si>
    <t xml:space="preserve">splashfm1055
</t>
  </si>
  <si>
    <t xml:space="preserve">naija102ibadan
</t>
  </si>
  <si>
    <t xml:space="preserve">freshfmibadan
</t>
  </si>
  <si>
    <t xml:space="preserve">aaajimobi
</t>
  </si>
  <si>
    <t xml:space="preserve">owogmd
</t>
  </si>
  <si>
    <t>kevwemodupe
S I G H T S from the #OneOnOne
#MediaChat with Ukinebo Dare, Senior
Special Assistant to the Executive
Governor of Edo State @Governor
on Skills Development and Jobs
(EDOJOBS) at the… https://t.co/ticd7rzNB4</t>
  </si>
  <si>
    <t xml:space="preserve">governor
</t>
  </si>
  <si>
    <t>derekeb
, and the interactivity and play
of games and software." - @schulze,
CEO @playdeostudios https://t.co/ZB4VsEWDhd
#GenZ #digitalkids #mediachat</t>
  </si>
  <si>
    <t xml:space="preserve">playdeostudios
</t>
  </si>
  <si>
    <t xml:space="preserve">schulze
</t>
  </si>
  <si>
    <t xml:space="preserve">youtube
</t>
  </si>
  <si>
    <t>chef_b4_gaming
RT @Amazin_Minds: Rapping Like
A Boss https://t.co/FwUa1F1a1X
#NewArtist #NewRapper #YouTube
#YouTubeRapper #Independent #rspping
#Rappin…</t>
  </si>
  <si>
    <t>poetonahill
UNREALITY... https://t.co/V46aaj8t3b
#UK #Canada #Australia #Dublin
#Belfast #Bristol #Cambridge #portsmouth
#amreading #fiction #novel #twitter
#publishing #mediachat #Poetry_Book_Society
#Poetry #Thriller #Epic #Adventure
#Readers #Reviewers #Amazon #Booksales
#Author #authors</t>
  </si>
  <si>
    <t>altcoinbadger
RT @PoetonaHill: UNREALITY... https://t.co/V46aaj8t3b
#UK #Canada #Australia #Dublin
#Belfast #Bristol #Cambridge #portsmouth
#amreading #f…</t>
  </si>
  <si>
    <t>ninjasaysgoes
Rapping 190 words in 20 seconds
https://t.co/CdpxtWpndm #fastrap
#rappingfast #fastrapper #rapping
#rap #rapping190wordsin20seconds
#rapfast #youtube #youtubechat
#mediachat https://t.co/rL8Yfd85V8</t>
  </si>
  <si>
    <t>vellinglenni
RT @NinjaSaysGoes: Read My Lips
original song about love https://t.co/0RQIvd5Doq
via @YouTube #youtube #love #song
#youtubechat #mediachat…</t>
  </si>
  <si>
    <t>sourcepov
Wish I could Elana. Maybe next
year? Perhaps #smmw19 + @smexaminer
should look at a Twitter Chat topic
| Still plenty of kick left in
the space :) c: #smchat (coming
up on 10 years) + #mediachat #blogchat
#custserv #twittersmarter + others
https://t.co/9aJfLa0Lwe</t>
  </si>
  <si>
    <t xml:space="preserve">smexaminer
</t>
  </si>
  <si>
    <t>womenspowerbook
#victory #mediachat #RT Global
insight in 1 hand site:Will #Trump
or #Hilary be good for USA https://t.co/bJE0WOgfS3
https://t.co/pVWDyCP0hw</t>
  </si>
  <si>
    <t>podcastjourneys
from a 2016 #podcast w/ Monica
Burns @ClassTechTips scannable
technologies in the classroom thinking
through #AR and #mixedReality future
potentials https://t.co/eJhRUUv72k
#edtech #makerEd #edchat #medialiteracy
#mediachat #createEdu https://t.co/31PbtFvlqU</t>
  </si>
  <si>
    <t xml:space="preserve">classtechtips
</t>
  </si>
  <si>
    <t>kilby76
A7) Some of my favorite chats are
#MobileChatLive #TwitterSmarter
#SproutChat #BrandChat #PodcastChat
#NostalgiaChat #CMchat #CollegeCash
#SocialRoadTrip #GoalChat #MediaChat</t>
  </si>
  <si>
    <t>twittarrpirate
RT @kilby76: A7) Some of my favorite
chats are #MobileChatLive #TwitterSmarter
#SproutChat #BrandChat #PodcastChat
#NostalgiaChat #CMchat #…</t>
  </si>
  <si>
    <t>faithatheismnub
#victory #mediachat #RT Global
insight in 1 hand site:Will #Trump
or #Hilary be good for USA https://t.co/8nHKrCJbac
https://t.co/U0AtWy74pr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</si>
  <si>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</si>
  <si>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</si>
  <si>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</si>
  <si>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</si>
  <si>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</si>
  <si>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</si>
  <si>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</si>
  <si>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</si>
  <si>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</si>
  <si>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</si>
  <si>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</si>
  <si>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</si>
  <si>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</si>
  <si>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</si>
  <si>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</si>
  <si>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</si>
  <si>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</si>
  <si>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</si>
  <si>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</si>
  <si>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</si>
  <si>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</si>
  <si>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</si>
  <si>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</si>
  <si>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</si>
  <si>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</si>
  <si>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</si>
  <si>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</si>
  <si>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</si>
  <si>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</si>
  <si>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</si>
  <si>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</si>
  <si>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</si>
  <si>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</si>
  <si>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</si>
  <si>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</si>
  <si>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</si>
  <si>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</si>
  <si>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</si>
  <si>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</si>
  <si>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</si>
  <si>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</si>
  <si>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</si>
  <si>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</si>
  <si>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</si>
  <si>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</si>
  <si>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</si>
  <si>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</si>
  <si>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</si>
  <si>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</si>
  <si>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</si>
  <si>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</si>
  <si>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</si>
  <si>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</si>
  <si>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</si>
  <si>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</si>
  <si>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</si>
  <si>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</si>
  <si>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</si>
  <si>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</si>
  <si>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</si>
  <si>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</si>
  <si>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</si>
  <si>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</si>
  <si>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</si>
  <si>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</si>
  <si>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</si>
  <si>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</si>
  <si>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</si>
  <si>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</si>
  <si>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</si>
  <si>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</si>
  <si>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</si>
  <si>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</si>
  <si>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</si>
  <si>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</si>
  <si>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</si>
  <si>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</si>
  <si>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</si>
  <si>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</si>
  <si>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</si>
  <si>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</si>
  <si>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</si>
  <si>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</si>
  <si>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</si>
  <si>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</si>
  <si>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</si>
  <si>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</si>
  <si>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</si>
  <si>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</si>
  <si>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</si>
  <si>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</si>
  <si>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</si>
  <si>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</si>
  <si>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https://www.youtube.com/watch?v=hRORU8KZEgw&amp;feature=youtu.be https://www.youtube.com/watch?v=RQ-ySN-v-UE&amp;feature=youtu.be https://www.nbclosangeles.com/news/national-international/505644971.html https://fairbydesign.com/why-gen-z-loves-closed-captioning/ https://medium.com/playdeo/introducing-playdeo-abf0bebbc53e</t>
  </si>
  <si>
    <t>http://www.adweek.com/?p=921676 https://www.staradvertiser.com/2018/03/14/features/george-lucas-breaks-ground-on-1b-museum-of-visual-storytelling/</t>
  </si>
  <si>
    <t>https://www.youtube.com/watch?v=7aRXG0mrnXs&amp;feature=youtu.be https://www.youtube.com/watch?v=tmVxJJJSuDE</t>
  </si>
  <si>
    <t>https://www.instagram.com/p/BuKHF-inw4l/?utm_source=ig_twitter_share&amp;igshid=p7dr7uab3cpe https://www.instagram.com/p/BtkXV05nAVq/?utm_source=ig_twitter_share&amp;igshid=mnlrgyyomf28 https://www.instagram.com/p/Btm77iLnOMr/?utm_source=ig_twitter_share&amp;igshid=b56oe8tqy8sx https://www.instagram.com/p/BtofRcqHYpi/?utm_source=ig_twitter_share&amp;igshid=e5vr25f568s1 https://www.instagram.com/p/BttdLbiHLvR/?utm_source=ig_twitter_share&amp;igshid=fh7kaew6qwcq https://www.instagram.com/p/BtuqUsyHngj/?utm_source=ig_twitter_share&amp;igshid=1mxeh005e6yyn https://www.instagram.com/p/BtxM_wJne5w/?utm_source=ig_twitter_share&amp;igshid=vu8ay94xbys0 https://www.instagram.com/p/Btx37k5HgQC/?utm_source=ig_twitter_share&amp;igshid=127n0fb1nsjsh https://www.instagram.com/p/BtydDVyHT_S/?utm_source=ig_twitter_share&amp;igshid=85lknwgixfhu https://www.instagram.com/p/BtyoioxnmVv/?utm_source=ig_twitter_share&amp;igshid=1igl8rmxkh12b</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</si>
  <si>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</si>
  <si>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</si>
  <si>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</si>
  <si>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</si>
  <si>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</si>
  <si>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</si>
  <si>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</si>
  <si>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</si>
  <si>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</si>
  <si>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</si>
  <si>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</si>
  <si>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</si>
  <si>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youtube.com nbclosangeles.com fairbydesign.com medium.com</t>
  </si>
  <si>
    <t>adweek.com staradvertiser.com</t>
  </si>
  <si>
    <t>Top Hashtags in Tweet in Entire Graph</t>
  </si>
  <si>
    <t>oneonone</t>
  </si>
  <si>
    <t>victory</t>
  </si>
  <si>
    <t>rt</t>
  </si>
  <si>
    <t>trump</t>
  </si>
  <si>
    <t>hilary</t>
  </si>
  <si>
    <t>youtubechat</t>
  </si>
  <si>
    <t>chrisbenoit</t>
  </si>
  <si>
    <t>conspiracytheories</t>
  </si>
  <si>
    <t>Top Hashtags in Tweet in G1</t>
  </si>
  <si>
    <t>Top Hashtags in Tweet in G2</t>
  </si>
  <si>
    <t>love</t>
  </si>
  <si>
    <t>song</t>
  </si>
  <si>
    <t>lyrics</t>
  </si>
  <si>
    <t>digitalkids</t>
  </si>
  <si>
    <t>genz</t>
  </si>
  <si>
    <t>fastrap</t>
  </si>
  <si>
    <t>rappingfast</t>
  </si>
  <si>
    <t>Top Hashtags in Tweet in G3</t>
  </si>
  <si>
    <t>storytelling</t>
  </si>
  <si>
    <t>content</t>
  </si>
  <si>
    <t>audiences</t>
  </si>
  <si>
    <t>myth</t>
  </si>
  <si>
    <t>attention</t>
  </si>
  <si>
    <t>brand</t>
  </si>
  <si>
    <t>narratives</t>
  </si>
  <si>
    <t>advertisement</t>
  </si>
  <si>
    <t>marketingstrategy</t>
  </si>
  <si>
    <t>Top Hashtags in Tweet in G4</t>
  </si>
  <si>
    <t>truecrimes</t>
  </si>
  <si>
    <t>news</t>
  </si>
  <si>
    <t>newartist</t>
  </si>
  <si>
    <t>newrapper</t>
  </si>
  <si>
    <t>youtuberapper</t>
  </si>
  <si>
    <t>Top Hashtags in Tweet in G5</t>
  </si>
  <si>
    <t>mobilechatlive</t>
  </si>
  <si>
    <t>twittersmarter</t>
  </si>
  <si>
    <t>sproutchat</t>
  </si>
  <si>
    <t>brandchat</t>
  </si>
  <si>
    <t>podcastchat</t>
  </si>
  <si>
    <t>nostalgiachat</t>
  </si>
  <si>
    <t>cmchat</t>
  </si>
  <si>
    <t>collegecash</t>
  </si>
  <si>
    <t>socialroadtrip</t>
  </si>
  <si>
    <t>goalchat</t>
  </si>
  <si>
    <t>Top Hashtags in Tweet in G6</t>
  </si>
  <si>
    <t>podcast</t>
  </si>
  <si>
    <t>ar</t>
  </si>
  <si>
    <t>mixedreality</t>
  </si>
  <si>
    <t>edtech</t>
  </si>
  <si>
    <t>makered</t>
  </si>
  <si>
    <t>edchat</t>
  </si>
  <si>
    <t>medialiteracy</t>
  </si>
  <si>
    <t>createedu</t>
  </si>
  <si>
    <t>Top Hashtags in Tweet in G7</t>
  </si>
  <si>
    <t>smmw19</t>
  </si>
  <si>
    <t>smchat</t>
  </si>
  <si>
    <t>blogchat</t>
  </si>
  <si>
    <t>custserv</t>
  </si>
  <si>
    <t>Top Hashtags in Tweet in G8</t>
  </si>
  <si>
    <t>uk</t>
  </si>
  <si>
    <t>canada</t>
  </si>
  <si>
    <t>australia</t>
  </si>
  <si>
    <t>dublin</t>
  </si>
  <si>
    <t>belfast</t>
  </si>
  <si>
    <t>bristol</t>
  </si>
  <si>
    <t>cambridge</t>
  </si>
  <si>
    <t>portsmouth</t>
  </si>
  <si>
    <t>amreading</t>
  </si>
  <si>
    <t>fiction</t>
  </si>
  <si>
    <t>Top Hashtags in Tweet in G9</t>
  </si>
  <si>
    <t>Top Hashtags in Tweet in G10</t>
  </si>
  <si>
    <t>Top Hashtags in Tweet</t>
  </si>
  <si>
    <t>mediachat youtube youtubechat love song lyrics digitalkids genz fastrap rappingfast</t>
  </si>
  <si>
    <t>storytelling content audiences myth attention brand narratives mediachat advertisement marketingstrategy</t>
  </si>
  <si>
    <t>youtube youtubechat mediachat chrisbenoit conspiracytheories truecrimes news newartist newrapper youtuberapper</t>
  </si>
  <si>
    <t>mobilechatlive twittersmarter sproutchat brandchat podcastchat nostalgiachat cmchat collegecash socialroadtrip goalchat</t>
  </si>
  <si>
    <t>uk canada australia dublin belfast bristol cambridge portsmouth amreading fiction</t>
  </si>
  <si>
    <t>Top Words in Tweet in Entire Graph</t>
  </si>
  <si>
    <t>Words in Sentiment List#1: Positive</t>
  </si>
  <si>
    <t>Words in Sentiment List#2: Negative</t>
  </si>
  <si>
    <t>Words in Sentiment List#3: Angry/Violent</t>
  </si>
  <si>
    <t>Non-categorized Words</t>
  </si>
  <si>
    <t>Total Words</t>
  </si>
  <si>
    <t>s</t>
  </si>
  <si>
    <t>house</t>
  </si>
  <si>
    <t>candidate</t>
  </si>
  <si>
    <t>Top Words in Tweet in G1</t>
  </si>
  <si>
    <t>very</t>
  </si>
  <si>
    <t>Top Words in Tweet in G2</t>
  </si>
  <si>
    <t>read</t>
  </si>
  <si>
    <t>lips</t>
  </si>
  <si>
    <t>original</t>
  </si>
  <si>
    <t>rapping</t>
  </si>
  <si>
    <t>Top Words in Tweet in G3</t>
  </si>
  <si>
    <t>longer</t>
  </si>
  <si>
    <t>forms</t>
  </si>
  <si>
    <t>engage</t>
  </si>
  <si>
    <t>more</t>
  </si>
  <si>
    <t>deeply</t>
  </si>
  <si>
    <t>diminishing</t>
  </si>
  <si>
    <t>Top Words in Tweet in G4</t>
  </si>
  <si>
    <t>thoughts</t>
  </si>
  <si>
    <t>opinions</t>
  </si>
  <si>
    <t>murder</t>
  </si>
  <si>
    <t>suicide</t>
  </si>
  <si>
    <t>case</t>
  </si>
  <si>
    <t>Top Words in Tweet in G5</t>
  </si>
  <si>
    <t>a7</t>
  </si>
  <si>
    <t>favorite</t>
  </si>
  <si>
    <t>chats</t>
  </si>
  <si>
    <t>Top Words in Tweet in G6</t>
  </si>
  <si>
    <t>Top Words in Tweet in G7</t>
  </si>
  <si>
    <t>Top Words in Tweet in G8</t>
  </si>
  <si>
    <t>unreality</t>
  </si>
  <si>
    <t>Top Words in Tweet in G9</t>
  </si>
  <si>
    <t>oredo</t>
  </si>
  <si>
    <t>constituency</t>
  </si>
  <si>
    <t>representative</t>
  </si>
  <si>
    <t>hon</t>
  </si>
  <si>
    <t>g</t>
  </si>
  <si>
    <t>Top Words in Tweet in G10</t>
  </si>
  <si>
    <t>global</t>
  </si>
  <si>
    <t>insight</t>
  </si>
  <si>
    <t>1</t>
  </si>
  <si>
    <t>hand</t>
  </si>
  <si>
    <t>site</t>
  </si>
  <si>
    <t>good</t>
  </si>
  <si>
    <t>Top Words in Tweet</t>
  </si>
  <si>
    <t>youtube mediachat song love youtubechat read lips original rapping lyrics</t>
  </si>
  <si>
    <t>storytelling longer forms content engage audiences more deeply myth diminishing</t>
  </si>
  <si>
    <t>youtube youtubechat mediachat thoughts opinions chrisbenoit murder suicide case conspiracytheories</t>
  </si>
  <si>
    <t>a7 favorite chats mobilechatlive twittersmarter sproutchat brandchat podcastchat nostalgiachat cmchat</t>
  </si>
  <si>
    <t>unreality uk canada australia dublin belfast bristol cambridge portsmouth amreading</t>
  </si>
  <si>
    <t>s oneonone mediachat house candidate oredo constituency representative hon g</t>
  </si>
  <si>
    <t>victory mediachat global insight 1 hand site trump hilary good</t>
  </si>
  <si>
    <t>Top Word Pairs in Tweet in Entire Graph</t>
  </si>
  <si>
    <t>oneonone,mediachat</t>
  </si>
  <si>
    <t>candidate,oredo</t>
  </si>
  <si>
    <t>victory,mediachat</t>
  </si>
  <si>
    <t>mediachat,global</t>
  </si>
  <si>
    <t>global,insight</t>
  </si>
  <si>
    <t>insight,1</t>
  </si>
  <si>
    <t>1,hand</t>
  </si>
  <si>
    <t>hand,site</t>
  </si>
  <si>
    <t>site,trump</t>
  </si>
  <si>
    <t>trump,hilary</t>
  </si>
  <si>
    <t>Top Word Pairs in Tweet in G1</t>
  </si>
  <si>
    <t>Top Word Pairs in Tweet in G2</t>
  </si>
  <si>
    <t>youtubechat,mediachat</t>
  </si>
  <si>
    <t>read,lips</t>
  </si>
  <si>
    <t>lips,original</t>
  </si>
  <si>
    <t>original,song</t>
  </si>
  <si>
    <t>song,love</t>
  </si>
  <si>
    <t>love,youtube</t>
  </si>
  <si>
    <t>youtube,youtube</t>
  </si>
  <si>
    <t>youtube,love</t>
  </si>
  <si>
    <t>love,song</t>
  </si>
  <si>
    <t>song,youtubechat</t>
  </si>
  <si>
    <t>Top Word Pairs in Tweet in G3</t>
  </si>
  <si>
    <t>longer,forms</t>
  </si>
  <si>
    <t>forms,content</t>
  </si>
  <si>
    <t>content,engage</t>
  </si>
  <si>
    <t>engage,audiences</t>
  </si>
  <si>
    <t>audiences,more</t>
  </si>
  <si>
    <t>more,deeply</t>
  </si>
  <si>
    <t>deeply,storytelling</t>
  </si>
  <si>
    <t>storytelling,myth</t>
  </si>
  <si>
    <t>myth,diminishing</t>
  </si>
  <si>
    <t>diminishing,attention</t>
  </si>
  <si>
    <t>Top Word Pairs in Tweet in G4</t>
  </si>
  <si>
    <t>thoughts,opinions</t>
  </si>
  <si>
    <t>opinions,chrisbenoit</t>
  </si>
  <si>
    <t>chrisbenoit,murder</t>
  </si>
  <si>
    <t>murder,suicide</t>
  </si>
  <si>
    <t>suicide,case</t>
  </si>
  <si>
    <t>conspiracytheories,truecrimes</t>
  </si>
  <si>
    <t>truecrimes,youtube</t>
  </si>
  <si>
    <t>youtube,news</t>
  </si>
  <si>
    <t>case,conspiracytheories</t>
  </si>
  <si>
    <t>Top Word Pairs in Tweet in G5</t>
  </si>
  <si>
    <t>a7,favorite</t>
  </si>
  <si>
    <t>favorite,chats</t>
  </si>
  <si>
    <t>chats,mobilechatlive</t>
  </si>
  <si>
    <t>mobilechatlive,twittersmarter</t>
  </si>
  <si>
    <t>twittersmarter,sproutchat</t>
  </si>
  <si>
    <t>sproutchat,brandchat</t>
  </si>
  <si>
    <t>brandchat,podcastchat</t>
  </si>
  <si>
    <t>podcastchat,nostalgiachat</t>
  </si>
  <si>
    <t>nostalgiachat,cmchat</t>
  </si>
  <si>
    <t>Top Word Pairs in Tweet in G6</t>
  </si>
  <si>
    <t>Top Word Pairs in Tweet in G7</t>
  </si>
  <si>
    <t>Top Word Pairs in Tweet in G8</t>
  </si>
  <si>
    <t>unreality,uk</t>
  </si>
  <si>
    <t>uk,canada</t>
  </si>
  <si>
    <t>canada,australia</t>
  </si>
  <si>
    <t>australia,dublin</t>
  </si>
  <si>
    <t>dublin,belfast</t>
  </si>
  <si>
    <t>belfast,bristol</t>
  </si>
  <si>
    <t>bristol,cambridge</t>
  </si>
  <si>
    <t>cambridge,portsmouth</t>
  </si>
  <si>
    <t>portsmouth,amreading</t>
  </si>
  <si>
    <t>Top Word Pairs in Tweet in G9</t>
  </si>
  <si>
    <t>house,representative</t>
  </si>
  <si>
    <t>representative,candidate</t>
  </si>
  <si>
    <t>mediachat,hon</t>
  </si>
  <si>
    <t>s,g</t>
  </si>
  <si>
    <t>g,h</t>
  </si>
  <si>
    <t>h,t</t>
  </si>
  <si>
    <t>t,s</t>
  </si>
  <si>
    <t>s,oneonone</t>
  </si>
  <si>
    <t>Top Word Pairs in Tweet in G10</t>
  </si>
  <si>
    <t>hilary,good</t>
  </si>
  <si>
    <t>good,usa</t>
  </si>
  <si>
    <t>Top Word Pairs in Tweet</t>
  </si>
  <si>
    <t>youtubechat,mediachat  read,lips  lips,original  original,song  song,love  love,youtube  youtube,youtube  youtube,love  love,song  song,youtubechat</t>
  </si>
  <si>
    <t>longer,forms  forms,content  content,engage  engage,audiences  audiences,more  more,deeply  deeply,storytelling  storytelling,myth  myth,diminishing  diminishing,attention</t>
  </si>
  <si>
    <t>thoughts,opinions  opinions,chrisbenoit  chrisbenoit,murder  murder,suicide  suicide,case  conspiracytheories,truecrimes  truecrimes,youtube  youtube,news  youtubechat,mediachat  case,conspiracytheories</t>
  </si>
  <si>
    <t>a7,favorite  favorite,chats  chats,mobilechatlive  mobilechatlive,twittersmarter  twittersmarter,sproutchat  sproutchat,brandchat  brandchat,podcastchat  podcastchat,nostalgiachat  nostalgiachat,cmchat</t>
  </si>
  <si>
    <t>unreality,uk  uk,canada  canada,australia  australia,dublin  dublin,belfast  belfast,bristol  bristol,cambridge  cambridge,portsmouth  portsmouth,amreading</t>
  </si>
  <si>
    <t>oneonone,mediachat  candidate,oredo  house,representative  representative,candidate  mediachat,hon  s,g  g,h  h,t  t,s  s,oneonone</t>
  </si>
  <si>
    <t>victory,mediachat  mediachat,global  global,insight  insight,1  1,hand  hand,site  site,trump  trump,hilary  hilary,good  good,usa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</si>
  <si>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</si>
  <si>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</si>
  <si>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</si>
  <si>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</si>
  <si>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</si>
  <si>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</si>
  <si>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</si>
  <si>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</si>
  <si>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</si>
  <si>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</si>
  <si>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</si>
  <si>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</si>
  <si>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</si>
  <si>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</si>
  <si>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</si>
  <si>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</si>
  <si>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</si>
  <si>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</si>
  <si>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</si>
  <si>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</si>
  <si>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</si>
  <si>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</si>
  <si>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</si>
  <si>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</si>
  <si>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aaajimobi freshfmibadan naija102ibadan splashfm1055 spacefm_901 bcostv</t>
  </si>
  <si>
    <t>youtube ninjasaysgoes schulze playdeostudios</t>
  </si>
  <si>
    <t>beyondstorytell cstefanyk adweek staradvertiser</t>
  </si>
  <si>
    <t>kevwemodupe governor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</si>
  <si>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</si>
  <si>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</si>
  <si>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</si>
  <si>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</si>
  <si>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</si>
  <si>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</si>
  <si>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</si>
  <si>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</si>
  <si>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</si>
  <si>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</si>
  <si>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</si>
  <si>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</si>
  <si>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naija102ibadan spacefm_901 splashfm1055 freshfmibadan owogmd aaajimobi saheed_alarape bcostv</t>
  </si>
  <si>
    <t>derekeb youtube schulze ninjasaysgoes playdeostudios vellinglenni</t>
  </si>
  <si>
    <t>staradvertiser adweek cstefanyk beyondstorytell storythefuture</t>
  </si>
  <si>
    <t>chef_b4_gaming ahmii12345 doougan amazin_minds</t>
  </si>
  <si>
    <t>kilby76 twittarrpirate</t>
  </si>
  <si>
    <t>classtechtips podcastjourneys</t>
  </si>
  <si>
    <t>smexaminer sourcepov</t>
  </si>
  <si>
    <t>altcoinbadger poetonahill</t>
  </si>
  <si>
    <t>womenspowerbook faithatheismnub</t>
  </si>
  <si>
    <t>Top URLs in Tweet by Count</t>
  </si>
  <si>
    <t>https://www.instagram.com/p/BuKHF-inw4l/?utm_source=ig_twitter_share&amp;igshid=p7dr7uab3cpe https://www.instagram.com/p/BuJRsiPHjbl/?utm_source=ig_twitter_share&amp;igshid=1482ngb006sgk https://www.instagram.com/p/Bt3FLcUHcpe/?utm_source=ig_twitter_share&amp;igshid=1g7d1zmcw5vd0 https://www.instagram.com/p/Btz06w5HqEJ/?utm_source=ig_twitter_share&amp;igshid=gs9wow87phyh https://www.instagram.com/p/BtyoioxnmVv/?utm_source=ig_twitter_share&amp;igshid=1igl8rmxkh12b https://www.instagram.com/p/BtydDVyHT_S/?utm_source=ig_twitter_share&amp;igshid=85lknwgixfhu https://www.instagram.com/p/Btx37k5HgQC/?utm_source=ig_twitter_share&amp;igshid=127n0fb1nsjsh https://www.instagram.com/p/BtxM_wJne5w/?utm_source=ig_twitter_share&amp;igshid=vu8ay94xbys0 https://www.instagram.com/p/BtuqUsyHngj/?utm_source=ig_twitter_share&amp;igshid=1mxeh005e6yyn https://www.instagram.com/p/BttdLbiHLvR/?utm_source=ig_twitter_share&amp;igshid=fh7kaew6qwcq</t>
  </si>
  <si>
    <t>https://www.nbclosangeles.com/news/national-international/505644971.html https://medium.com/playdeo/introducing-playdeo-abf0bebbc53e https://fairbydesign.com/why-gen-z-loves-closed-captioning/</t>
  </si>
  <si>
    <t>https://www.youtube.com/watch?v=RQ-ySN-v-UE&amp;feature=youtu.be https://www.youtube.com/watch?v=hRORU8KZEgw&amp;feature=youtu.be</t>
  </si>
  <si>
    <t>Top URLs in Tweet by Salience</t>
  </si>
  <si>
    <t>Top Domains in Tweet by Count</t>
  </si>
  <si>
    <t>nbclosangeles.com medium.com fairbydesign.com</t>
  </si>
  <si>
    <t>Top Domains in Tweet by Salience</t>
  </si>
  <si>
    <t>Top Hashtags in Tweet by Count</t>
  </si>
  <si>
    <t>youtube youtubechat mediachat chrisbenoit conspiracytheories truecrimes news scary wwe wcw</t>
  </si>
  <si>
    <t>storytelling brand narratives mediachat advertisement marketingstrategy content audiences myth attention</t>
  </si>
  <si>
    <t>mediachat digitalkids genz kidtech contentstrategy</t>
  </si>
  <si>
    <t>youtube youtubechat mediachat lyrics fastrap rappingfast fastrapper rapping rap rapping190wordsin20seconds</t>
  </si>
  <si>
    <t>Top Hashtags in Tweet by Salience</t>
  </si>
  <si>
    <t>chrisbenoit conspiracytheories truecrimes news scary wwe wcw ecw newartist newrapper</t>
  </si>
  <si>
    <t>content audiences myth attention article marketing engagement museum film movie</t>
  </si>
  <si>
    <t>kidtech contentstrategy digitalkids genz mediachat</t>
  </si>
  <si>
    <t>lyrics fastrap rappingfast fastrapper rapping rap rapping190wordsin20seconds rapfast love song</t>
  </si>
  <si>
    <t>Top Words in Tweet by Count</t>
  </si>
  <si>
    <t>amazin_minds thoughts opinions chrisbenoit murder suicide case conspiracytheories truecrimes youtube</t>
  </si>
  <si>
    <t>youtube youtubechat boss thoughts opinions chrisbenoit murder suicide case conspiracytheories</t>
  </si>
  <si>
    <t>storytelling via brand narratives advertisement marketingstrategy longer forms content engage</t>
  </si>
  <si>
    <t>beyondstorytell longer forms content engage audiences more deeply storytelling myth</t>
  </si>
  <si>
    <t>very owogmd aaajimobi freshfmibadan naija102ibadan splashfm1055 spacefm_901 bcostv something interactive</t>
  </si>
  <si>
    <t>s oneonone house candidate oredo constituency hon representative g h</t>
  </si>
  <si>
    <t>digitalkids genz captions great news especially kids watch youtube kidtech</t>
  </si>
  <si>
    <t>amazin_minds rapping boss newartist newrapper youtube youtuberapper independent rspping rappin</t>
  </si>
  <si>
    <t>poetonahill unreality uk canada australia dublin belfast bristol cambridge portsmouth</t>
  </si>
  <si>
    <t>youtube rapping youtubechat song love lyrics 190 words 20 seconds</t>
  </si>
  <si>
    <t>song love youtube ninjasaysgoes read lips original via youtubechat</t>
  </si>
  <si>
    <t>wish elana maybe next year perhaps smmw19 smexaminer look twitter</t>
  </si>
  <si>
    <t>victory global insight 1 hand site trump hilary good usa</t>
  </si>
  <si>
    <t>2016 podcast w monica burns classtechtips scannable technologies classroom thinking</t>
  </si>
  <si>
    <t>kilby76 a7 favorite chats mobilechatlive twittersmarter sproutchat brandchat podcastchat nostalgiachat</t>
  </si>
  <si>
    <t>Top Words in Tweet by Salience</t>
  </si>
  <si>
    <t>boss channels comment thoughts opinions chrisbenoit murder suicide case conspiracytheories</t>
  </si>
  <si>
    <t>longer forms content engage audiences more deeply myth diminishing attention</t>
  </si>
  <si>
    <t>s governor federal assembly west democratic g h t having</t>
  </si>
  <si>
    <t>captions great news especially kids watch youtube kidtech interactivity play</t>
  </si>
  <si>
    <t>rapping song love lyrics 190 words 20 seconds fastrap rappingfast</t>
  </si>
  <si>
    <t>Top Word Pairs in Tweet by Count</t>
  </si>
  <si>
    <t>amazin_minds,thoughts  thoughts,opinions  opinions,chrisbenoit  chrisbenoit,murder  murder,suicide  suicide,case  case,conspiracytheories  conspiracytheories,truecrimes  truecrimes,youtube  youtube,news</t>
  </si>
  <si>
    <t>youtubechat,mediachat  thoughts,opinions  opinions,chrisbenoit  chrisbenoit,murder  murder,suicide  suicide,case  conspiracytheories,truecrimes  truecrimes,youtube  youtube,news  news,mediachat</t>
  </si>
  <si>
    <t>narratives,mediachat  advertisement,marketingstrategy  longer,forms  forms,content  content,engage  engage,audiences  audiences,more  more,deeply  deeply,storytelling  storytelling,myth</t>
  </si>
  <si>
    <t>beyondstorytell,longer  longer,forms  forms,content  content,engage  engage,audiences  audiences,more  more,deeply  deeply,storytelling  storytelling,myth  myth,diminishing</t>
  </si>
  <si>
    <t>owogmd,aaajimobi  aaajimobi,freshfmibadan  freshfmibadan,naija102ibadan  naija102ibadan,splashfm1055  splashfm1055,spacefm_901  spacefm_901,bcostv  bcostv,something  something,very  very,very  very,interactive</t>
  </si>
  <si>
    <t>oneonone,mediachat  candidate,oredo  mediachat,hon  house,representative  representative,candidate  s,g  g,h  h,t  t,s  s,oneonone</t>
  </si>
  <si>
    <t>digitalkids,mediachat  great,news  news,especially  especially,kids  kids,watch  watch,youtube  youtube,kidtech  kidtech,digitalkids  interactivity,play  play,games</t>
  </si>
  <si>
    <t>amazin_minds,rapping  rapping,boss  boss,newartist  newartist,newrapper  newrapper,youtube  youtube,youtuberapper  youtuberapper,independent  independent,rspping  rspping,rappin</t>
  </si>
  <si>
    <t>unreality,uk  uk,canada  canada,australia  australia,dublin  dublin,belfast  belfast,bristol  bristol,cambridge  cambridge,portsmouth  portsmouth,amreading  amreading,fiction</t>
  </si>
  <si>
    <t>poetonahill,unreality  unreality,uk  uk,canada  canada,australia  australia,dublin  dublin,belfast  belfast,bristol  bristol,cambridge  cambridge,portsmouth  portsmouth,amreading</t>
  </si>
  <si>
    <t>youtubechat,mediachat  rapping,190  190,words  words,20  20,seconds  seconds,fastrap  fastrap,rappingfast  rappingfast,fastrapper  fastrapper,rapping  rapping,rap</t>
  </si>
  <si>
    <t>ninjasaysgoes,read  read,lips  lips,original  original,song  song,love  love,via  via,youtube  youtube,youtube  youtube,love  love,song</t>
  </si>
  <si>
    <t>wish,elana  elana,maybe  maybe,next  next,year  year,perhaps  perhaps,smmw19  smmw19,smexaminer  smexaminer,look  look,twitter  twitter,chat</t>
  </si>
  <si>
    <t>2016,podcast  podcast,w  w,monica  monica,burns  burns,classtechtips  classtechtips,scannable  scannable,technologies  technologies,classroom  classroom,thinking  thinking,through</t>
  </si>
  <si>
    <t>a7,favorite  favorite,chats  chats,mobilechatlive  mobilechatlive,twittersmarter  twittersmarter,sproutchat  sproutchat,brandchat  brandchat,podcastchat  podcastchat,nostalgiachat  nostalgiachat,cmchat  cmchat,collegecash</t>
  </si>
  <si>
    <t>kilby76,a7  a7,favorite  favorite,chats  chats,mobilechatlive  mobilechatlive,twittersmarter  twittersmarter,sproutchat  sproutchat,brandchat  brandchat,podcastchat  podcastchat,nostalgiachat  nostalgiachat,cmchat</t>
  </si>
  <si>
    <t>Top Word Pairs in Tweet by Salience</t>
  </si>
  <si>
    <t>thoughts,opinions  opinions,chrisbenoit  chrisbenoit,murder  murder,suicide  suicide,case  conspiracytheories,truecrimes  truecrimes,youtube  youtube,news  news,mediachat  mediachat,youtubechat</t>
  </si>
  <si>
    <t>oredo,west  west,constituency  house,assembly  assembly,candidate  s,g  g,h  h,t  t,s  s,oneonone  having,oneonone</t>
  </si>
  <si>
    <t>great,news  news,especially  especially,kids  kids,watch  watch,youtube  youtube,kidtech  kidtech,digitalkids  interactivity,play  play,games  games,software</t>
  </si>
  <si>
    <t>rapping,190  190,words  words,20  20,seconds  seconds,fastrap  fastrap,rappingfast  rappingfast,fastrapper  fastrapper,rapping  rapping,rap  rap,rapping190wordsin20seconds</t>
  </si>
  <si>
    <t>Word</t>
  </si>
  <si>
    <t>usa</t>
  </si>
  <si>
    <t>h</t>
  </si>
  <si>
    <t>t</t>
  </si>
  <si>
    <t>having</t>
  </si>
  <si>
    <t>assembly</t>
  </si>
  <si>
    <t>west</t>
  </si>
  <si>
    <t>federal</t>
  </si>
  <si>
    <t>democratic</t>
  </si>
  <si>
    <t>agbonifo</t>
  </si>
  <si>
    <t>eghosa</t>
  </si>
  <si>
    <t>party</t>
  </si>
  <si>
    <t>pdp</t>
  </si>
  <si>
    <t>tslnigeriatv</t>
  </si>
  <si>
    <t>peoples</t>
  </si>
  <si>
    <t>edo</t>
  </si>
  <si>
    <t>state</t>
  </si>
  <si>
    <t>omosede</t>
  </si>
  <si>
    <t>gabriella</t>
  </si>
  <si>
    <t>igbinedion</t>
  </si>
  <si>
    <t>ovia</t>
  </si>
  <si>
    <t>mr</t>
  </si>
  <si>
    <t>chris</t>
  </si>
  <si>
    <t>okaeben</t>
  </si>
  <si>
    <t>omoregie</t>
  </si>
  <si>
    <t>ogbeide</t>
  </si>
  <si>
    <t>ihama</t>
  </si>
  <si>
    <t>ej</t>
  </si>
  <si>
    <t>agbonayinma</t>
  </si>
  <si>
    <t>egor</t>
  </si>
  <si>
    <t>ikpoba</t>
  </si>
  <si>
    <t>okha</t>
  </si>
  <si>
    <t>progressives</t>
  </si>
  <si>
    <t>congress</t>
  </si>
  <si>
    <t>apc</t>
  </si>
  <si>
    <t>video</t>
  </si>
  <si>
    <t>boss</t>
  </si>
  <si>
    <t>held</t>
  </si>
  <si>
    <t>people</t>
  </si>
  <si>
    <t>maybe</t>
  </si>
  <si>
    <t>twitter</t>
  </si>
  <si>
    <t>coming</t>
  </si>
  <si>
    <t>independent</t>
  </si>
  <si>
    <t>rspping</t>
  </si>
  <si>
    <t>captions</t>
  </si>
  <si>
    <t>ukinebo</t>
  </si>
  <si>
    <t>dare</t>
  </si>
  <si>
    <t>senior</t>
  </si>
  <si>
    <t>special</t>
  </si>
  <si>
    <t>assistant</t>
  </si>
  <si>
    <t>executive</t>
  </si>
  <si>
    <t>skills</t>
  </si>
  <si>
    <t>development</t>
  </si>
  <si>
    <t>jobs</t>
  </si>
  <si>
    <t>getting</t>
  </si>
  <si>
    <t>ready</t>
  </si>
  <si>
    <t>hit</t>
  </si>
  <si>
    <t>set</t>
  </si>
  <si>
    <t>click</t>
  </si>
  <si>
    <t>something</t>
  </si>
  <si>
    <t>nice</t>
  </si>
  <si>
    <t>mediac</t>
  </si>
  <si>
    <t>scary</t>
  </si>
  <si>
    <t>wwe</t>
  </si>
  <si>
    <t>wcw</t>
  </si>
  <si>
    <t>ecw</t>
  </si>
  <si>
    <t>channels</t>
  </si>
  <si>
    <t>comment</t>
  </si>
  <si>
    <t>videos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</si>
  <si>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</si>
  <si>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</si>
  <si>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</si>
  <si>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</si>
  <si>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</si>
  <si>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</si>
  <si>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</si>
  <si>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</si>
  <si>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</si>
  <si>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</si>
  <si>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</si>
  <si>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</si>
  <si>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</si>
  <si>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</si>
  <si>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</si>
  <si>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</si>
  <si>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</si>
  <si>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</si>
  <si>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</si>
  <si>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</si>
  <si>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</si>
  <si>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</si>
  <si>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</si>
  <si>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</si>
  <si>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</si>
  <si>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</si>
  <si>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</si>
  <si>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</si>
  <si>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</si>
  <si>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</si>
  <si>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</si>
  <si>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</si>
  <si>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Jan</t>
  </si>
  <si>
    <t>4-Jan</t>
  </si>
  <si>
    <t>3 AM</t>
  </si>
  <si>
    <t>Feb</t>
  </si>
  <si>
    <t>7-Feb</t>
  </si>
  <si>
    <t>5 AM</t>
  </si>
  <si>
    <t>8-Feb</t>
  </si>
  <si>
    <t>7 PM</t>
  </si>
  <si>
    <t>10-Feb</t>
  </si>
  <si>
    <t>5 PM</t>
  </si>
  <si>
    <t>11-Feb</t>
  </si>
  <si>
    <t>12-Feb</t>
  </si>
  <si>
    <t>4 AM</t>
  </si>
  <si>
    <t>11 AM</t>
  </si>
  <si>
    <t>12 PM</t>
  </si>
  <si>
    <t>4 PM</t>
  </si>
  <si>
    <t>6 PM</t>
  </si>
  <si>
    <t>13-Feb</t>
  </si>
  <si>
    <t>14-Feb</t>
  </si>
  <si>
    <t>17-Feb</t>
  </si>
  <si>
    <t>6 AM</t>
  </si>
  <si>
    <t>8 AM</t>
  </si>
  <si>
    <t>18-Feb</t>
  </si>
  <si>
    <t>10 PM</t>
  </si>
  <si>
    <t>19-Feb</t>
  </si>
  <si>
    <t>20-Feb</t>
  </si>
  <si>
    <t>1 PM</t>
  </si>
  <si>
    <t>3 PM</t>
  </si>
  <si>
    <t>21-Feb</t>
  </si>
  <si>
    <t>8 PM</t>
  </si>
  <si>
    <t>22-Feb</t>
  </si>
  <si>
    <t>12 AM</t>
  </si>
  <si>
    <t>23-Feb</t>
  </si>
  <si>
    <t>10 AM</t>
  </si>
  <si>
    <t>9 PM</t>
  </si>
  <si>
    <t>25-Feb</t>
  </si>
  <si>
    <t>2 AM</t>
  </si>
  <si>
    <t>26-Feb</t>
  </si>
  <si>
    <t>27-Feb</t>
  </si>
  <si>
    <t>1 AM</t>
  </si>
  <si>
    <t>Mar</t>
  </si>
  <si>
    <t>1-Mar</t>
  </si>
  <si>
    <t>9 AM</t>
  </si>
  <si>
    <t>2-Mar</t>
  </si>
  <si>
    <t>3-Mar</t>
  </si>
  <si>
    <t>128, 128, 128</t>
  </si>
  <si>
    <t>Red</t>
  </si>
  <si>
    <t>199, 56, 56</t>
  </si>
  <si>
    <t>G1: very</t>
  </si>
  <si>
    <t>G2: youtube mediachat song love youtubechat read lips original rapping lyrics</t>
  </si>
  <si>
    <t>G3: storytelling longer forms content engage audiences more deeply myth diminishing</t>
  </si>
  <si>
    <t>G4: youtube youtubechat mediachat thoughts opinions chrisbenoit murder suicide case conspiracytheories</t>
  </si>
  <si>
    <t>G5: a7 favorite chats mobilechatlive twittersmarter sproutchat brandchat podcastchat nostalgiachat cmchat</t>
  </si>
  <si>
    <t>G8: unreality uk canada australia dublin belfast bristol cambridge portsmouth amreading</t>
  </si>
  <si>
    <t>G9: s oneonone mediachat house candidate oredo constituency representative hon g</t>
  </si>
  <si>
    <t>G10: victory mediachat global insight 1 hand site trump hilary good</t>
  </si>
  <si>
    <t>Autofill Workbook Results</t>
  </si>
  <si>
    <t>Edge Weight▓1▓8▓0▓True▓Gray▓Red▓▓Edge Weight▓1▓8▓0▓3▓10▓False▓Edge Weight▓1▓8▓0▓35▓12▓False▓▓0▓0▓0▓True▓Black▓Black▓▓Followers▓0▓613410▓0▓162▓1000▓False▓▓0▓0▓0▓0▓0▓False▓▓0▓0▓0▓0▓0▓False▓▓0▓0▓0▓0▓0▓False</t>
  </si>
  <si>
    <t>GraphSource░GraphServerTwitterSearch▓GraphTerm░mediachat▓ImportDescription░The graph represents a network of 35 Twitter users whose tweets in the requested range contained "mediachat", or who were replied to or mentioned in those tweets.  The network was obtained from the NodeXL Graph Server on Monday, 04 March 2019 at 07:36 UTC.
The requested start date was Sunday, 03 March 2019 at 01:01 UTC and the maximum number of days (going backward) was 14.
The maximum number of tweets collected was 5,000.
The tweets in the network were tweeted over the 13-day, 18-hour, 11-minute period from Sunday, 17 February 2019 at 06:32 UTC to Sunday, 03 March 2019 at 00:43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</si>
</sst>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8769438"/>
        <c:axId val="13380623"/>
      </c:barChart>
      <c:catAx>
        <c:axId val="387694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380623"/>
        <c:crosses val="autoZero"/>
        <c:auto val="1"/>
        <c:lblOffset val="100"/>
        <c:noMultiLvlLbl val="0"/>
      </c:catAx>
      <c:valAx>
        <c:axId val="13380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69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Series'!$A$26:$A$98</c:f>
              <c:strCache>
                <c:ptCount val="47"/>
                <c:pt idx="0">
                  <c:v>3 AM
4-Jan
Jan
2019</c:v>
                </c:pt>
                <c:pt idx="1">
                  <c:v>5 AM
7-Feb
Feb</c:v>
                </c:pt>
                <c:pt idx="2">
                  <c:v>5 AM
8-Feb</c:v>
                </c:pt>
                <c:pt idx="3">
                  <c:v>7 PM</c:v>
                </c:pt>
                <c:pt idx="4">
                  <c:v>5 PM
10-Feb</c:v>
                </c:pt>
                <c:pt idx="5">
                  <c:v>5 AM
11-Feb</c:v>
                </c:pt>
                <c:pt idx="6">
                  <c:v>4 AM
12-Feb</c:v>
                </c:pt>
                <c:pt idx="7">
                  <c:v>11 AM</c:v>
                </c:pt>
                <c:pt idx="8">
                  <c:v>12 PM</c:v>
                </c:pt>
                <c:pt idx="9">
                  <c:v>4 PM</c:v>
                </c:pt>
                <c:pt idx="10">
                  <c:v>6 PM</c:v>
                </c:pt>
                <c:pt idx="11">
                  <c:v>5 AM
13-Feb</c:v>
                </c:pt>
                <c:pt idx="12">
                  <c:v>11 AM
14-Feb</c:v>
                </c:pt>
                <c:pt idx="13">
                  <c:v>6 AM
17-Feb</c:v>
                </c:pt>
                <c:pt idx="14">
                  <c:v>8 AM</c:v>
                </c:pt>
                <c:pt idx="15">
                  <c:v>6 PM</c:v>
                </c:pt>
                <c:pt idx="16">
                  <c:v>4 AM
18-Feb</c:v>
                </c:pt>
                <c:pt idx="17">
                  <c:v>6 PM</c:v>
                </c:pt>
                <c:pt idx="18">
                  <c:v>10 PM</c:v>
                </c:pt>
                <c:pt idx="19">
                  <c:v>4 AM
19-Feb</c:v>
                </c:pt>
                <c:pt idx="20">
                  <c:v>1 PM
20-Feb</c:v>
                </c:pt>
                <c:pt idx="21">
                  <c:v>3 PM</c:v>
                </c:pt>
                <c:pt idx="22">
                  <c:v>4 PM</c:v>
                </c:pt>
                <c:pt idx="23">
                  <c:v>3 AM
21-Feb</c:v>
                </c:pt>
                <c:pt idx="24">
                  <c:v>5 AM</c:v>
                </c:pt>
                <c:pt idx="25">
                  <c:v>11 AM</c:v>
                </c:pt>
                <c:pt idx="26">
                  <c:v>12 PM</c:v>
                </c:pt>
                <c:pt idx="27">
                  <c:v>1 PM</c:v>
                </c:pt>
                <c:pt idx="28">
                  <c:v>5 PM</c:v>
                </c:pt>
                <c:pt idx="29">
                  <c:v>7 PM</c:v>
                </c:pt>
                <c:pt idx="30">
                  <c:v>8 PM</c:v>
                </c:pt>
                <c:pt idx="31">
                  <c:v>12 AM
22-Feb</c:v>
                </c:pt>
                <c:pt idx="32">
                  <c:v>5 PM</c:v>
                </c:pt>
                <c:pt idx="33">
                  <c:v>3 AM
23-Feb</c:v>
                </c:pt>
                <c:pt idx="34">
                  <c:v>6 AM</c:v>
                </c:pt>
                <c:pt idx="35">
                  <c:v>10 AM</c:v>
                </c:pt>
                <c:pt idx="36">
                  <c:v>9 PM</c:v>
                </c:pt>
                <c:pt idx="37">
                  <c:v>2 AM
25-Feb</c:v>
                </c:pt>
                <c:pt idx="38">
                  <c:v>11 AM
26-Feb</c:v>
                </c:pt>
                <c:pt idx="39">
                  <c:v>1 AM
27-Feb</c:v>
                </c:pt>
                <c:pt idx="40">
                  <c:v>8 AM</c:v>
                </c:pt>
                <c:pt idx="41">
                  <c:v>12 AM
1-Mar
Mar</c:v>
                </c:pt>
                <c:pt idx="42">
                  <c:v>9 AM</c:v>
                </c:pt>
                <c:pt idx="43">
                  <c:v>12 PM</c:v>
                </c:pt>
                <c:pt idx="44">
                  <c:v>4 PM</c:v>
                </c:pt>
                <c:pt idx="45">
                  <c:v>9 PM
2-Mar</c:v>
                </c:pt>
                <c:pt idx="46">
                  <c:v>12 AM
3-Mar</c:v>
                </c:pt>
              </c:strCache>
            </c:strRef>
          </c:cat>
          <c:val>
            <c:numRef>
              <c:f>'Time Series'!$B$26:$B$98</c:f>
              <c:numCache>
                <c:formatCode>General</c:formatCode>
                <c:ptCount val="4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11</c:v>
                </c:pt>
                <c:pt idx="15">
                  <c:v>1</c:v>
                </c:pt>
                <c:pt idx="16">
                  <c:v>1</c:v>
                </c:pt>
                <c:pt idx="17">
                  <c:v>1</c:v>
                </c:pt>
                <c:pt idx="18">
                  <c:v>1</c:v>
                </c:pt>
                <c:pt idx="19">
                  <c:v>1</c:v>
                </c:pt>
                <c:pt idx="20">
                  <c:v>1</c:v>
                </c:pt>
                <c:pt idx="21">
                  <c:v>1</c:v>
                </c:pt>
                <c:pt idx="22">
                  <c:v>1</c:v>
                </c:pt>
                <c:pt idx="23">
                  <c:v>1</c:v>
                </c:pt>
                <c:pt idx="24">
                  <c:v>1</c:v>
                </c:pt>
                <c:pt idx="25">
                  <c:v>1</c:v>
                </c:pt>
                <c:pt idx="26">
                  <c:v>2</c:v>
                </c:pt>
                <c:pt idx="27">
                  <c:v>1</c:v>
                </c:pt>
                <c:pt idx="28">
                  <c:v>1</c:v>
                </c:pt>
                <c:pt idx="29">
                  <c:v>2</c:v>
                </c:pt>
                <c:pt idx="30">
                  <c:v>1</c:v>
                </c:pt>
                <c:pt idx="31">
                  <c:v>1</c:v>
                </c:pt>
                <c:pt idx="32">
                  <c:v>1</c:v>
                </c:pt>
                <c:pt idx="33">
                  <c:v>1</c:v>
                </c:pt>
                <c:pt idx="34">
                  <c:v>2</c:v>
                </c:pt>
                <c:pt idx="35">
                  <c:v>1</c:v>
                </c:pt>
                <c:pt idx="36">
                  <c:v>2</c:v>
                </c:pt>
                <c:pt idx="37">
                  <c:v>1</c:v>
                </c:pt>
                <c:pt idx="38">
                  <c:v>1</c:v>
                </c:pt>
                <c:pt idx="39">
                  <c:v>1</c:v>
                </c:pt>
                <c:pt idx="40">
                  <c:v>1</c:v>
                </c:pt>
                <c:pt idx="41">
                  <c:v>1</c:v>
                </c:pt>
                <c:pt idx="42">
                  <c:v>1</c:v>
                </c:pt>
                <c:pt idx="43">
                  <c:v>1</c:v>
                </c:pt>
                <c:pt idx="44">
                  <c:v>1</c:v>
                </c:pt>
                <c:pt idx="45">
                  <c:v>1</c:v>
                </c:pt>
                <c:pt idx="46">
                  <c:v>1</c:v>
                </c:pt>
              </c:numCache>
            </c:numRef>
          </c:val>
        </c:ser>
        <c:axId val="36735064"/>
        <c:axId val="62180121"/>
      </c:barChart>
      <c:catAx>
        <c:axId val="36735064"/>
        <c:scaling>
          <c:orientation val="minMax"/>
        </c:scaling>
        <c:axPos val="b"/>
        <c:delete val="0"/>
        <c:numFmt formatCode="General" sourceLinked="1"/>
        <c:majorTickMark val="out"/>
        <c:minorTickMark val="none"/>
        <c:tickLblPos val="nextTo"/>
        <c:crossAx val="62180121"/>
        <c:crosses val="autoZero"/>
        <c:auto val="1"/>
        <c:lblOffset val="100"/>
        <c:noMultiLvlLbl val="0"/>
      </c:catAx>
      <c:valAx>
        <c:axId val="62180121"/>
        <c:scaling>
          <c:orientation val="minMax"/>
        </c:scaling>
        <c:axPos val="l"/>
        <c:majorGridlines/>
        <c:delete val="0"/>
        <c:numFmt formatCode="General" sourceLinked="1"/>
        <c:majorTickMark val="out"/>
        <c:minorTickMark val="none"/>
        <c:tickLblPos val="nextTo"/>
        <c:crossAx val="367350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316744"/>
        <c:axId val="10088649"/>
      </c:barChart>
      <c:catAx>
        <c:axId val="533167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088649"/>
        <c:crosses val="autoZero"/>
        <c:auto val="1"/>
        <c:lblOffset val="100"/>
        <c:noMultiLvlLbl val="0"/>
      </c:catAx>
      <c:valAx>
        <c:axId val="10088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16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3688978"/>
        <c:axId val="11874211"/>
      </c:barChart>
      <c:catAx>
        <c:axId val="236889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874211"/>
        <c:crosses val="autoZero"/>
        <c:auto val="1"/>
        <c:lblOffset val="100"/>
        <c:noMultiLvlLbl val="0"/>
      </c:catAx>
      <c:valAx>
        <c:axId val="11874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88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9759036"/>
        <c:axId val="22287005"/>
      </c:barChart>
      <c:catAx>
        <c:axId val="397590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287005"/>
        <c:crosses val="autoZero"/>
        <c:auto val="1"/>
        <c:lblOffset val="100"/>
        <c:noMultiLvlLbl val="0"/>
      </c:catAx>
      <c:valAx>
        <c:axId val="22287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59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6365318"/>
        <c:axId val="60416951"/>
      </c:barChart>
      <c:catAx>
        <c:axId val="663653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416951"/>
        <c:crosses val="autoZero"/>
        <c:auto val="1"/>
        <c:lblOffset val="100"/>
        <c:noMultiLvlLbl val="0"/>
      </c:catAx>
      <c:valAx>
        <c:axId val="60416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65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881648"/>
        <c:axId val="61934833"/>
      </c:barChart>
      <c:catAx>
        <c:axId val="68816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934833"/>
        <c:crosses val="autoZero"/>
        <c:auto val="1"/>
        <c:lblOffset val="100"/>
        <c:noMultiLvlLbl val="0"/>
      </c:catAx>
      <c:valAx>
        <c:axId val="61934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81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0542586"/>
        <c:axId val="50665547"/>
      </c:barChart>
      <c:catAx>
        <c:axId val="205425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665547"/>
        <c:crosses val="autoZero"/>
        <c:auto val="1"/>
        <c:lblOffset val="100"/>
        <c:noMultiLvlLbl val="0"/>
      </c:catAx>
      <c:valAx>
        <c:axId val="50665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42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336740"/>
        <c:axId val="10268613"/>
      </c:barChart>
      <c:catAx>
        <c:axId val="533367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268613"/>
        <c:crosses val="autoZero"/>
        <c:auto val="1"/>
        <c:lblOffset val="100"/>
        <c:noMultiLvlLbl val="0"/>
      </c:catAx>
      <c:valAx>
        <c:axId val="10268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36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308654"/>
        <c:axId val="26451295"/>
      </c:barChart>
      <c:catAx>
        <c:axId val="25308654"/>
        <c:scaling>
          <c:orientation val="minMax"/>
        </c:scaling>
        <c:axPos val="b"/>
        <c:delete val="1"/>
        <c:majorTickMark val="out"/>
        <c:minorTickMark val="none"/>
        <c:tickLblPos val="none"/>
        <c:crossAx val="26451295"/>
        <c:crosses val="autoZero"/>
        <c:auto val="1"/>
        <c:lblOffset val="100"/>
        <c:noMultiLvlLbl val="0"/>
      </c:catAx>
      <c:valAx>
        <c:axId val="26451295"/>
        <c:scaling>
          <c:orientation val="minMax"/>
        </c:scaling>
        <c:axPos val="l"/>
        <c:delete val="1"/>
        <c:majorTickMark val="out"/>
        <c:minorTickMark val="none"/>
        <c:tickLblPos val="none"/>
        <c:crossAx val="253086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Marc Smith" refreshedVersion="5">
  <cacheSource type="worksheet">
    <worksheetSource ref="A2:BL6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4">
        <s v="chrisbenoit conspiracytheories truecrimes youtube news"/>
        <s v="museum storytelling brand film narratives mediachat movie advertisement marketingstrategy photography"/>
        <s v="content audiences storytelling myth attention article brand marketing narratives mediachat engagement advertisement marketingstrategy"/>
        <s v="content audiences storytelling myth attention"/>
        <s v="mediachat"/>
        <s v="oneonone mediachat"/>
        <s v="genz digitalkids mediachat"/>
        <s v="kidtech digitalkids mediachat"/>
        <s v="genz contentstrategy mediachat"/>
        <s v="chrisbenoit conspiracytheories truecrimes youtube news mediachat youtubechat scary wwe wcw ecw"/>
        <s v="youtubechat mediachat youtubeisbroke youtube videos youtubevideos"/>
        <s v="thetruth commonsince seo youtube youtubechat mediachat"/>
        <s v="newartist newrapper youtube youtuberapper independent rspping rappinglikeaboss rapper lyrics youtubechat mediachat songwriter artist emotional heart boss"/>
        <s v="newartist newrapper youtube youtuberapper independent rspping"/>
        <s v="uk canada australia dublin belfast bristol cambridge portsmouth amreading fiction novel twitter publishing mediachat poetry_book_society poetry thriller epic adventure readers reviewers amazon booksales author authors"/>
        <s v="uk canada australia dublin belfast bristol cambridge portsmouth amreading"/>
        <s v="youtube love song youtubechat mediachat subscribe view entertaining musicvideo lyrics lyrics video lyricsvideo newartists new hot sad readmylips"/>
        <s v="youtube love song youtubechat mediachat"/>
        <s v="fastrap rappingfast fastrapper rapping rap rapping190wordsin20seconds rapfast youtube youtubechat mediachat"/>
        <s v="smmw19 smchat mediachat blogchat custserv twittersmarter"/>
        <s v="victory mediachat rt trump hilary"/>
        <s v="podcast ar mixedreality edtech makered edchat medialiteracy mediachat createedu"/>
        <s v="mobilechatlive twittersmarter sproutchat brandchat podcastchat nostalgiachat cmchat collegecash socialroadtrip goalchat mediachat"/>
        <s v="mobilechatlive twittersmarter sproutchat brandchat podcastchat nostalgiachat cm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1">
        <d v="2019-02-20T16:41:57.000"/>
        <d v="2019-02-21T05:51:10.000"/>
        <d v="2019-02-21T11:38:23.000"/>
        <d v="2019-02-21T12:09:40.000"/>
        <d v="2019-02-21T12:24:57.000"/>
        <d v="2019-02-21T17:14:56.000"/>
        <d v="2019-02-21T20:54:50.000"/>
        <d v="2019-02-07T05:05:38.000"/>
        <d v="2019-02-08T05:03:51.000"/>
        <d v="2019-02-08T19:31:59.000"/>
        <d v="2019-02-10T17:49:52.000"/>
        <d v="2019-02-11T05:03:55.000"/>
        <d v="2019-02-12T04:45:22.000"/>
        <d v="2019-02-12T11:00:34.000"/>
        <d v="2019-02-12T16:24:57.000"/>
        <d v="2019-02-12T18:05:20.000"/>
        <d v="2019-02-13T05:12:43.000"/>
        <d v="2019-02-14T11:32:33.000"/>
        <d v="2019-02-17T08:12:13.000"/>
        <d v="2019-02-17T08:12:16.000"/>
        <d v="2019-02-17T08:12:19.000"/>
        <d v="2019-02-17T08:12:22.000"/>
        <d v="2019-02-17T08:12:25.000"/>
        <d v="2019-02-17T08:12:31.000"/>
        <d v="2019-02-17T08:12:33.000"/>
        <d v="2019-02-17T08:12:37.000"/>
        <d v="2019-02-17T08:12:40.000"/>
        <d v="2019-02-17T08:12:42.000"/>
        <d v="2019-02-17T08:12:45.000"/>
        <d v="2019-02-21T13:08:14.000"/>
        <d v="2019-02-22T00:01:07.000"/>
        <d v="2019-02-18T18:08:22.000"/>
        <d v="2019-02-18T22:55:33.000"/>
        <d v="2019-02-20T15:02:08.000"/>
        <d v="2019-02-21T19:31:30.000"/>
        <d v="2019-02-21T19:41:17.000"/>
        <d v="2019-02-22T17:42:39.000"/>
        <d v="2019-02-23T06:23:09.000"/>
        <d v="2019-02-23T06:23:49.000"/>
        <d v="2019-02-23T21:33:55.000"/>
        <d v="2019-02-23T21:43:13.000"/>
        <d v="2019-02-12T12:54:37.000"/>
        <d v="2019-02-27T08:02:52.000"/>
        <d v="2019-02-18T04:34:16.000"/>
        <d v="2019-03-01T09:22:57.000"/>
        <d v="2019-02-17T18:21:02.000"/>
        <d v="2019-02-20T13:08:01.000"/>
        <d v="2019-02-23T10:18:04.000"/>
        <d v="2019-02-26T11:44:02.000"/>
        <d v="2019-03-01T12:16:02.000"/>
        <d v="2019-03-01T16:10:54.000"/>
        <d v="2019-01-04T03:46:26.000"/>
        <d v="2019-03-02T21:03:57.000"/>
        <d v="2019-02-17T06:32:02.000"/>
        <d v="2019-02-19T04:20:06.000"/>
        <d v="2019-02-21T03:18:02.000"/>
        <d v="2019-02-23T03:14:01.000"/>
        <d v="2019-02-25T02:29:03.000"/>
        <d v="2019-02-27T01:00:03.000"/>
        <d v="2019-03-01T00:44:02.000"/>
        <d v="2019-03-03T00:43:05.000"/>
      </sharedItems>
      <fieldGroup par="66" base="22">
        <rangePr groupBy="hours" autoEnd="1" autoStart="1" startDate="2019-01-04T03:46:26.000" endDate="2019-03-03T00:43:05.000"/>
        <groupItems count="26">
          <s v="&lt;1/4/2019"/>
          <s v="12 AM"/>
          <s v="1 AM"/>
          <s v="2 AM"/>
          <s v="3 AM"/>
          <s v="4 AM"/>
          <s v="5 AM"/>
          <s v="6 AM"/>
          <s v="7 AM"/>
          <s v="8 AM"/>
          <s v="9 AM"/>
          <s v="10 AM"/>
          <s v="11 AM"/>
          <s v="12 PM"/>
          <s v="1 PM"/>
          <s v="2 PM"/>
          <s v="3 PM"/>
          <s v="4 PM"/>
          <s v="5 PM"/>
          <s v="6 PM"/>
          <s v="7 PM"/>
          <s v="8 PM"/>
          <s v="9 PM"/>
          <s v="10 PM"/>
          <s v="11 PM"/>
          <s v="&gt;3/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04T03:46:26.000" endDate="2019-03-03T00:43:05.000"/>
        <groupItems count="368">
          <s v="&lt;1/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2019"/>
        </groupItems>
      </fieldGroup>
    </cacheField>
    <cacheField name="Months" databaseField="0">
      <sharedItems containsMixedTypes="0" count="0"/>
      <fieldGroup base="22">
        <rangePr groupBy="months" autoEnd="1" autoStart="1" startDate="2019-01-04T03:46:26.000" endDate="2019-03-03T00:43:05.000"/>
        <groupItems count="14">
          <s v="&lt;1/4/2019"/>
          <s v="Jan"/>
          <s v="Feb"/>
          <s v="Mar"/>
          <s v="Apr"/>
          <s v="May"/>
          <s v="Jun"/>
          <s v="Jul"/>
          <s v="Aug"/>
          <s v="Sep"/>
          <s v="Oct"/>
          <s v="Nov"/>
          <s v="Dec"/>
          <s v="&gt;3/3/2019"/>
        </groupItems>
      </fieldGroup>
    </cacheField>
    <cacheField name="Years" databaseField="0">
      <sharedItems containsMixedTypes="0" count="0"/>
      <fieldGroup base="22">
        <rangePr groupBy="years" autoEnd="1" autoStart="1" startDate="2019-01-04T03:46:26.000" endDate="2019-03-03T00:43:05.000"/>
        <groupItems count="3">
          <s v="&lt;1/4/2019"/>
          <s v="2019"/>
          <s v="&gt;3/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1">
  <r>
    <s v="ahmii12345"/>
    <s v="amazin_minds"/>
    <m/>
    <m/>
    <m/>
    <m/>
    <m/>
    <m/>
    <m/>
    <m/>
    <s v="No"/>
    <n v="3"/>
    <m/>
    <m/>
    <x v="0"/>
    <d v="2019-02-20T16:41:57.000"/>
    <s v="RT @Amazin_Minds: My thoughts and opinions on the #chrisbenoit murder suicide case!_x000a__x000a_#conspiracytheories #truecrimes #youtube #news #mediac…"/>
    <m/>
    <m/>
    <x v="0"/>
    <m/>
    <s v="http://pbs.twimg.com/profile_images/1098233089539665920/E-iUCq1G_normal.jpg"/>
    <x v="0"/>
    <s v="https://twitter.com/#!/ahmii12345/status/1098261486705786880"/>
    <m/>
    <m/>
    <s v="1098261486705786880"/>
    <m/>
    <b v="0"/>
    <n v="0"/>
    <s v=""/>
    <b v="0"/>
    <s v="en"/>
    <m/>
    <s v=""/>
    <b v="0"/>
    <n v="1"/>
    <s v="1098236365832155136"/>
    <s v="Twitter for Android"/>
    <b v="0"/>
    <s v="1098236365832155136"/>
    <s v="Tweet"/>
    <n v="0"/>
    <n v="0"/>
    <m/>
    <m/>
    <m/>
    <m/>
    <m/>
    <m/>
    <m/>
    <m/>
    <n v="1"/>
    <s v="4"/>
    <s v="4"/>
    <n v="0"/>
    <n v="0"/>
    <n v="2"/>
    <n v="11.764705882352942"/>
    <n v="0"/>
    <n v="0"/>
    <n v="15"/>
    <n v="88.23529411764706"/>
    <n v="17"/>
  </r>
  <r>
    <s v="doougan"/>
    <s v="amazin_minds"/>
    <m/>
    <m/>
    <m/>
    <m/>
    <m/>
    <m/>
    <m/>
    <m/>
    <s v="No"/>
    <n v="4"/>
    <m/>
    <m/>
    <x v="0"/>
    <d v="2019-02-21T05:51:10.000"/>
    <s v="RT @Amazin_Minds: My thoughts and opinions on the #chrisbenoit murder suicide case!_x000a__x000a_#conspiracytheories #truecrimes #youtube #news #mediac…"/>
    <m/>
    <m/>
    <x v="0"/>
    <m/>
    <s v="http://pbs.twimg.com/profile_images/777344702588649472/UUCJ-OmG_normal.jpg"/>
    <x v="1"/>
    <s v="https://twitter.com/#!/doougan/status/1098460098144260098"/>
    <m/>
    <m/>
    <s v="1098460098144260098"/>
    <m/>
    <b v="0"/>
    <n v="0"/>
    <s v=""/>
    <b v="0"/>
    <s v="en"/>
    <m/>
    <s v=""/>
    <b v="0"/>
    <n v="2"/>
    <s v="1098236365832155136"/>
    <s v="Twitter Web Client"/>
    <b v="0"/>
    <s v="1098236365832155136"/>
    <s v="Tweet"/>
    <n v="0"/>
    <n v="0"/>
    <m/>
    <m/>
    <m/>
    <m/>
    <m/>
    <m/>
    <m/>
    <m/>
    <n v="1"/>
    <s v="4"/>
    <s v="4"/>
    <n v="0"/>
    <n v="0"/>
    <n v="2"/>
    <n v="11.764705882352942"/>
    <n v="0"/>
    <n v="0"/>
    <n v="15"/>
    <n v="88.23529411764706"/>
    <n v="17"/>
  </r>
  <r>
    <s v="beyondstorytell"/>
    <s v="staradvertiser"/>
    <m/>
    <m/>
    <m/>
    <m/>
    <m/>
    <m/>
    <m/>
    <m/>
    <s v="No"/>
    <n v="5"/>
    <m/>
    <m/>
    <x v="0"/>
    <d v="2019-02-21T11:38:23.000"/>
    <s v="George Lucas breaks ground on $1B #museum of visual #storytelling _x000a_via @staradvertiser _x000a__x000a_https://t.co/WgHDyZFivE … …_x000a__x000a_#brand #film #narratives #MediaChat #movie #advertisement #MarketingStrategy #photography https://t.co/vVsJPEeC6n"/>
    <s v="https://www.staradvertiser.com/2018/03/14/features/george-lucas-breaks-ground-on-1b-museum-of-visual-storytelling/"/>
    <s v="staradvertiser.com"/>
    <x v="1"/>
    <s v="https://pbs.twimg.com/media/Dz7TB-oX4AAJ_Bm.jpg"/>
    <s v="https://pbs.twimg.com/media/Dz7TB-oX4AAJ_Bm.jpg"/>
    <x v="2"/>
    <s v="https://twitter.com/#!/beyondstorytell/status/1098547480197808128"/>
    <m/>
    <m/>
    <s v="1098547480197808128"/>
    <m/>
    <b v="0"/>
    <n v="1"/>
    <s v=""/>
    <b v="0"/>
    <s v="en"/>
    <m/>
    <s v=""/>
    <b v="0"/>
    <n v="0"/>
    <s v=""/>
    <s v="Twitter Web Client"/>
    <b v="0"/>
    <s v="1098547480197808128"/>
    <s v="Tweet"/>
    <n v="0"/>
    <n v="0"/>
    <m/>
    <m/>
    <m/>
    <m/>
    <m/>
    <m/>
    <m/>
    <m/>
    <n v="1"/>
    <s v="3"/>
    <s v="3"/>
    <n v="0"/>
    <n v="0"/>
    <n v="1"/>
    <n v="5"/>
    <n v="0"/>
    <n v="0"/>
    <n v="19"/>
    <n v="95"/>
    <n v="20"/>
  </r>
  <r>
    <s v="beyondstorytell"/>
    <s v="adweek"/>
    <m/>
    <m/>
    <m/>
    <m/>
    <m/>
    <m/>
    <m/>
    <m/>
    <s v="No"/>
    <n v="6"/>
    <m/>
    <m/>
    <x v="0"/>
    <d v="2019-02-21T12:09:40.000"/>
    <s v="Longer forms of #Content can engage #audiences more deeply. &quot;#Storytelling and the #Myth of Diminishing #Attention Spans&quot; _x000a_Nice #article by @cstefanyk via @Adweek _x000a__x000a_https://t.co/W4TAhK8ED0    _x000a__x000a_#brand #Marketing #narratives #MediaChat #engagement #advertisement #MarketingStrategy"/>
    <s v="http://www.adweek.com/?p=921676"/>
    <s v="adweek.com"/>
    <x v="2"/>
    <m/>
    <s v="http://pbs.twimg.com/profile_images/950647319275425793/qjPO2XUI_normal.jpg"/>
    <x v="3"/>
    <s v="https://twitter.com/#!/beyondstorytell/status/1098555352935817216"/>
    <m/>
    <m/>
    <s v="1098555352935817216"/>
    <m/>
    <b v="0"/>
    <n v="0"/>
    <s v=""/>
    <b v="0"/>
    <s v="en"/>
    <m/>
    <s v=""/>
    <b v="0"/>
    <n v="1"/>
    <s v=""/>
    <s v="Twitter Web Client"/>
    <b v="0"/>
    <s v="1098555352935817216"/>
    <s v="Tweet"/>
    <n v="0"/>
    <n v="0"/>
    <m/>
    <m/>
    <m/>
    <m/>
    <m/>
    <m/>
    <m/>
    <m/>
    <n v="1"/>
    <s v="3"/>
    <s v="3"/>
    <m/>
    <m/>
    <m/>
    <m/>
    <m/>
    <m/>
    <m/>
    <m/>
    <m/>
  </r>
  <r>
    <s v="storythefuture"/>
    <s v="beyondstorytell"/>
    <m/>
    <m/>
    <m/>
    <m/>
    <m/>
    <m/>
    <m/>
    <m/>
    <s v="No"/>
    <n v="8"/>
    <m/>
    <m/>
    <x v="0"/>
    <d v="2019-02-21T12:24:57.000"/>
    <s v="RT @BeyondStorytell: Longer forms of #Content can engage #audiences more deeply. &quot;#Storytelling and the #Myth of Diminishing #Attention Spa…"/>
    <m/>
    <m/>
    <x v="3"/>
    <m/>
    <s v="http://pbs.twimg.com/profile_images/1075817820343205888/2xv4-Y4T_normal.jpg"/>
    <x v="4"/>
    <s v="https://twitter.com/#!/storythefuture/status/1098559196604350464"/>
    <m/>
    <m/>
    <s v="1098559196604350464"/>
    <m/>
    <b v="0"/>
    <n v="0"/>
    <s v=""/>
    <b v="0"/>
    <s v="en"/>
    <m/>
    <s v=""/>
    <b v="0"/>
    <n v="1"/>
    <s v="1098555352935817216"/>
    <s v="Twitter for Android"/>
    <b v="0"/>
    <s v="1098555352935817216"/>
    <s v="Tweet"/>
    <n v="0"/>
    <n v="0"/>
    <m/>
    <m/>
    <m/>
    <m/>
    <m/>
    <m/>
    <m/>
    <m/>
    <n v="1"/>
    <s v="3"/>
    <s v="3"/>
    <n v="0"/>
    <n v="0"/>
    <n v="1"/>
    <n v="5.2631578947368425"/>
    <n v="0"/>
    <n v="0"/>
    <n v="18"/>
    <n v="94.73684210526316"/>
    <n v="19"/>
  </r>
  <r>
    <s v="saheed_alarape"/>
    <s v="bcostv"/>
    <m/>
    <m/>
    <m/>
    <m/>
    <m/>
    <m/>
    <m/>
    <m/>
    <s v="No"/>
    <n v="9"/>
    <m/>
    <m/>
    <x v="0"/>
    <d v="2019-02-21T17:14:56.000"/>
    <s v="@OwoGMD @AAAjimobi @freshfmibadan @NAIJA102IBADAN @SplashFM1055 @SpaceFM_901 @bcostv Something like this should be very very interactive!!_x000a__x000a_Obviously they won't be talking to themselves alone? Maybe i don't know the meaning of #mediachat again"/>
    <m/>
    <m/>
    <x v="4"/>
    <m/>
    <s v="http://pbs.twimg.com/profile_images/1048497304997691392/l-4dSzIT_normal.jpg"/>
    <x v="5"/>
    <s v="https://twitter.com/#!/saheed_alarape/status/1098632172158795776"/>
    <m/>
    <m/>
    <s v="1098632172158795776"/>
    <s v="1098631574139125762"/>
    <b v="0"/>
    <n v="1"/>
    <s v="307425866"/>
    <b v="0"/>
    <s v="en"/>
    <m/>
    <s v=""/>
    <b v="0"/>
    <n v="0"/>
    <s v=""/>
    <s v="Twitter for Android"/>
    <b v="0"/>
    <s v="1098631574139125762"/>
    <s v="Tweet"/>
    <n v="0"/>
    <n v="0"/>
    <m/>
    <m/>
    <m/>
    <m/>
    <m/>
    <m/>
    <m/>
    <m/>
    <n v="1"/>
    <s v="1"/>
    <s v="1"/>
    <m/>
    <m/>
    <m/>
    <m/>
    <m/>
    <m/>
    <m/>
    <m/>
    <m/>
  </r>
  <r>
    <s v="kevwemodupe"/>
    <s v="governor"/>
    <m/>
    <m/>
    <m/>
    <m/>
    <m/>
    <m/>
    <m/>
    <m/>
    <s v="No"/>
    <n v="16"/>
    <m/>
    <m/>
    <x v="0"/>
    <d v="2019-02-21T20:54:50.000"/>
    <s v="S I G H T S from the #OneOnOne #MediaChat with Ukinebo Dare, Senior Special Assistant to the Executive Governor of Edo State @Governor on Skills Development and Jobs (EDOJOBS) at the… https://t.co/ticd7rzNB4"/>
    <s v="https://www.instagram.com/p/BuKHF-inw4l/?utm_source=ig_twitter_share&amp;igshid=p7dr7uab3cpe"/>
    <s v="instagram.com"/>
    <x v="5"/>
    <m/>
    <s v="http://pbs.twimg.com/profile_images/1018067307137060865/JAvcRPNw_normal.jpg"/>
    <x v="6"/>
    <s v="https://twitter.com/#!/kevwemodupe/status/1098687511520395264"/>
    <m/>
    <m/>
    <s v="1098687511520395264"/>
    <m/>
    <b v="0"/>
    <n v="0"/>
    <s v=""/>
    <b v="0"/>
    <s v="en"/>
    <m/>
    <s v=""/>
    <b v="0"/>
    <n v="0"/>
    <s v=""/>
    <s v="Instagram"/>
    <b v="0"/>
    <s v="1098687511520395264"/>
    <s v="Tweet"/>
    <n v="0"/>
    <n v="0"/>
    <m/>
    <m/>
    <m/>
    <m/>
    <m/>
    <m/>
    <m/>
    <m/>
    <n v="1"/>
    <s v="9"/>
    <s v="9"/>
    <n v="0"/>
    <n v="0"/>
    <n v="0"/>
    <n v="0"/>
    <n v="0"/>
    <n v="0"/>
    <n v="32"/>
    <n v="100"/>
    <n v="32"/>
  </r>
  <r>
    <s v="kevwemodupe"/>
    <s v="kevwemodupe"/>
    <m/>
    <m/>
    <m/>
    <m/>
    <m/>
    <m/>
    <m/>
    <m/>
    <s v="No"/>
    <n v="17"/>
    <m/>
    <m/>
    <x v="1"/>
    <d v="2019-02-07T05:05:38.000"/>
    <s v="I would be having a #OneOnOne #MediaChat with Omoregie Ogbeide-Ihama, House of Representative Candidate, Oredo Federal Constituency, People’s Democratic Party (PDP) at the TSLNIGERIATV… https://t.co/3IaG2Q18xo"/>
    <s v="https://www.instagram.com/p/BtkXV05nAVq/?utm_source=ig_twitter_share&amp;igshid=mnlrgyyomf28"/>
    <s v="instagram.com"/>
    <x v="5"/>
    <m/>
    <s v="http://pbs.twimg.com/profile_images/1018067307137060865/JAvcRPNw_normal.jpg"/>
    <x v="7"/>
    <s v="https://twitter.com/#!/kevwemodupe/status/1093375210416304128"/>
    <m/>
    <m/>
    <s v="1093375210416304128"/>
    <m/>
    <b v="0"/>
    <n v="3"/>
    <s v=""/>
    <b v="0"/>
    <s v="en"/>
    <m/>
    <s v=""/>
    <b v="0"/>
    <n v="2"/>
    <s v=""/>
    <s v="Instagram"/>
    <b v="0"/>
    <s v="1093375210416304128"/>
    <s v="Retweet"/>
    <n v="0"/>
    <n v="0"/>
    <m/>
    <m/>
    <m/>
    <m/>
    <m/>
    <m/>
    <m/>
    <m/>
    <n v="23"/>
    <s v="9"/>
    <s v="9"/>
    <n v="0"/>
    <n v="0"/>
    <n v="0"/>
    <n v="0"/>
    <n v="0"/>
    <n v="0"/>
    <n v="26"/>
    <n v="100"/>
    <n v="26"/>
  </r>
  <r>
    <s v="kevwemodupe"/>
    <s v="kevwemodupe"/>
    <m/>
    <m/>
    <m/>
    <m/>
    <m/>
    <m/>
    <m/>
    <m/>
    <s v="No"/>
    <n v="18"/>
    <m/>
    <m/>
    <x v="1"/>
    <d v="2019-02-08T05:03:51.000"/>
    <s v="I would be having a #OneOnOne #MediaChat with Hon. EJ Agbonayinma, House of Representative Candidate, Egor/Ikpoba-Okha Federal Constituency, All Progressives Congress (APC) at the… https://t.co/Hl5LXn4CkH"/>
    <s v="https://www.instagram.com/p/Btm77iLnOMr/?utm_source=ig_twitter_share&amp;igshid=b56oe8tqy8sx"/>
    <s v="instagram.com"/>
    <x v="5"/>
    <m/>
    <s v="http://pbs.twimg.com/profile_images/1018067307137060865/JAvcRPNw_normal.jpg"/>
    <x v="8"/>
    <s v="https://twitter.com/#!/kevwemodupe/status/1093737147494879232"/>
    <m/>
    <m/>
    <s v="1093737147494879232"/>
    <m/>
    <b v="0"/>
    <n v="7"/>
    <s v=""/>
    <b v="0"/>
    <s v="en"/>
    <m/>
    <s v=""/>
    <b v="0"/>
    <n v="3"/>
    <s v=""/>
    <s v="Instagram"/>
    <b v="0"/>
    <s v="1093737147494879232"/>
    <s v="Retweet"/>
    <n v="0"/>
    <n v="0"/>
    <m/>
    <m/>
    <m/>
    <m/>
    <m/>
    <m/>
    <m/>
    <m/>
    <n v="23"/>
    <s v="9"/>
    <s v="9"/>
    <n v="0"/>
    <n v="0"/>
    <n v="0"/>
    <n v="0"/>
    <n v="0"/>
    <n v="0"/>
    <n v="26"/>
    <n v="100"/>
    <n v="26"/>
  </r>
  <r>
    <s v="kevwemodupe"/>
    <s v="kevwemodupe"/>
    <m/>
    <m/>
    <m/>
    <m/>
    <m/>
    <m/>
    <m/>
    <m/>
    <s v="No"/>
    <n v="19"/>
    <m/>
    <m/>
    <x v="1"/>
    <d v="2019-02-08T19:31:59.000"/>
    <s v="S I G H T S from the #OneOnOne #MediaChat with Hon. EJ Agbonayinma, House of Representative Candidate, Egor/Ikpoba-Okha Federal Constituency, All Progressives Congress (APC) at the… https://t.co/Dq5RlonxnP"/>
    <s v="https://www.instagram.com/p/BtofRcqHYpi/?utm_source=ig_twitter_share&amp;igshid=e5vr25f568s1"/>
    <s v="instagram.com"/>
    <x v="5"/>
    <m/>
    <s v="http://pbs.twimg.com/profile_images/1018067307137060865/JAvcRPNw_normal.jpg"/>
    <x v="9"/>
    <s v="https://twitter.com/#!/kevwemodupe/status/1093955623262117888"/>
    <m/>
    <m/>
    <s v="1093955623262117888"/>
    <m/>
    <b v="0"/>
    <n v="1"/>
    <s v=""/>
    <b v="0"/>
    <s v="en"/>
    <m/>
    <s v=""/>
    <b v="0"/>
    <n v="1"/>
    <s v=""/>
    <s v="Instagram"/>
    <b v="0"/>
    <s v="1093955623262117888"/>
    <s v="Retweet"/>
    <n v="0"/>
    <n v="0"/>
    <m/>
    <m/>
    <m/>
    <m/>
    <m/>
    <m/>
    <m/>
    <m/>
    <n v="23"/>
    <s v="9"/>
    <s v="9"/>
    <n v="0"/>
    <n v="0"/>
    <n v="0"/>
    <n v="0"/>
    <n v="0"/>
    <n v="0"/>
    <n v="29"/>
    <n v="100"/>
    <n v="29"/>
  </r>
  <r>
    <s v="kevwemodupe"/>
    <s v="kevwemodupe"/>
    <m/>
    <m/>
    <m/>
    <m/>
    <m/>
    <m/>
    <m/>
    <m/>
    <s v="No"/>
    <n v="20"/>
    <m/>
    <m/>
    <x v="1"/>
    <d v="2019-02-10T17:49:52.000"/>
    <s v="S I G H T S from the #OneOnOne #MediaChat with Omoregie Ogbeide-Ihama, House of Representative Candidate, Oredo Federal Constituency, People’s Democratic Party (PDP) held at the… https://t.co/87Ir31pgRU"/>
    <s v="https://www.instagram.com/p/BttdLbiHLvR/?utm_source=ig_twitter_share&amp;igshid=fh7kaew6qwcq"/>
    <s v="instagram.com"/>
    <x v="5"/>
    <m/>
    <s v="http://pbs.twimg.com/profile_images/1018067307137060865/JAvcRPNw_normal.jpg"/>
    <x v="10"/>
    <s v="https://twitter.com/#!/kevwemodupe/status/1094654699679039488"/>
    <m/>
    <m/>
    <s v="1094654699679039488"/>
    <m/>
    <b v="0"/>
    <n v="1"/>
    <s v=""/>
    <b v="0"/>
    <s v="en"/>
    <m/>
    <s v=""/>
    <b v="0"/>
    <n v="1"/>
    <s v=""/>
    <s v="Instagram"/>
    <b v="0"/>
    <s v="1094654699679039488"/>
    <s v="Retweet"/>
    <n v="0"/>
    <n v="0"/>
    <m/>
    <m/>
    <m/>
    <m/>
    <m/>
    <m/>
    <m/>
    <m/>
    <n v="23"/>
    <s v="9"/>
    <s v="9"/>
    <n v="0"/>
    <n v="0"/>
    <n v="0"/>
    <n v="0"/>
    <n v="0"/>
    <n v="0"/>
    <n v="29"/>
    <n v="100"/>
    <n v="29"/>
  </r>
  <r>
    <s v="kevwemodupe"/>
    <s v="kevwemodupe"/>
    <m/>
    <m/>
    <m/>
    <m/>
    <m/>
    <m/>
    <m/>
    <m/>
    <s v="No"/>
    <n v="21"/>
    <m/>
    <m/>
    <x v="1"/>
    <d v="2019-02-11T05:03:55.000"/>
    <s v="I would be having a #OneOnOne #MediaChat with Hon. Chris Okaeben, House of Assembly Candidate, Oredo West Constituency, All Progressives Congress (APC) at the TSLNIGERIATV… https://t.co/mCf3qlu6FS"/>
    <s v="https://www.instagram.com/p/BtuqUsyHngj/?utm_source=ig_twitter_share&amp;igshid=1mxeh005e6yyn"/>
    <s v="instagram.com"/>
    <x v="5"/>
    <m/>
    <s v="http://pbs.twimg.com/profile_images/1018067307137060865/JAvcRPNw_normal.jpg"/>
    <x v="11"/>
    <s v="https://twitter.com/#!/kevwemodupe/status/1094824327361585153"/>
    <m/>
    <m/>
    <s v="1094824327361585153"/>
    <m/>
    <b v="0"/>
    <n v="1"/>
    <s v=""/>
    <b v="0"/>
    <s v="en"/>
    <m/>
    <s v=""/>
    <b v="0"/>
    <n v="1"/>
    <s v=""/>
    <s v="Instagram"/>
    <b v="0"/>
    <s v="1094824327361585153"/>
    <s v="Retweet"/>
    <n v="0"/>
    <n v="0"/>
    <m/>
    <m/>
    <m/>
    <m/>
    <m/>
    <m/>
    <m/>
    <m/>
    <n v="23"/>
    <s v="9"/>
    <s v="9"/>
    <n v="0"/>
    <n v="0"/>
    <n v="0"/>
    <n v="0"/>
    <n v="0"/>
    <n v="0"/>
    <n v="25"/>
    <n v="100"/>
    <n v="25"/>
  </r>
  <r>
    <s v="kevwemodupe"/>
    <s v="kevwemodupe"/>
    <m/>
    <m/>
    <m/>
    <m/>
    <m/>
    <m/>
    <m/>
    <m/>
    <s v="No"/>
    <n v="22"/>
    <m/>
    <m/>
    <x v="1"/>
    <d v="2019-02-12T04:45:22.000"/>
    <s v="I would be having a #OneOnOne #MediaChat with Mr. Agbonifo Eghosa, House of Assembly Candidate, Oredo West Constituency, Peoples Democratic Party (PDP) at the TSLNIGERIATV… https://t.co/P3AZy0fDVF"/>
    <s v="https://www.instagram.com/p/BtxM_wJne5w/?utm_source=ig_twitter_share&amp;igshid=vu8ay94xbys0"/>
    <s v="instagram.com"/>
    <x v="5"/>
    <m/>
    <s v="http://pbs.twimg.com/profile_images/1018067307137060865/JAvcRPNw_normal.jpg"/>
    <x v="12"/>
    <s v="https://twitter.com/#!/kevwemodupe/status/1095182048002682880"/>
    <m/>
    <m/>
    <s v="1095182048002682880"/>
    <m/>
    <b v="0"/>
    <n v="1"/>
    <s v=""/>
    <b v="0"/>
    <s v="en"/>
    <m/>
    <s v=""/>
    <b v="0"/>
    <n v="1"/>
    <s v=""/>
    <s v="Instagram"/>
    <b v="0"/>
    <s v="1095182048002682880"/>
    <s v="Retweet"/>
    <n v="0"/>
    <n v="0"/>
    <m/>
    <m/>
    <m/>
    <m/>
    <m/>
    <m/>
    <m/>
    <m/>
    <n v="23"/>
    <s v="9"/>
    <s v="9"/>
    <n v="0"/>
    <n v="0"/>
    <n v="0"/>
    <n v="0"/>
    <n v="0"/>
    <n v="0"/>
    <n v="25"/>
    <n v="100"/>
    <n v="25"/>
  </r>
  <r>
    <s v="kevwemodupe"/>
    <s v="kevwemodupe"/>
    <m/>
    <m/>
    <m/>
    <m/>
    <m/>
    <m/>
    <m/>
    <m/>
    <s v="No"/>
    <n v="23"/>
    <m/>
    <m/>
    <x v="1"/>
    <d v="2019-02-12T11:00:34.000"/>
    <s v="S I G H T S from the #OneOnOne #MediaChat with Hon. Chris Okaeben, House of Assembly Candidate, Oredo West Constituency, All Progressives Congress (APC) at the TSLNIGERIATV Studio._x000a__x000a_Click… https://t.co/Pw4wxDNotN"/>
    <s v="https://www.instagram.com/p/Btx37k5HgQC/?utm_source=ig_twitter_share&amp;igshid=127n0fb1nsjsh"/>
    <s v="instagram.com"/>
    <x v="5"/>
    <m/>
    <s v="http://pbs.twimg.com/profile_images/1018067307137060865/JAvcRPNw_normal.jpg"/>
    <x v="13"/>
    <s v="https://twitter.com/#!/kevwemodupe/status/1095276470807613440"/>
    <m/>
    <m/>
    <s v="1095276470807613440"/>
    <m/>
    <b v="0"/>
    <n v="1"/>
    <s v=""/>
    <b v="0"/>
    <s v="en"/>
    <m/>
    <s v=""/>
    <b v="0"/>
    <n v="1"/>
    <s v=""/>
    <s v="Instagram"/>
    <b v="0"/>
    <s v="1095276470807613440"/>
    <s v="Retweet"/>
    <n v="0"/>
    <n v="0"/>
    <m/>
    <m/>
    <m/>
    <m/>
    <m/>
    <m/>
    <m/>
    <m/>
    <n v="23"/>
    <s v="9"/>
    <s v="9"/>
    <n v="0"/>
    <n v="0"/>
    <n v="0"/>
    <n v="0"/>
    <n v="0"/>
    <n v="0"/>
    <n v="30"/>
    <n v="100"/>
    <n v="30"/>
  </r>
  <r>
    <s v="kevwemodupe"/>
    <s v="kevwemodupe"/>
    <m/>
    <m/>
    <m/>
    <m/>
    <m/>
    <m/>
    <m/>
    <m/>
    <s v="No"/>
    <n v="24"/>
    <m/>
    <m/>
    <x v="1"/>
    <d v="2019-02-12T16:24:57.000"/>
    <s v="Getting Ready to hit the set for the #OneOnOne #MediaChat with Mr. Agbonifo Eghosa, House of Assembly Candidate, Oredo West Constituency, Peoples Democratic Party (PDP) at the TSLNIGERIATV… https://t.co/uOX6sAcV9k"/>
    <s v="https://www.instagram.com/p/BtydDVyHT_S/?utm_source=ig_twitter_share&amp;igshid=85lknwgixfhu"/>
    <s v="instagram.com"/>
    <x v="5"/>
    <m/>
    <s v="http://pbs.twimg.com/profile_images/1018067307137060865/JAvcRPNw_normal.jpg"/>
    <x v="14"/>
    <s v="https://twitter.com/#!/kevwemodupe/status/1095358105687392256"/>
    <m/>
    <m/>
    <s v="1095358105687392256"/>
    <m/>
    <b v="0"/>
    <n v="1"/>
    <s v=""/>
    <b v="0"/>
    <s v="en"/>
    <m/>
    <s v=""/>
    <b v="0"/>
    <n v="1"/>
    <s v=""/>
    <s v="Instagram"/>
    <b v="0"/>
    <s v="1095358105687392256"/>
    <s v="Retweet"/>
    <n v="0"/>
    <n v="0"/>
    <m/>
    <m/>
    <m/>
    <m/>
    <m/>
    <m/>
    <m/>
    <m/>
    <n v="23"/>
    <s v="9"/>
    <s v="9"/>
    <n v="1"/>
    <n v="3.5714285714285716"/>
    <n v="0"/>
    <n v="0"/>
    <n v="0"/>
    <n v="0"/>
    <n v="27"/>
    <n v="96.42857142857143"/>
    <n v="28"/>
  </r>
  <r>
    <s v="kevwemodupe"/>
    <s v="kevwemodupe"/>
    <m/>
    <m/>
    <m/>
    <m/>
    <m/>
    <m/>
    <m/>
    <m/>
    <s v="No"/>
    <n v="25"/>
    <m/>
    <m/>
    <x v="1"/>
    <d v="2019-02-12T18:05:20.000"/>
    <s v="S I G H T S from the #OneOnOne #MediaChat with Agbonifo Eghosa, Edo State House of Assembly Candidate, Oredo West Constituency, Peoples Democratic Party (PDP) held at the TSLNIGERIATV… https://t.co/wWQhoimWbR"/>
    <s v="https://www.instagram.com/p/BtyoioxnmVv/?utm_source=ig_twitter_share&amp;igshid=1igl8rmxkh12b"/>
    <s v="instagram.com"/>
    <x v="5"/>
    <m/>
    <s v="http://pbs.twimg.com/profile_images/1018067307137060865/JAvcRPNw_normal.jpg"/>
    <x v="15"/>
    <s v="https://twitter.com/#!/kevwemodupe/status/1095383365648371713"/>
    <m/>
    <m/>
    <s v="1095383365648371713"/>
    <m/>
    <b v="0"/>
    <n v="1"/>
    <s v=""/>
    <b v="0"/>
    <s v="en"/>
    <m/>
    <s v=""/>
    <b v="0"/>
    <n v="1"/>
    <s v=""/>
    <s v="Instagram"/>
    <b v="0"/>
    <s v="1095383365648371713"/>
    <s v="Retweet"/>
    <n v="0"/>
    <n v="0"/>
    <m/>
    <m/>
    <m/>
    <m/>
    <m/>
    <m/>
    <m/>
    <m/>
    <n v="23"/>
    <s v="9"/>
    <s v="9"/>
    <n v="0"/>
    <n v="0"/>
    <n v="0"/>
    <n v="0"/>
    <n v="0"/>
    <n v="0"/>
    <n v="30"/>
    <n v="100"/>
    <n v="30"/>
  </r>
  <r>
    <s v="kevwemodupe"/>
    <s v="kevwemodupe"/>
    <m/>
    <m/>
    <m/>
    <m/>
    <m/>
    <m/>
    <m/>
    <m/>
    <s v="No"/>
    <n v="26"/>
    <m/>
    <m/>
    <x v="1"/>
    <d v="2019-02-13T05:12:43.000"/>
    <s v="I would be having a #OneOnOne #MediaChat with Hon. Omosede Gabriella Igbinedion, House of Representative Candidate, Ovia North-East/South-West Federal Constituency, Peoples Democratic… https://t.co/YzL87dsg6K"/>
    <s v="https://www.instagram.com/p/Btz06w5HqEJ/?utm_source=ig_twitter_share&amp;igshid=gs9wow87phyh"/>
    <s v="instagram.com"/>
    <x v="5"/>
    <m/>
    <s v="http://pbs.twimg.com/profile_images/1018067307137060865/JAvcRPNw_normal.jpg"/>
    <x v="16"/>
    <s v="https://twitter.com/#!/kevwemodupe/status/1095551318138208256"/>
    <m/>
    <m/>
    <s v="1095551318138208256"/>
    <m/>
    <b v="0"/>
    <n v="1"/>
    <s v=""/>
    <b v="0"/>
    <s v="en"/>
    <m/>
    <s v=""/>
    <b v="0"/>
    <n v="1"/>
    <s v=""/>
    <s v="Instagram"/>
    <b v="0"/>
    <s v="1095551318138208256"/>
    <s v="Retweet"/>
    <n v="0"/>
    <n v="0"/>
    <m/>
    <m/>
    <m/>
    <m/>
    <m/>
    <m/>
    <m/>
    <m/>
    <n v="23"/>
    <s v="9"/>
    <s v="9"/>
    <n v="0"/>
    <n v="0"/>
    <n v="0"/>
    <n v="0"/>
    <n v="0"/>
    <n v="0"/>
    <n v="25"/>
    <n v="100"/>
    <n v="25"/>
  </r>
  <r>
    <s v="kevwemodupe"/>
    <s v="kevwemodupe"/>
    <m/>
    <m/>
    <m/>
    <m/>
    <m/>
    <m/>
    <m/>
    <m/>
    <s v="No"/>
    <n v="27"/>
    <m/>
    <m/>
    <x v="1"/>
    <d v="2019-02-14T11:32:33.000"/>
    <s v="S I G H T S from the #OneOnOne #MediaChat with Hon. Omosede Gabriella Igbinedion, House of Representative Candidate, Ovia Federal Constituency, Peoples Democratic Party (PDP) held at the… https://t.co/FvoE1xLAl2"/>
    <s v="https://www.instagram.com/p/Bt3FLcUHcpe/?utm_source=ig_twitter_share&amp;igshid=1g7d1zmcw5vd0"/>
    <s v="instagram.com"/>
    <x v="5"/>
    <m/>
    <s v="http://pbs.twimg.com/profile_images/1018067307137060865/JAvcRPNw_normal.jpg"/>
    <x v="17"/>
    <s v="https://twitter.com/#!/kevwemodupe/status/1096009293562810368"/>
    <m/>
    <m/>
    <s v="1096009293562810368"/>
    <m/>
    <b v="0"/>
    <n v="1"/>
    <s v=""/>
    <b v="0"/>
    <s v="en"/>
    <m/>
    <s v=""/>
    <b v="0"/>
    <n v="1"/>
    <s v=""/>
    <s v="Instagram"/>
    <b v="0"/>
    <s v="1096009293562810368"/>
    <s v="Retweet"/>
    <n v="0"/>
    <n v="0"/>
    <m/>
    <m/>
    <m/>
    <m/>
    <m/>
    <m/>
    <m/>
    <m/>
    <n v="23"/>
    <s v="9"/>
    <s v="9"/>
    <n v="0"/>
    <n v="0"/>
    <n v="0"/>
    <n v="0"/>
    <n v="0"/>
    <n v="0"/>
    <n v="29"/>
    <n v="100"/>
    <n v="29"/>
  </r>
  <r>
    <s v="kevwemodupe"/>
    <s v="kevwemodupe"/>
    <m/>
    <m/>
    <m/>
    <m/>
    <m/>
    <m/>
    <m/>
    <m/>
    <s v="No"/>
    <n v="28"/>
    <m/>
    <m/>
    <x v="1"/>
    <d v="2019-02-17T08:12:13.000"/>
    <s v="RT @kevwemodupe: I would be having a #OneOnOne #MediaChat with Omoregie Ogbeide-Ihama, House of Representative Candidate, Oredo Federal Con…"/>
    <m/>
    <m/>
    <x v="5"/>
    <m/>
    <s v="http://pbs.twimg.com/profile_images/1018067307137060865/JAvcRPNw_normal.jpg"/>
    <x v="18"/>
    <s v="https://twitter.com/#!/kevwemodupe/status/1097046042963599360"/>
    <m/>
    <m/>
    <s v="1097046042963599360"/>
    <m/>
    <b v="0"/>
    <n v="0"/>
    <s v=""/>
    <b v="0"/>
    <s v="en"/>
    <m/>
    <s v=""/>
    <b v="0"/>
    <n v="2"/>
    <s v="1093375210416304128"/>
    <s v="Twitter for iPhone"/>
    <b v="0"/>
    <s v="1093375210416304128"/>
    <s v="Tweet"/>
    <n v="0"/>
    <n v="0"/>
    <m/>
    <m/>
    <m/>
    <m/>
    <m/>
    <m/>
    <m/>
    <m/>
    <n v="23"/>
    <s v="9"/>
    <s v="9"/>
    <n v="0"/>
    <n v="0"/>
    <n v="0"/>
    <n v="0"/>
    <n v="0"/>
    <n v="0"/>
    <n v="20"/>
    <n v="100"/>
    <n v="20"/>
  </r>
  <r>
    <s v="kevwemodupe"/>
    <s v="kevwemodupe"/>
    <m/>
    <m/>
    <m/>
    <m/>
    <m/>
    <m/>
    <m/>
    <m/>
    <s v="No"/>
    <n v="29"/>
    <m/>
    <m/>
    <x v="1"/>
    <d v="2019-02-17T08:12:16.000"/>
    <s v="RT @kevwemodupe: I would be having a #OneOnOne #MediaChat with Hon. EJ Agbonayinma, House of Representative Candidate, Egor/Ikpoba-Okha Fed…"/>
    <m/>
    <m/>
    <x v="5"/>
    <m/>
    <s v="http://pbs.twimg.com/profile_images/1018067307137060865/JAvcRPNw_normal.jpg"/>
    <x v="19"/>
    <s v="https://twitter.com/#!/kevwemodupe/status/1097046054393053184"/>
    <m/>
    <m/>
    <s v="1097046054393053184"/>
    <m/>
    <b v="0"/>
    <n v="0"/>
    <s v=""/>
    <b v="0"/>
    <s v="en"/>
    <m/>
    <s v=""/>
    <b v="0"/>
    <n v="3"/>
    <s v="1093737147494879232"/>
    <s v="Twitter for iPhone"/>
    <b v="0"/>
    <s v="1093737147494879232"/>
    <s v="Tweet"/>
    <n v="0"/>
    <n v="0"/>
    <m/>
    <m/>
    <m/>
    <m/>
    <m/>
    <m/>
    <m/>
    <m/>
    <n v="23"/>
    <s v="9"/>
    <s v="9"/>
    <n v="0"/>
    <n v="0"/>
    <n v="0"/>
    <n v="0"/>
    <n v="0"/>
    <n v="0"/>
    <n v="21"/>
    <n v="100"/>
    <n v="21"/>
  </r>
  <r>
    <s v="kevwemodupe"/>
    <s v="kevwemodupe"/>
    <m/>
    <m/>
    <m/>
    <m/>
    <m/>
    <m/>
    <m/>
    <m/>
    <s v="No"/>
    <n v="30"/>
    <m/>
    <m/>
    <x v="1"/>
    <d v="2019-02-17T08:12:19.000"/>
    <s v="RT @kevwemodupe: S I G H T S from the #OneOnOne #MediaChat with Hon. EJ Agbonayinma, House of Representative Candidate, Egor/Ikpoba-Okha Fe…"/>
    <m/>
    <m/>
    <x v="5"/>
    <m/>
    <s v="http://pbs.twimg.com/profile_images/1018067307137060865/JAvcRPNw_normal.jpg"/>
    <x v="20"/>
    <s v="https://twitter.com/#!/kevwemodupe/status/1097046066648805383"/>
    <m/>
    <m/>
    <s v="1097046066648805383"/>
    <m/>
    <b v="0"/>
    <n v="0"/>
    <s v=""/>
    <b v="0"/>
    <s v="en"/>
    <m/>
    <s v=""/>
    <b v="0"/>
    <n v="1"/>
    <s v="1093955623262117888"/>
    <s v="Twitter for iPhone"/>
    <b v="0"/>
    <s v="1093955623262117888"/>
    <s v="Tweet"/>
    <n v="0"/>
    <n v="0"/>
    <m/>
    <m/>
    <m/>
    <m/>
    <m/>
    <m/>
    <m/>
    <m/>
    <n v="23"/>
    <s v="9"/>
    <s v="9"/>
    <n v="0"/>
    <n v="0"/>
    <n v="0"/>
    <n v="0"/>
    <n v="0"/>
    <n v="0"/>
    <n v="24"/>
    <n v="100"/>
    <n v="24"/>
  </r>
  <r>
    <s v="kevwemodupe"/>
    <s v="kevwemodupe"/>
    <m/>
    <m/>
    <m/>
    <m/>
    <m/>
    <m/>
    <m/>
    <m/>
    <s v="No"/>
    <n v="31"/>
    <m/>
    <m/>
    <x v="1"/>
    <d v="2019-02-17T08:12:22.000"/>
    <s v="RT @kevwemodupe: S I G H T S from the #OneOnOne #MediaChat with Omoregie Ogbeide-Ihama, House of Representative Candidate, Oredo Federal Co…"/>
    <m/>
    <m/>
    <x v="5"/>
    <m/>
    <s v="http://pbs.twimg.com/profile_images/1018067307137060865/JAvcRPNw_normal.jpg"/>
    <x v="21"/>
    <s v="https://twitter.com/#!/kevwemodupe/status/1097046079915339776"/>
    <m/>
    <m/>
    <s v="1097046079915339776"/>
    <m/>
    <b v="0"/>
    <n v="0"/>
    <s v=""/>
    <b v="0"/>
    <s v="en"/>
    <m/>
    <s v=""/>
    <b v="0"/>
    <n v="1"/>
    <s v="1094654699679039488"/>
    <s v="Twitter for iPhone"/>
    <b v="0"/>
    <s v="1094654699679039488"/>
    <s v="Tweet"/>
    <n v="0"/>
    <n v="0"/>
    <m/>
    <m/>
    <m/>
    <m/>
    <m/>
    <m/>
    <m/>
    <m/>
    <n v="23"/>
    <s v="9"/>
    <s v="9"/>
    <n v="0"/>
    <n v="0"/>
    <n v="0"/>
    <n v="0"/>
    <n v="0"/>
    <n v="0"/>
    <n v="23"/>
    <n v="100"/>
    <n v="23"/>
  </r>
  <r>
    <s v="kevwemodupe"/>
    <s v="kevwemodupe"/>
    <m/>
    <m/>
    <m/>
    <m/>
    <m/>
    <m/>
    <m/>
    <m/>
    <s v="No"/>
    <n v="32"/>
    <m/>
    <m/>
    <x v="1"/>
    <d v="2019-02-17T08:12:25.000"/>
    <s v="RT @kevwemodupe: I would be having a #OneOnOne #MediaChat with Hon. Chris Okaeben, House of Assembly Candidate, Oredo West Constituency, Al…"/>
    <m/>
    <m/>
    <x v="5"/>
    <m/>
    <s v="http://pbs.twimg.com/profile_images/1018067307137060865/JAvcRPNw_normal.jpg"/>
    <x v="22"/>
    <s v="https://twitter.com/#!/kevwemodupe/status/1097046093077118976"/>
    <m/>
    <m/>
    <s v="1097046093077118976"/>
    <m/>
    <b v="0"/>
    <n v="0"/>
    <s v=""/>
    <b v="0"/>
    <s v="en"/>
    <m/>
    <s v=""/>
    <b v="0"/>
    <n v="1"/>
    <s v="1094824327361585153"/>
    <s v="Twitter for iPhone"/>
    <b v="0"/>
    <s v="1094824327361585153"/>
    <s v="Tweet"/>
    <n v="0"/>
    <n v="0"/>
    <m/>
    <m/>
    <m/>
    <m/>
    <m/>
    <m/>
    <m/>
    <m/>
    <n v="23"/>
    <s v="9"/>
    <s v="9"/>
    <n v="0"/>
    <n v="0"/>
    <n v="0"/>
    <n v="0"/>
    <n v="0"/>
    <n v="0"/>
    <n v="21"/>
    <n v="100"/>
    <n v="21"/>
  </r>
  <r>
    <s v="kevwemodupe"/>
    <s v="kevwemodupe"/>
    <m/>
    <m/>
    <m/>
    <m/>
    <m/>
    <m/>
    <m/>
    <m/>
    <s v="No"/>
    <n v="33"/>
    <m/>
    <m/>
    <x v="1"/>
    <d v="2019-02-17T08:12:31.000"/>
    <s v="RT @kevwemodupe: I would be having a #OneOnOne #MediaChat with Mr. Agbonifo Eghosa, House of Assembly Candidate, Oredo West Constituency, P…"/>
    <m/>
    <m/>
    <x v="5"/>
    <m/>
    <s v="http://pbs.twimg.com/profile_images/1018067307137060865/JAvcRPNw_normal.jpg"/>
    <x v="23"/>
    <s v="https://twitter.com/#!/kevwemodupe/status/1097046117114671104"/>
    <m/>
    <m/>
    <s v="1097046117114671104"/>
    <m/>
    <b v="0"/>
    <n v="0"/>
    <s v=""/>
    <b v="0"/>
    <s v="en"/>
    <m/>
    <s v=""/>
    <b v="0"/>
    <n v="1"/>
    <s v="1095182048002682880"/>
    <s v="Twitter for iPhone"/>
    <b v="0"/>
    <s v="1095182048002682880"/>
    <s v="Tweet"/>
    <n v="0"/>
    <n v="0"/>
    <m/>
    <m/>
    <m/>
    <m/>
    <m/>
    <m/>
    <m/>
    <m/>
    <n v="23"/>
    <s v="9"/>
    <s v="9"/>
    <n v="0"/>
    <n v="0"/>
    <n v="0"/>
    <n v="0"/>
    <n v="0"/>
    <n v="0"/>
    <n v="21"/>
    <n v="100"/>
    <n v="21"/>
  </r>
  <r>
    <s v="kevwemodupe"/>
    <s v="kevwemodupe"/>
    <m/>
    <m/>
    <m/>
    <m/>
    <m/>
    <m/>
    <m/>
    <m/>
    <s v="No"/>
    <n v="34"/>
    <m/>
    <m/>
    <x v="1"/>
    <d v="2019-02-17T08:12:33.000"/>
    <s v="RT @kevwemodupe: S I G H T S from the #OneOnOne #MediaChat with Hon. Chris Okaeben, House of Assembly Candidate, Oredo West Constituency, A…"/>
    <m/>
    <m/>
    <x v="5"/>
    <m/>
    <s v="http://pbs.twimg.com/profile_images/1018067307137060865/JAvcRPNw_normal.jpg"/>
    <x v="24"/>
    <s v="https://twitter.com/#!/kevwemodupe/status/1097046128556691457"/>
    <m/>
    <m/>
    <s v="1097046128556691457"/>
    <m/>
    <b v="0"/>
    <n v="0"/>
    <s v=""/>
    <b v="0"/>
    <s v="en"/>
    <m/>
    <s v=""/>
    <b v="0"/>
    <n v="1"/>
    <s v="1095276470807613440"/>
    <s v="Twitter for iPhone"/>
    <b v="0"/>
    <s v="1095276470807613440"/>
    <s v="Tweet"/>
    <n v="0"/>
    <n v="0"/>
    <m/>
    <m/>
    <m/>
    <m/>
    <m/>
    <m/>
    <m/>
    <m/>
    <n v="23"/>
    <s v="9"/>
    <s v="9"/>
    <n v="0"/>
    <n v="0"/>
    <n v="0"/>
    <n v="0"/>
    <n v="0"/>
    <n v="0"/>
    <n v="24"/>
    <n v="100"/>
    <n v="24"/>
  </r>
  <r>
    <s v="kevwemodupe"/>
    <s v="kevwemodupe"/>
    <m/>
    <m/>
    <m/>
    <m/>
    <m/>
    <m/>
    <m/>
    <m/>
    <s v="No"/>
    <n v="35"/>
    <m/>
    <m/>
    <x v="1"/>
    <d v="2019-02-17T08:12:37.000"/>
    <s v="RT @kevwemodupe: Getting Ready to hit the set for the #OneOnOne #MediaChat with Mr. Agbonifo Eghosa, House of Assembly Candidate, Oredo Wes…"/>
    <m/>
    <m/>
    <x v="5"/>
    <m/>
    <s v="http://pbs.twimg.com/profile_images/1018067307137060865/JAvcRPNw_normal.jpg"/>
    <x v="25"/>
    <s v="https://twitter.com/#!/kevwemodupe/status/1097046142389575680"/>
    <m/>
    <m/>
    <s v="1097046142389575680"/>
    <m/>
    <b v="0"/>
    <n v="0"/>
    <s v=""/>
    <b v="0"/>
    <s v="en"/>
    <m/>
    <s v=""/>
    <b v="0"/>
    <n v="1"/>
    <s v="1095358105687392256"/>
    <s v="Twitter for iPhone"/>
    <b v="0"/>
    <s v="1095358105687392256"/>
    <s v="Tweet"/>
    <n v="0"/>
    <n v="0"/>
    <m/>
    <m/>
    <m/>
    <m/>
    <m/>
    <m/>
    <m/>
    <m/>
    <n v="23"/>
    <s v="9"/>
    <s v="9"/>
    <n v="1"/>
    <n v="4.545454545454546"/>
    <n v="0"/>
    <n v="0"/>
    <n v="0"/>
    <n v="0"/>
    <n v="21"/>
    <n v="95.45454545454545"/>
    <n v="22"/>
  </r>
  <r>
    <s v="kevwemodupe"/>
    <s v="kevwemodupe"/>
    <m/>
    <m/>
    <m/>
    <m/>
    <m/>
    <m/>
    <m/>
    <m/>
    <s v="No"/>
    <n v="36"/>
    <m/>
    <m/>
    <x v="1"/>
    <d v="2019-02-17T08:12:40.000"/>
    <s v="RT @kevwemodupe: S I G H T S from the #OneOnOne #MediaChat with Agbonifo Eghosa, Edo State House of Assembly Candidate, Oredo West Constitu…"/>
    <m/>
    <m/>
    <x v="5"/>
    <m/>
    <s v="http://pbs.twimg.com/profile_images/1018067307137060865/JAvcRPNw_normal.jpg"/>
    <x v="26"/>
    <s v="https://twitter.com/#!/kevwemodupe/status/1097046154813022208"/>
    <m/>
    <m/>
    <s v="1097046154813022208"/>
    <m/>
    <b v="0"/>
    <n v="0"/>
    <s v=""/>
    <b v="0"/>
    <s v="en"/>
    <m/>
    <s v=""/>
    <b v="0"/>
    <n v="1"/>
    <s v="1095383365648371713"/>
    <s v="Twitter for iPhone"/>
    <b v="0"/>
    <s v="1095383365648371713"/>
    <s v="Tweet"/>
    <n v="0"/>
    <n v="0"/>
    <m/>
    <m/>
    <m/>
    <m/>
    <m/>
    <m/>
    <m/>
    <m/>
    <n v="23"/>
    <s v="9"/>
    <s v="9"/>
    <n v="0"/>
    <n v="0"/>
    <n v="0"/>
    <n v="0"/>
    <n v="0"/>
    <n v="0"/>
    <n v="24"/>
    <n v="100"/>
    <n v="24"/>
  </r>
  <r>
    <s v="kevwemodupe"/>
    <s v="kevwemodupe"/>
    <m/>
    <m/>
    <m/>
    <m/>
    <m/>
    <m/>
    <m/>
    <m/>
    <s v="No"/>
    <n v="37"/>
    <m/>
    <m/>
    <x v="1"/>
    <d v="2019-02-17T08:12:42.000"/>
    <s v="RT @kevwemodupe: I would be having a #OneOnOne #MediaChat with Hon. Omosede Gabriella Igbinedion, House of Representative Candidate, Ovia N…"/>
    <m/>
    <m/>
    <x v="5"/>
    <m/>
    <s v="http://pbs.twimg.com/profile_images/1018067307137060865/JAvcRPNw_normal.jpg"/>
    <x v="27"/>
    <s v="https://twitter.com/#!/kevwemodupe/status/1097046165344976902"/>
    <m/>
    <m/>
    <s v="1097046165344976902"/>
    <m/>
    <b v="0"/>
    <n v="0"/>
    <s v=""/>
    <b v="0"/>
    <s v="en"/>
    <m/>
    <s v=""/>
    <b v="0"/>
    <n v="1"/>
    <s v="1095551318138208256"/>
    <s v="Twitter for iPhone"/>
    <b v="0"/>
    <s v="1095551318138208256"/>
    <s v="Tweet"/>
    <n v="0"/>
    <n v="0"/>
    <m/>
    <m/>
    <m/>
    <m/>
    <m/>
    <m/>
    <m/>
    <m/>
    <n v="23"/>
    <s v="9"/>
    <s v="9"/>
    <n v="0"/>
    <n v="0"/>
    <n v="0"/>
    <n v="0"/>
    <n v="0"/>
    <n v="0"/>
    <n v="20"/>
    <n v="100"/>
    <n v="20"/>
  </r>
  <r>
    <s v="kevwemodupe"/>
    <s v="kevwemodupe"/>
    <m/>
    <m/>
    <m/>
    <m/>
    <m/>
    <m/>
    <m/>
    <m/>
    <s v="No"/>
    <n v="38"/>
    <m/>
    <m/>
    <x v="1"/>
    <d v="2019-02-17T08:12:45.000"/>
    <s v="RT @kevwemodupe: S I G H T S from the #OneOnOne #MediaChat with Hon. Omosede Gabriella Igbinedion, House of Representative Candidate, Ovia…"/>
    <m/>
    <m/>
    <x v="5"/>
    <m/>
    <s v="http://pbs.twimg.com/profile_images/1018067307137060865/JAvcRPNw_normal.jpg"/>
    <x v="28"/>
    <s v="https://twitter.com/#!/kevwemodupe/status/1097046178435399680"/>
    <m/>
    <m/>
    <s v="1097046178435399680"/>
    <m/>
    <b v="0"/>
    <n v="0"/>
    <s v=""/>
    <b v="0"/>
    <s v="en"/>
    <m/>
    <s v=""/>
    <b v="0"/>
    <n v="1"/>
    <s v="1096009293562810368"/>
    <s v="Twitter for iPhone"/>
    <b v="0"/>
    <s v="1096009293562810368"/>
    <s v="Tweet"/>
    <n v="0"/>
    <n v="0"/>
    <m/>
    <m/>
    <m/>
    <m/>
    <m/>
    <m/>
    <m/>
    <m/>
    <n v="23"/>
    <s v="9"/>
    <s v="9"/>
    <n v="0"/>
    <n v="0"/>
    <n v="0"/>
    <n v="0"/>
    <n v="0"/>
    <n v="0"/>
    <n v="22"/>
    <n v="100"/>
    <n v="22"/>
  </r>
  <r>
    <s v="kevwemodupe"/>
    <s v="kevwemodupe"/>
    <m/>
    <m/>
    <m/>
    <m/>
    <m/>
    <m/>
    <m/>
    <m/>
    <s v="No"/>
    <n v="39"/>
    <m/>
    <m/>
    <x v="1"/>
    <d v="2019-02-21T13:08:14.000"/>
    <s v="I would be having a #OneOnOne #MediaChat with Ukinebo Dare, Senior Special Assistant to the Executive Governor of Edo State Governor Godwin Obaseki on Skills Development and Jobs… https://t.co/JsgOBpHdVe"/>
    <s v="https://www.instagram.com/p/BuJRsiPHjbl/?utm_source=ig_twitter_share&amp;igshid=1482ngb006sgk"/>
    <s v="instagram.com"/>
    <x v="5"/>
    <m/>
    <s v="http://pbs.twimg.com/profile_images/1018067307137060865/JAvcRPNw_normal.jpg"/>
    <x v="29"/>
    <s v="https://twitter.com/#!/kevwemodupe/status/1098570087752073217"/>
    <m/>
    <m/>
    <s v="1098570087752073217"/>
    <m/>
    <b v="0"/>
    <n v="0"/>
    <s v=""/>
    <b v="0"/>
    <s v="en"/>
    <m/>
    <s v=""/>
    <b v="0"/>
    <n v="0"/>
    <s v=""/>
    <s v="Instagram"/>
    <b v="0"/>
    <s v="1098570087752073217"/>
    <s v="Tweet"/>
    <n v="0"/>
    <n v="0"/>
    <m/>
    <m/>
    <m/>
    <m/>
    <m/>
    <m/>
    <m/>
    <m/>
    <n v="23"/>
    <s v="9"/>
    <s v="9"/>
    <n v="0"/>
    <n v="0"/>
    <n v="0"/>
    <n v="0"/>
    <n v="0"/>
    <n v="0"/>
    <n v="28"/>
    <n v="100"/>
    <n v="28"/>
  </r>
  <r>
    <s v="derekeb"/>
    <s v="playdeostudios"/>
    <m/>
    <m/>
    <m/>
    <m/>
    <m/>
    <m/>
    <m/>
    <m/>
    <s v="No"/>
    <n v="40"/>
    <m/>
    <m/>
    <x v="0"/>
    <d v="2019-02-22T00:01:07.000"/>
    <s v=", and the interactivity and play of games and software.&quot; - @schulze, CEO @playdeostudios https://t.co/ZB4VsEWDhd #GenZ #digitalkids #mediachat"/>
    <s v="https://medium.com/playdeo/introducing-playdeo-abf0bebbc53e"/>
    <s v="medium.com"/>
    <x v="6"/>
    <m/>
    <s v="http://pbs.twimg.com/profile_images/1062510630492528641/Tm30HDnT_normal.jpg"/>
    <x v="30"/>
    <s v="https://twitter.com/#!/derekeb/status/1098734392271286272"/>
    <m/>
    <m/>
    <s v="1098734392271286272"/>
    <s v="1098734391071633408"/>
    <b v="0"/>
    <n v="0"/>
    <s v="6505892"/>
    <b v="0"/>
    <s v="en"/>
    <m/>
    <s v=""/>
    <b v="0"/>
    <n v="0"/>
    <s v=""/>
    <s v="Twitter Web Client"/>
    <b v="0"/>
    <s v="1098734391071633408"/>
    <s v="Tweet"/>
    <n v="0"/>
    <n v="0"/>
    <m/>
    <m/>
    <m/>
    <m/>
    <m/>
    <m/>
    <m/>
    <m/>
    <n v="1"/>
    <s v="2"/>
    <s v="2"/>
    <m/>
    <m/>
    <m/>
    <m/>
    <m/>
    <m/>
    <m/>
    <m/>
    <m/>
  </r>
  <r>
    <s v="derekeb"/>
    <s v="youtube"/>
    <m/>
    <m/>
    <m/>
    <m/>
    <m/>
    <m/>
    <m/>
    <m/>
    <s v="No"/>
    <n v="42"/>
    <m/>
    <m/>
    <x v="0"/>
    <d v="2019-02-18T18:08:22.000"/>
    <s v="👏🏼👏🏼👏🏼_x000a__x000a_This is great news. Especially for all the kids who watch @YouTube! https://t.co/CM31gSgBEF _x000a__x000a_#kidtech #digitalkids #mediachat"/>
    <s v="https://www.nbclosangeles.com/news/national-international/505644971.html"/>
    <s v="nbclosangeles.com"/>
    <x v="7"/>
    <m/>
    <s v="http://pbs.twimg.com/profile_images/1062510630492528641/Tm30HDnT_normal.jpg"/>
    <x v="31"/>
    <s v="https://twitter.com/#!/derekeb/status/1097558457102680064"/>
    <m/>
    <m/>
    <s v="1097558457102680064"/>
    <m/>
    <b v="0"/>
    <n v="0"/>
    <s v=""/>
    <b v="0"/>
    <s v="en"/>
    <m/>
    <s v=""/>
    <b v="0"/>
    <n v="0"/>
    <s v=""/>
    <s v="Twitter for iPhone"/>
    <b v="0"/>
    <s v="1097558457102680064"/>
    <s v="Tweet"/>
    <n v="0"/>
    <n v="0"/>
    <m/>
    <m/>
    <m/>
    <m/>
    <m/>
    <m/>
    <m/>
    <m/>
    <n v="1"/>
    <s v="2"/>
    <s v="2"/>
    <n v="1"/>
    <n v="6.666666666666667"/>
    <n v="0"/>
    <n v="0"/>
    <n v="0"/>
    <n v="0"/>
    <n v="14"/>
    <n v="93.33333333333333"/>
    <n v="15"/>
  </r>
  <r>
    <s v="derekeb"/>
    <s v="derekeb"/>
    <m/>
    <m/>
    <m/>
    <m/>
    <m/>
    <m/>
    <m/>
    <m/>
    <s v="No"/>
    <n v="43"/>
    <m/>
    <m/>
    <x v="1"/>
    <d v="2019-02-18T22:55:33.000"/>
    <s v="If you have a youth-focused video strategy, make sure you include captions. Why? #GenZ use captions to focus more intently on the content. https://t.co/cg2oGLvFJO #contentstrategy #mediachat"/>
    <s v="https://fairbydesign.com/why-gen-z-loves-closed-captioning/"/>
    <s v="fairbydesign.com"/>
    <x v="8"/>
    <m/>
    <s v="http://pbs.twimg.com/profile_images/1062510630492528641/Tm30HDnT_normal.jpg"/>
    <x v="32"/>
    <s v="https://twitter.com/#!/derekeb/status/1097630730866221056"/>
    <m/>
    <m/>
    <s v="1097630730866221056"/>
    <m/>
    <b v="0"/>
    <n v="2"/>
    <s v=""/>
    <b v="0"/>
    <s v="en"/>
    <m/>
    <s v=""/>
    <b v="0"/>
    <n v="0"/>
    <s v=""/>
    <s v="Twitter Web Client"/>
    <b v="0"/>
    <s v="1097630730866221056"/>
    <s v="Tweet"/>
    <n v="0"/>
    <n v="0"/>
    <m/>
    <m/>
    <m/>
    <m/>
    <m/>
    <m/>
    <m/>
    <m/>
    <n v="1"/>
    <s v="2"/>
    <s v="2"/>
    <n v="0"/>
    <n v="0"/>
    <n v="0"/>
    <n v="0"/>
    <n v="0"/>
    <n v="0"/>
    <n v="26"/>
    <n v="100"/>
    <n v="26"/>
  </r>
  <r>
    <s v="amazin_minds"/>
    <s v="amazin_minds"/>
    <m/>
    <m/>
    <m/>
    <m/>
    <m/>
    <m/>
    <m/>
    <m/>
    <s v="No"/>
    <n v="44"/>
    <m/>
    <m/>
    <x v="1"/>
    <d v="2019-02-20T15:02:08.000"/>
    <s v="My thoughts and opinions on the #chrisbenoit murder suicide case!_x000a__x000a_#conspiracytheories #truecrimes #youtube #news #mediachat #youtubechat #scary #wwe #wcw #ecw https://t.co/mRuy6sQAQ3"/>
    <m/>
    <m/>
    <x v="9"/>
    <s v="https://pbs.twimg.com/ext_tw_video_thumb/1098235219377819648/pu/img/vl8rvIuebG80anim.jpg"/>
    <s v="https://pbs.twimg.com/ext_tw_video_thumb/1098235219377819648/pu/img/vl8rvIuebG80anim.jpg"/>
    <x v="33"/>
    <s v="https://twitter.com/#!/amazin_minds/status/1098236365832155136"/>
    <m/>
    <m/>
    <s v="1098236365832155136"/>
    <m/>
    <b v="0"/>
    <n v="2"/>
    <s v=""/>
    <b v="0"/>
    <s v="en"/>
    <m/>
    <s v=""/>
    <b v="0"/>
    <n v="1"/>
    <s v=""/>
    <s v="Twitter Web App"/>
    <b v="0"/>
    <s v="1098236365832155136"/>
    <s v="Tweet"/>
    <n v="0"/>
    <n v="0"/>
    <m/>
    <m/>
    <m/>
    <m/>
    <m/>
    <m/>
    <m/>
    <m/>
    <n v="5"/>
    <s v="4"/>
    <s v="4"/>
    <n v="0"/>
    <n v="0"/>
    <n v="3"/>
    <n v="15"/>
    <n v="0"/>
    <n v="0"/>
    <n v="17"/>
    <n v="85"/>
    <n v="20"/>
  </r>
  <r>
    <s v="amazin_minds"/>
    <s v="amazin_minds"/>
    <m/>
    <m/>
    <m/>
    <m/>
    <m/>
    <m/>
    <m/>
    <m/>
    <s v="No"/>
    <n v="45"/>
    <m/>
    <m/>
    <x v="1"/>
    <d v="2019-02-21T19:31:30.000"/>
    <s v="and my notifications show I have 12 waiting for me to check out, but when I click on it, it says that there is nothing there! WTF!!!!!!_x000a__x000a_#youtubechat #mediachat #youtubeisbroke #youtube #videos #youtubevideos"/>
    <m/>
    <m/>
    <x v="10"/>
    <m/>
    <s v="http://pbs.twimg.com/profile_images/1085646002642513920/SZ-GrMJj_normal.jpg"/>
    <x v="34"/>
    <s v="https://twitter.com/#!/amazin_minds/status/1098666540864552966"/>
    <m/>
    <m/>
    <s v="1098666540864552966"/>
    <s v="1098666538461249536"/>
    <b v="0"/>
    <n v="0"/>
    <s v="1071985007621623808"/>
    <b v="0"/>
    <s v="en"/>
    <m/>
    <s v=""/>
    <b v="0"/>
    <n v="0"/>
    <s v=""/>
    <s v="Twitter Web Client"/>
    <b v="0"/>
    <s v="1098666538461249536"/>
    <s v="Tweet"/>
    <n v="0"/>
    <n v="0"/>
    <m/>
    <m/>
    <m/>
    <m/>
    <m/>
    <m/>
    <m/>
    <m/>
    <n v="5"/>
    <s v="4"/>
    <s v="4"/>
    <n v="0"/>
    <n v="0"/>
    <n v="0"/>
    <n v="0"/>
    <n v="0"/>
    <n v="0"/>
    <n v="33"/>
    <n v="100"/>
    <n v="33"/>
  </r>
  <r>
    <s v="amazin_minds"/>
    <s v="amazin_minds"/>
    <m/>
    <m/>
    <m/>
    <m/>
    <m/>
    <m/>
    <m/>
    <m/>
    <s v="No"/>
    <n v="46"/>
    <m/>
    <m/>
    <x v="1"/>
    <d v="2019-02-21T19:41:17.000"/>
    <s v="And the only way to get attention to our channels is if we comment something nice on our favorite YouTubers videos. Just to get likes on our comment, which leads people coming to our channels. #thetruth #commonsince #seo #youtube #youtubechat #mediachat"/>
    <m/>
    <m/>
    <x v="11"/>
    <m/>
    <s v="http://pbs.twimg.com/profile_images/1085646002642513920/SZ-GrMJj_normal.jpg"/>
    <x v="35"/>
    <s v="https://twitter.com/#!/amazin_minds/status/1098669002925191170"/>
    <m/>
    <m/>
    <s v="1098669002925191170"/>
    <s v="1098669002136662017"/>
    <b v="0"/>
    <n v="0"/>
    <s v="1071985007621623808"/>
    <b v="0"/>
    <s v="en"/>
    <m/>
    <s v=""/>
    <b v="0"/>
    <n v="0"/>
    <s v=""/>
    <s v="Twitter Web Client"/>
    <b v="0"/>
    <s v="1098669002136662017"/>
    <s v="Tweet"/>
    <n v="0"/>
    <n v="0"/>
    <m/>
    <m/>
    <m/>
    <m/>
    <m/>
    <m/>
    <m/>
    <m/>
    <n v="5"/>
    <s v="4"/>
    <s v="4"/>
    <n v="4"/>
    <n v="9.75609756097561"/>
    <n v="0"/>
    <n v="0"/>
    <n v="0"/>
    <n v="0"/>
    <n v="37"/>
    <n v="90.2439024390244"/>
    <n v="41"/>
  </r>
  <r>
    <s v="amazin_minds"/>
    <s v="amazin_minds"/>
    <m/>
    <m/>
    <m/>
    <m/>
    <m/>
    <m/>
    <m/>
    <m/>
    <s v="No"/>
    <n v="47"/>
    <m/>
    <m/>
    <x v="1"/>
    <d v="2019-02-22T17:42:39.000"/>
    <s v="My thoughts and opinions on the #chrisbenoit murder suicide case! _x000a__x000a_(FULL VIDEO HERE)_x000a_https://t.co/rR8YuwJv0l_x000a__x000a_#conspiracytheories #truecrimes #youtube #news #mediachat #youtubechat #scary #wwe #wcw #ecw https://t.co/nEaZtgaYYx"/>
    <s v="https://www.youtube.com/watch?v=tmVxJJJSuDE"/>
    <s v="youtube.com"/>
    <x v="9"/>
    <s v="https://pbs.twimg.com/ext_tw_video_thumb/1099001428461408256/pu/img/pN5yVf1WHq8Wmlbk.jpg"/>
    <s v="https://pbs.twimg.com/ext_tw_video_thumb/1099001428461408256/pu/img/pN5yVf1WHq8Wmlbk.jpg"/>
    <x v="36"/>
    <s v="https://twitter.com/#!/amazin_minds/status/1099001538750672896"/>
    <m/>
    <m/>
    <s v="1099001538750672896"/>
    <m/>
    <b v="0"/>
    <n v="0"/>
    <s v=""/>
    <b v="0"/>
    <s v="en"/>
    <m/>
    <s v=""/>
    <b v="0"/>
    <n v="0"/>
    <s v=""/>
    <s v="Twitter Web App"/>
    <b v="0"/>
    <s v="1099001538750672896"/>
    <s v="Tweet"/>
    <n v="0"/>
    <n v="0"/>
    <m/>
    <m/>
    <m/>
    <m/>
    <m/>
    <m/>
    <m/>
    <m/>
    <n v="5"/>
    <s v="4"/>
    <s v="4"/>
    <n v="0"/>
    <n v="0"/>
    <n v="3"/>
    <n v="13.043478260869565"/>
    <n v="0"/>
    <n v="0"/>
    <n v="20"/>
    <n v="86.95652173913044"/>
    <n v="23"/>
  </r>
  <r>
    <s v="amazin_minds"/>
    <s v="amazin_minds"/>
    <m/>
    <m/>
    <m/>
    <m/>
    <m/>
    <m/>
    <m/>
    <m/>
    <s v="No"/>
    <n v="48"/>
    <m/>
    <m/>
    <x v="1"/>
    <d v="2019-02-23T06:23:09.000"/>
    <s v="Rapping Like A Boss_x000a__x000a_https://t.co/FwUa1F1a1X_x000a__x000a_#NewArtist #NewRapper #YouTube #YouTubeRapper #Independent #rspping #RappingLikeABoss #rapper #Lyrics #YouTubeChat #MediaChat #SongWriter #Artist #Emotional #heart #Boss"/>
    <s v="https://www.youtube.com/watch?v=7aRXG0mrnXs&amp;feature=youtu.be"/>
    <s v="youtube.com"/>
    <x v="12"/>
    <m/>
    <s v="http://pbs.twimg.com/profile_images/1085646002642513920/SZ-GrMJj_normal.jpg"/>
    <x v="37"/>
    <s v="https://twitter.com/#!/amazin_minds/status/1099192923101503489"/>
    <m/>
    <m/>
    <s v="1099192923101503489"/>
    <m/>
    <b v="0"/>
    <n v="1"/>
    <s v=""/>
    <b v="0"/>
    <s v="en"/>
    <m/>
    <s v=""/>
    <b v="0"/>
    <n v="1"/>
    <s v=""/>
    <s v="Twitter Web Client"/>
    <b v="0"/>
    <s v="1099192923101503489"/>
    <s v="Tweet"/>
    <n v="0"/>
    <n v="0"/>
    <m/>
    <m/>
    <m/>
    <m/>
    <m/>
    <m/>
    <m/>
    <m/>
    <n v="5"/>
    <s v="4"/>
    <s v="4"/>
    <n v="1"/>
    <n v="5"/>
    <n v="0"/>
    <n v="0"/>
    <n v="0"/>
    <n v="0"/>
    <n v="19"/>
    <n v="95"/>
    <n v="20"/>
  </r>
  <r>
    <s v="chef_b4_gaming"/>
    <s v="amazin_minds"/>
    <m/>
    <m/>
    <m/>
    <m/>
    <m/>
    <m/>
    <m/>
    <m/>
    <s v="No"/>
    <n v="49"/>
    <m/>
    <m/>
    <x v="0"/>
    <d v="2019-02-23T06:23:49.000"/>
    <s v="RT @Amazin_Minds: Rapping Like A Boss_x000a__x000a_https://t.co/FwUa1F1a1X_x000a__x000a_#NewArtist #NewRapper #YouTube #YouTubeRapper #Independent #rspping #Rappin…"/>
    <s v="https://www.youtube.com/watch?v=7aRXG0mrnXs&amp;feature=youtu.be"/>
    <s v="youtube.com"/>
    <x v="13"/>
    <m/>
    <s v="http://pbs.twimg.com/profile_images/1037823795766194176/vR4gXQFY_normal.jpg"/>
    <x v="38"/>
    <s v="https://twitter.com/#!/chef_b4_gaming/status/1099193089787342848"/>
    <m/>
    <m/>
    <s v="1099193089787342848"/>
    <m/>
    <b v="0"/>
    <n v="0"/>
    <s v=""/>
    <b v="0"/>
    <s v="en"/>
    <m/>
    <s v=""/>
    <b v="0"/>
    <n v="1"/>
    <s v="1099192923101503489"/>
    <s v="Chef before gaming retweet bot"/>
    <b v="0"/>
    <s v="1099192923101503489"/>
    <s v="Tweet"/>
    <n v="0"/>
    <n v="0"/>
    <m/>
    <m/>
    <m/>
    <m/>
    <m/>
    <m/>
    <m/>
    <m/>
    <n v="1"/>
    <s v="4"/>
    <s v="4"/>
    <n v="1"/>
    <n v="7.6923076923076925"/>
    <n v="0"/>
    <n v="0"/>
    <n v="0"/>
    <n v="0"/>
    <n v="12"/>
    <n v="92.3076923076923"/>
    <n v="13"/>
  </r>
  <r>
    <s v="poetonahill"/>
    <s v="poetonahill"/>
    <m/>
    <m/>
    <m/>
    <m/>
    <m/>
    <m/>
    <m/>
    <m/>
    <s v="No"/>
    <n v="50"/>
    <m/>
    <m/>
    <x v="1"/>
    <d v="2019-02-23T21:33:55.000"/>
    <s v="UNREALITY... https://t.co/V46aaj8t3b #UK #Canada #Australia #Dublin #Belfast #Bristol #Cambridge #portsmouth #amreading #fiction #novel #twitter #publishing #mediachat #Poetry_Book_Society #Poetry #Thriller #Epic #Adventure #Readers #Reviewers #Amazon #Booksales #Author #authors"/>
    <s v="https://poems-by-charlie-gregory.blogspot.com/2019/02/unreality.html?spref=tw"/>
    <s v="blogspot.com"/>
    <x v="14"/>
    <m/>
    <s v="http://pbs.twimg.com/profile_images/3372354615/8f3860c5e1ddf7a52990cee8568b88da_normal.jpeg"/>
    <x v="39"/>
    <s v="https://twitter.com/#!/poetonahill/status/1099422123783802881"/>
    <m/>
    <m/>
    <s v="1099422123783802881"/>
    <m/>
    <b v="0"/>
    <n v="1"/>
    <s v=""/>
    <b v="0"/>
    <s v="en"/>
    <m/>
    <s v=""/>
    <b v="0"/>
    <n v="1"/>
    <s v=""/>
    <s v="Twitter Web Client"/>
    <b v="0"/>
    <s v="1099422123783802881"/>
    <s v="Tweet"/>
    <n v="0"/>
    <n v="0"/>
    <m/>
    <m/>
    <m/>
    <m/>
    <m/>
    <m/>
    <m/>
    <m/>
    <n v="1"/>
    <s v="8"/>
    <s v="8"/>
    <n v="0"/>
    <n v="0"/>
    <n v="1"/>
    <n v="3.8461538461538463"/>
    <n v="0"/>
    <n v="0"/>
    <n v="25"/>
    <n v="96.15384615384616"/>
    <n v="26"/>
  </r>
  <r>
    <s v="altcoinbadger"/>
    <s v="poetonahill"/>
    <m/>
    <m/>
    <m/>
    <m/>
    <m/>
    <m/>
    <m/>
    <m/>
    <s v="No"/>
    <n v="51"/>
    <m/>
    <m/>
    <x v="0"/>
    <d v="2019-02-23T21:43:13.000"/>
    <s v="RT @PoetonaHill: UNREALITY... https://t.co/V46aaj8t3b #UK #Canada #Australia #Dublin #Belfast #Bristol #Cambridge #portsmouth #amreading #f…"/>
    <s v="https://poems-by-charlie-gregory.blogspot.com/2019/02/unreality.html?spref=tw"/>
    <s v="blogspot.com"/>
    <x v="15"/>
    <m/>
    <s v="http://pbs.twimg.com/profile_images/1094504874354434048/0n1NxPSc_normal.jpg"/>
    <x v="40"/>
    <s v="https://twitter.com/#!/altcoinbadger/status/1099424463991365632"/>
    <m/>
    <m/>
    <s v="1099424463991365632"/>
    <m/>
    <b v="0"/>
    <n v="0"/>
    <s v=""/>
    <b v="0"/>
    <s v="en"/>
    <m/>
    <s v=""/>
    <b v="0"/>
    <n v="1"/>
    <s v="1099422123783802881"/>
    <s v="Twitter Web Client"/>
    <b v="0"/>
    <s v="1099422123783802881"/>
    <s v="Tweet"/>
    <n v="0"/>
    <n v="0"/>
    <m/>
    <m/>
    <m/>
    <m/>
    <m/>
    <m/>
    <m/>
    <m/>
    <n v="1"/>
    <s v="8"/>
    <s v="8"/>
    <n v="0"/>
    <n v="0"/>
    <n v="0"/>
    <n v="0"/>
    <n v="0"/>
    <n v="0"/>
    <n v="13"/>
    <n v="100"/>
    <n v="13"/>
  </r>
  <r>
    <s v="ninjasaysgoes"/>
    <s v="youtube"/>
    <m/>
    <m/>
    <m/>
    <m/>
    <m/>
    <m/>
    <m/>
    <m/>
    <s v="No"/>
    <n v="52"/>
    <m/>
    <m/>
    <x v="0"/>
    <d v="2019-02-12T12:54:37.000"/>
    <s v="Read My Lips original song about love https://t.co/0RQIvd5Doq via @YouTube_x000a__x000a_#youtube #love #song #youtubechat #mediachat #subscribe #view #entertaining #musicvideo #lyrics #lyrics #video #lyricsvideo #newartists #new #hot #sad #ReadMyLips https://t.co/9qk3jXhFzZ"/>
    <s v="https://www.youtube.com/watch?v=hRORU8KZEgw&amp;feature=youtu.be"/>
    <s v="youtube.com"/>
    <x v="16"/>
    <s v="https://pbs.twimg.com/ext_tw_video_thumb/1095304294847242240/pu/img/ptX-rx2pZb-WLZv8.jpg"/>
    <s v="https://pbs.twimg.com/ext_tw_video_thumb/1095304294847242240/pu/img/ptX-rx2pZb-WLZv8.jpg"/>
    <x v="41"/>
    <s v="https://twitter.com/#!/ninjasaysgoes/status/1095305170890772480"/>
    <m/>
    <m/>
    <s v="1095305170890772480"/>
    <m/>
    <b v="0"/>
    <n v="3"/>
    <s v=""/>
    <b v="0"/>
    <s v="en"/>
    <m/>
    <s v=""/>
    <b v="0"/>
    <n v="3"/>
    <s v=""/>
    <s v="Twitter for iPhone"/>
    <b v="0"/>
    <s v="1095305170890772480"/>
    <s v="Retweet"/>
    <n v="0"/>
    <n v="0"/>
    <m/>
    <m/>
    <m/>
    <m/>
    <m/>
    <m/>
    <m/>
    <m/>
    <n v="1"/>
    <s v="2"/>
    <s v="2"/>
    <n v="4"/>
    <n v="14.814814814814815"/>
    <n v="1"/>
    <n v="3.7037037037037037"/>
    <n v="0"/>
    <n v="0"/>
    <n v="22"/>
    <n v="81.48148148148148"/>
    <n v="27"/>
  </r>
  <r>
    <s v="vellinglenni"/>
    <s v="youtube"/>
    <m/>
    <m/>
    <m/>
    <m/>
    <m/>
    <m/>
    <m/>
    <m/>
    <s v="No"/>
    <n v="53"/>
    <m/>
    <m/>
    <x v="0"/>
    <d v="2019-02-27T08:02:52.000"/>
    <s v="RT @NinjaSaysGoes: Read My Lips original song about love https://t.co/0RQIvd5Doq via @YouTube_x000a__x000a_#youtube #love #song #youtubechat #mediachat…"/>
    <s v="https://www.youtube.com/watch?v=hRORU8KZEgw&amp;feature=youtu.be"/>
    <s v="youtube.com"/>
    <x v="17"/>
    <m/>
    <s v="http://pbs.twimg.com/profile_images/1098649527706361862/jjtkB5PT_normal.jpg"/>
    <x v="42"/>
    <s v="https://twitter.com/#!/vellinglenni/status/1100667570988953606"/>
    <m/>
    <m/>
    <s v="1100667570988953606"/>
    <m/>
    <b v="0"/>
    <n v="0"/>
    <s v=""/>
    <b v="0"/>
    <s v="en"/>
    <m/>
    <s v=""/>
    <b v="0"/>
    <n v="3"/>
    <s v="1095305170890772480"/>
    <s v="Twitter Web App"/>
    <b v="0"/>
    <s v="1095305170890772480"/>
    <s v="Tweet"/>
    <n v="0"/>
    <n v="0"/>
    <m/>
    <m/>
    <m/>
    <m/>
    <m/>
    <m/>
    <m/>
    <m/>
    <n v="1"/>
    <s v="2"/>
    <s v="2"/>
    <m/>
    <m/>
    <m/>
    <m/>
    <m/>
    <m/>
    <m/>
    <m/>
    <m/>
  </r>
  <r>
    <s v="ninjasaysgoes"/>
    <s v="ninjasaysgoes"/>
    <m/>
    <m/>
    <m/>
    <m/>
    <m/>
    <m/>
    <m/>
    <m/>
    <s v="No"/>
    <n v="54"/>
    <m/>
    <m/>
    <x v="1"/>
    <d v="2019-02-18T04:34:16.000"/>
    <s v="Rapping 190 words in 20 seconds https://t.co/CdpxtWpndm_x000a__x000a_#fastrap #rappingfast #fastrapper #rapping #rap #rapping190wordsin20seconds #rapfast #youtube #youtubechat #mediachat https://t.co/rL8Yfd85V8"/>
    <s v="https://www.youtube.com/watch?v=RQ-ySN-v-UE&amp;feature=youtu.be"/>
    <s v="youtube.com"/>
    <x v="18"/>
    <s v="https://pbs.twimg.com/ext_tw_video_thumb/1097353456841564160/pu/img/JW7roUEgjiQUeqjZ.jpg"/>
    <s v="https://pbs.twimg.com/ext_tw_video_thumb/1097353456841564160/pu/img/JW7roUEgjiQUeqjZ.jpg"/>
    <x v="43"/>
    <s v="https://twitter.com/#!/ninjasaysgoes/status/1097353582217756674"/>
    <m/>
    <m/>
    <s v="1097353582217756674"/>
    <m/>
    <b v="0"/>
    <n v="2"/>
    <s v=""/>
    <b v="0"/>
    <s v="en"/>
    <m/>
    <s v=""/>
    <b v="0"/>
    <n v="0"/>
    <s v=""/>
    <s v="Twitter for iPhone"/>
    <b v="0"/>
    <s v="1097353582217756674"/>
    <s v="Tweet"/>
    <n v="0"/>
    <n v="0"/>
    <m/>
    <m/>
    <m/>
    <m/>
    <m/>
    <m/>
    <m/>
    <m/>
    <n v="1"/>
    <s v="2"/>
    <s v="2"/>
    <n v="0"/>
    <n v="0"/>
    <n v="0"/>
    <n v="0"/>
    <n v="0"/>
    <n v="0"/>
    <n v="16"/>
    <n v="100"/>
    <n v="16"/>
  </r>
  <r>
    <s v="sourcepov"/>
    <s v="smexaminer"/>
    <m/>
    <m/>
    <m/>
    <m/>
    <m/>
    <m/>
    <m/>
    <m/>
    <s v="No"/>
    <n v="56"/>
    <m/>
    <m/>
    <x v="0"/>
    <d v="2019-03-01T09:22:57.000"/>
    <s v="Wish I could Elana. Maybe next year? Perhaps #smmw19 + @smexaminer should look at a Twitter Chat topic | Still plenty of kick left in the space :) c: #smchat (coming up on 10 years) + #mediachat #blogchat #custserv #twittersmarter + others https://t.co/9aJfLa0Lwe"/>
    <s v="https://twitter.com/elanaleoni/status/1097560128050601986"/>
    <s v="twitter.com"/>
    <x v="19"/>
    <m/>
    <s v="http://pbs.twimg.com/profile_images/378800000754819969/3e583b99b8930159a50b93171790080d_normal.jpeg"/>
    <x v="44"/>
    <s v="https://twitter.com/#!/sourcepov/status/1101412498178260994"/>
    <m/>
    <m/>
    <s v="1101412498178260994"/>
    <m/>
    <b v="0"/>
    <n v="0"/>
    <s v=""/>
    <b v="1"/>
    <s v="en"/>
    <m/>
    <s v="1097560128050601986"/>
    <b v="0"/>
    <n v="0"/>
    <s v=""/>
    <s v="TweetDeck"/>
    <b v="0"/>
    <s v="1101412498178260994"/>
    <s v="Tweet"/>
    <n v="0"/>
    <n v="0"/>
    <m/>
    <m/>
    <m/>
    <m/>
    <m/>
    <m/>
    <m/>
    <m/>
    <n v="1"/>
    <s v="7"/>
    <s v="7"/>
    <n v="0"/>
    <n v="0"/>
    <n v="0"/>
    <n v="0"/>
    <n v="0"/>
    <n v="0"/>
    <n v="37"/>
    <n v="100"/>
    <n v="37"/>
  </r>
  <r>
    <s v="womenspowerbook"/>
    <s v="womenspowerbook"/>
    <m/>
    <m/>
    <m/>
    <m/>
    <m/>
    <m/>
    <m/>
    <m/>
    <s v="No"/>
    <n v="57"/>
    <m/>
    <m/>
    <x v="1"/>
    <d v="2019-02-17T18:21: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0"/>
    <s v="https://pbs.twimg.com/media/C2dAKP2WIAATDzT.jpg"/>
    <s v="https://pbs.twimg.com/media/C2dAKP2WIAATDzT.jpg"/>
    <x v="45"/>
    <s v="https://twitter.com/#!/womenspowerbook/status/1097199256832749568"/>
    <m/>
    <m/>
    <s v="1097199256832749568"/>
    <m/>
    <b v="0"/>
    <n v="0"/>
    <s v=""/>
    <b v="0"/>
    <s v="en"/>
    <m/>
    <s v=""/>
    <b v="0"/>
    <n v="0"/>
    <s v=""/>
    <s v="Tweet Suite"/>
    <b v="0"/>
    <s v="1097199256832749568"/>
    <s v="Tweet"/>
    <n v="0"/>
    <n v="0"/>
    <m/>
    <m/>
    <m/>
    <m/>
    <m/>
    <m/>
    <m/>
    <m/>
    <n v="5"/>
    <s v="10"/>
    <s v="10"/>
    <n v="3"/>
    <n v="17.647058823529413"/>
    <n v="0"/>
    <n v="0"/>
    <n v="0"/>
    <n v="0"/>
    <n v="14"/>
    <n v="82.3529411764706"/>
    <n v="17"/>
  </r>
  <r>
    <s v="womenspowerbook"/>
    <s v="womenspowerbook"/>
    <m/>
    <m/>
    <m/>
    <m/>
    <m/>
    <m/>
    <m/>
    <m/>
    <s v="No"/>
    <n v="58"/>
    <m/>
    <m/>
    <x v="1"/>
    <d v="2019-02-20T13:08: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0"/>
    <s v="https://pbs.twimg.com/media/C2dAKP2WIAATDzT.jpg"/>
    <s v="https://pbs.twimg.com/media/C2dAKP2WIAATDzT.jpg"/>
    <x v="46"/>
    <s v="https://twitter.com/#!/womenspowerbook/status/1098207648133062663"/>
    <m/>
    <m/>
    <s v="1098207648133062663"/>
    <m/>
    <b v="0"/>
    <n v="0"/>
    <s v=""/>
    <b v="0"/>
    <s v="en"/>
    <m/>
    <s v=""/>
    <b v="0"/>
    <n v="0"/>
    <s v=""/>
    <s v="Tweet Suite"/>
    <b v="0"/>
    <s v="1098207648133062663"/>
    <s v="Tweet"/>
    <n v="0"/>
    <n v="0"/>
    <m/>
    <m/>
    <m/>
    <m/>
    <m/>
    <m/>
    <m/>
    <m/>
    <n v="5"/>
    <s v="10"/>
    <s v="10"/>
    <n v="3"/>
    <n v="17.647058823529413"/>
    <n v="0"/>
    <n v="0"/>
    <n v="0"/>
    <n v="0"/>
    <n v="14"/>
    <n v="82.3529411764706"/>
    <n v="17"/>
  </r>
  <r>
    <s v="womenspowerbook"/>
    <s v="womenspowerbook"/>
    <m/>
    <m/>
    <m/>
    <m/>
    <m/>
    <m/>
    <m/>
    <m/>
    <s v="No"/>
    <n v="59"/>
    <m/>
    <m/>
    <x v="1"/>
    <d v="2019-02-23T10:18:04.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0"/>
    <s v="https://pbs.twimg.com/media/C2dAKP2WIAATDzT.jpg"/>
    <s v="https://pbs.twimg.com/media/C2dAKP2WIAATDzT.jpg"/>
    <x v="47"/>
    <s v="https://twitter.com/#!/womenspowerbook/status/1099252041279553536"/>
    <m/>
    <m/>
    <s v="1099252041279553536"/>
    <m/>
    <b v="0"/>
    <n v="0"/>
    <s v=""/>
    <b v="0"/>
    <s v="en"/>
    <m/>
    <s v=""/>
    <b v="0"/>
    <n v="0"/>
    <s v=""/>
    <s v="Tweet Suite"/>
    <b v="0"/>
    <s v="1099252041279553536"/>
    <s v="Tweet"/>
    <n v="0"/>
    <n v="0"/>
    <m/>
    <m/>
    <m/>
    <m/>
    <m/>
    <m/>
    <m/>
    <m/>
    <n v="5"/>
    <s v="10"/>
    <s v="10"/>
    <n v="3"/>
    <n v="17.647058823529413"/>
    <n v="0"/>
    <n v="0"/>
    <n v="0"/>
    <n v="0"/>
    <n v="14"/>
    <n v="82.3529411764706"/>
    <n v="17"/>
  </r>
  <r>
    <s v="womenspowerbook"/>
    <s v="womenspowerbook"/>
    <m/>
    <m/>
    <m/>
    <m/>
    <m/>
    <m/>
    <m/>
    <m/>
    <s v="No"/>
    <n v="60"/>
    <m/>
    <m/>
    <x v="1"/>
    <d v="2019-02-26T11:44: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0"/>
    <s v="https://pbs.twimg.com/media/C2dAKP2WIAATDzT.jpg"/>
    <s v="https://pbs.twimg.com/media/C2dAKP2WIAATDzT.jpg"/>
    <x v="48"/>
    <s v="https://twitter.com/#!/womenspowerbook/status/1100360841311019008"/>
    <m/>
    <m/>
    <s v="1100360841311019008"/>
    <m/>
    <b v="0"/>
    <n v="0"/>
    <s v=""/>
    <b v="0"/>
    <s v="en"/>
    <m/>
    <s v=""/>
    <b v="0"/>
    <n v="0"/>
    <s v=""/>
    <s v="Tweet Suite"/>
    <b v="0"/>
    <s v="1100360841311019008"/>
    <s v="Tweet"/>
    <n v="0"/>
    <n v="0"/>
    <m/>
    <m/>
    <m/>
    <m/>
    <m/>
    <m/>
    <m/>
    <m/>
    <n v="5"/>
    <s v="10"/>
    <s v="10"/>
    <n v="3"/>
    <n v="17.647058823529413"/>
    <n v="0"/>
    <n v="0"/>
    <n v="0"/>
    <n v="0"/>
    <n v="14"/>
    <n v="82.3529411764706"/>
    <n v="17"/>
  </r>
  <r>
    <s v="womenspowerbook"/>
    <s v="womenspowerbook"/>
    <m/>
    <m/>
    <m/>
    <m/>
    <m/>
    <m/>
    <m/>
    <m/>
    <s v="No"/>
    <n v="61"/>
    <m/>
    <m/>
    <x v="1"/>
    <d v="2019-03-01T12:16: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0"/>
    <s v="https://pbs.twimg.com/media/C2dAKP2WIAATDzT.jpg"/>
    <s v="https://pbs.twimg.com/media/C2dAKP2WIAATDzT.jpg"/>
    <x v="49"/>
    <s v="https://twitter.com/#!/womenspowerbook/status/1101456056817987585"/>
    <m/>
    <m/>
    <s v="1101456056817987585"/>
    <m/>
    <b v="0"/>
    <n v="0"/>
    <s v=""/>
    <b v="0"/>
    <s v="en"/>
    <m/>
    <s v=""/>
    <b v="0"/>
    <n v="0"/>
    <s v=""/>
    <s v="Tweet Suite"/>
    <b v="0"/>
    <s v="1101456056817987585"/>
    <s v="Tweet"/>
    <n v="0"/>
    <n v="0"/>
    <m/>
    <m/>
    <m/>
    <m/>
    <m/>
    <m/>
    <m/>
    <m/>
    <n v="5"/>
    <s v="10"/>
    <s v="10"/>
    <n v="3"/>
    <n v="17.647058823529413"/>
    <n v="0"/>
    <n v="0"/>
    <n v="0"/>
    <n v="0"/>
    <n v="14"/>
    <n v="82.3529411764706"/>
    <n v="17"/>
  </r>
  <r>
    <s v="podcastjourneys"/>
    <s v="classtechtips"/>
    <m/>
    <m/>
    <m/>
    <m/>
    <m/>
    <m/>
    <m/>
    <m/>
    <s v="No"/>
    <n v="62"/>
    <m/>
    <m/>
    <x v="0"/>
    <d v="2019-03-01T16:10:54.000"/>
    <s v="from a 2016 #podcast w/ Monica Burns @ClassTechTips scannable technologies in the classroom thinking through #AR and #mixedReality future potentials_x000a__x000a_https://t.co/eJhRUUv72k #edtech #makerEd #edchat #medialiteracy #mediachat #createEdu https://t.co/31PbtFvlqU"/>
    <s v="https://soundcloud.com/chris-davis-276158228/monica-burns-on-scannable-technologies-in-the-classroom"/>
    <s v="soundcloud.com"/>
    <x v="21"/>
    <s v="https://pbs.twimg.com/media/D0leHi8W0AA5t8s.jpg"/>
    <s v="https://pbs.twimg.com/media/D0leHi8W0AA5t8s.jpg"/>
    <x v="50"/>
    <s v="https://twitter.com/#!/podcastjourneys/status/1101515162991906816"/>
    <m/>
    <m/>
    <s v="1101515162991906816"/>
    <m/>
    <b v="0"/>
    <n v="1"/>
    <s v=""/>
    <b v="0"/>
    <s v="en"/>
    <m/>
    <s v=""/>
    <b v="0"/>
    <n v="0"/>
    <s v=""/>
    <s v="TweetDeck"/>
    <b v="0"/>
    <s v="1101515162991906816"/>
    <s v="Tweet"/>
    <n v="0"/>
    <n v="0"/>
    <m/>
    <m/>
    <m/>
    <m/>
    <m/>
    <m/>
    <m/>
    <m/>
    <n v="1"/>
    <s v="6"/>
    <s v="6"/>
    <n v="0"/>
    <n v="0"/>
    <n v="1"/>
    <n v="3.8461538461538463"/>
    <n v="0"/>
    <n v="0"/>
    <n v="25"/>
    <n v="96.15384615384616"/>
    <n v="26"/>
  </r>
  <r>
    <s v="kilby76"/>
    <s v="kilby76"/>
    <m/>
    <m/>
    <m/>
    <m/>
    <m/>
    <m/>
    <m/>
    <m/>
    <s v="No"/>
    <n v="63"/>
    <m/>
    <m/>
    <x v="1"/>
    <d v="2019-01-04T03:46:26.000"/>
    <s v="A7) Some of my favorite chats are #MobileChatLive #TwitterSmarter #SproutChat #BrandChat #PodcastChat #NostalgiaChat #CMchat #CollegeCash #SocialRoadTrip #GoalChat #MediaChat"/>
    <m/>
    <m/>
    <x v="22"/>
    <m/>
    <s v="http://pbs.twimg.com/profile_images/875868965829922817/t0Hlk3P1_normal.jpg"/>
    <x v="51"/>
    <s v="https://twitter.com/#!/kilby76/status/1081034091619790848"/>
    <m/>
    <m/>
    <s v="1081034091619790848"/>
    <m/>
    <b v="0"/>
    <n v="19"/>
    <s v=""/>
    <b v="0"/>
    <s v="en"/>
    <m/>
    <s v=""/>
    <b v="0"/>
    <n v="6"/>
    <s v=""/>
    <s v="Twitter Web Client"/>
    <b v="0"/>
    <s v="1081034091619790848"/>
    <s v="Retweet"/>
    <n v="0"/>
    <n v="0"/>
    <m/>
    <m/>
    <m/>
    <m/>
    <m/>
    <m/>
    <m/>
    <m/>
    <n v="1"/>
    <s v="5"/>
    <s v="5"/>
    <n v="1"/>
    <n v="5.555555555555555"/>
    <n v="0"/>
    <n v="0"/>
    <n v="0"/>
    <n v="0"/>
    <n v="17"/>
    <n v="94.44444444444444"/>
    <n v="18"/>
  </r>
  <r>
    <s v="twittarrpirate"/>
    <s v="kilby76"/>
    <m/>
    <m/>
    <m/>
    <m/>
    <m/>
    <m/>
    <m/>
    <m/>
    <s v="No"/>
    <n v="64"/>
    <m/>
    <m/>
    <x v="0"/>
    <d v="2019-03-02T21:03:57.000"/>
    <s v="RT @kilby76: A7) Some of my favorite chats are #MobileChatLive #TwitterSmarter #SproutChat #BrandChat #PodcastChat #NostalgiaChat #CMchat #…"/>
    <m/>
    <m/>
    <x v="23"/>
    <m/>
    <s v="http://pbs.twimg.com/profile_images/1511564454/beach_avatar_twitter_normal.jpg"/>
    <x v="52"/>
    <s v="https://twitter.com/#!/twittarrpirate/status/1101951299199819776"/>
    <m/>
    <m/>
    <s v="1101951299199819776"/>
    <m/>
    <b v="0"/>
    <n v="0"/>
    <s v=""/>
    <b v="0"/>
    <s v="en"/>
    <m/>
    <s v=""/>
    <b v="0"/>
    <n v="6"/>
    <s v="1081034091619790848"/>
    <s v="Twitter for iPad"/>
    <b v="0"/>
    <s v="1081034091619790848"/>
    <s v="Tweet"/>
    <n v="0"/>
    <n v="0"/>
    <m/>
    <m/>
    <m/>
    <m/>
    <m/>
    <m/>
    <m/>
    <m/>
    <n v="1"/>
    <s v="5"/>
    <s v="5"/>
    <n v="1"/>
    <n v="6.25"/>
    <n v="0"/>
    <n v="0"/>
    <n v="0"/>
    <n v="0"/>
    <n v="15"/>
    <n v="93.75"/>
    <n v="16"/>
  </r>
  <r>
    <s v="faithatheismnub"/>
    <s v="faithatheismnub"/>
    <m/>
    <m/>
    <m/>
    <m/>
    <m/>
    <m/>
    <m/>
    <m/>
    <s v="No"/>
    <n v="65"/>
    <m/>
    <m/>
    <x v="1"/>
    <d v="2019-02-17T06:32: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20"/>
    <s v="https://pbs.twimg.com/media/C2dkJtkXcAA0cBx.jpg"/>
    <s v="https://pbs.twimg.com/media/C2dkJtkXcAA0cBx.jpg"/>
    <x v="53"/>
    <s v="https://twitter.com/#!/faithatheismnub/status/1097020831019032577"/>
    <m/>
    <m/>
    <s v="1097020831019032577"/>
    <m/>
    <b v="0"/>
    <n v="0"/>
    <s v=""/>
    <b v="0"/>
    <s v="en"/>
    <m/>
    <s v=""/>
    <b v="0"/>
    <n v="0"/>
    <s v=""/>
    <s v="Tweet Suite"/>
    <b v="0"/>
    <s v="1097020831019032577"/>
    <s v="Tweet"/>
    <n v="0"/>
    <n v="0"/>
    <m/>
    <m/>
    <m/>
    <m/>
    <m/>
    <m/>
    <m/>
    <m/>
    <n v="8"/>
    <s v="10"/>
    <s v="10"/>
    <n v="3"/>
    <n v="17.647058823529413"/>
    <n v="0"/>
    <n v="0"/>
    <n v="0"/>
    <n v="0"/>
    <n v="14"/>
    <n v="82.3529411764706"/>
    <n v="17"/>
  </r>
  <r>
    <s v="faithatheismnub"/>
    <s v="faithatheismnub"/>
    <m/>
    <m/>
    <m/>
    <m/>
    <m/>
    <m/>
    <m/>
    <m/>
    <s v="No"/>
    <n v="66"/>
    <m/>
    <m/>
    <x v="1"/>
    <d v="2019-02-19T04:20:06.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20"/>
    <s v="https://pbs.twimg.com/media/C2dkJtkXcAA0cBx.jpg"/>
    <s v="https://pbs.twimg.com/media/C2dkJtkXcAA0cBx.jpg"/>
    <x v="54"/>
    <s v="https://twitter.com/#!/faithatheismnub/status/1097712404341948416"/>
    <m/>
    <m/>
    <s v="1097712404341948416"/>
    <m/>
    <b v="0"/>
    <n v="0"/>
    <s v=""/>
    <b v="0"/>
    <s v="en"/>
    <m/>
    <s v=""/>
    <b v="0"/>
    <n v="0"/>
    <s v=""/>
    <s v="Tweet Suite"/>
    <b v="0"/>
    <s v="1097712404341948416"/>
    <s v="Tweet"/>
    <n v="0"/>
    <n v="0"/>
    <m/>
    <m/>
    <m/>
    <m/>
    <m/>
    <m/>
    <m/>
    <m/>
    <n v="8"/>
    <s v="10"/>
    <s v="10"/>
    <n v="3"/>
    <n v="17.647058823529413"/>
    <n v="0"/>
    <n v="0"/>
    <n v="0"/>
    <n v="0"/>
    <n v="14"/>
    <n v="82.3529411764706"/>
    <n v="17"/>
  </r>
  <r>
    <s v="faithatheismnub"/>
    <s v="faithatheismnub"/>
    <m/>
    <m/>
    <m/>
    <m/>
    <m/>
    <m/>
    <m/>
    <m/>
    <s v="No"/>
    <n v="67"/>
    <m/>
    <m/>
    <x v="1"/>
    <d v="2019-02-21T03:18: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20"/>
    <s v="https://pbs.twimg.com/media/C2dkJtkXcAA0cBx.jpg"/>
    <s v="https://pbs.twimg.com/media/C2dkJtkXcAA0cBx.jpg"/>
    <x v="55"/>
    <s v="https://twitter.com/#!/faithatheismnub/status/1098421561290358786"/>
    <m/>
    <m/>
    <s v="1098421561290358786"/>
    <m/>
    <b v="0"/>
    <n v="0"/>
    <s v=""/>
    <b v="0"/>
    <s v="en"/>
    <m/>
    <s v=""/>
    <b v="0"/>
    <n v="0"/>
    <s v=""/>
    <s v="Tweet Suite"/>
    <b v="0"/>
    <s v="1098421561290358786"/>
    <s v="Tweet"/>
    <n v="0"/>
    <n v="0"/>
    <m/>
    <m/>
    <m/>
    <m/>
    <m/>
    <m/>
    <m/>
    <m/>
    <n v="8"/>
    <s v="10"/>
    <s v="10"/>
    <n v="3"/>
    <n v="17.647058823529413"/>
    <n v="0"/>
    <n v="0"/>
    <n v="0"/>
    <n v="0"/>
    <n v="14"/>
    <n v="82.3529411764706"/>
    <n v="17"/>
  </r>
  <r>
    <s v="faithatheismnub"/>
    <s v="faithatheismnub"/>
    <m/>
    <m/>
    <m/>
    <m/>
    <m/>
    <m/>
    <m/>
    <m/>
    <s v="No"/>
    <n v="68"/>
    <m/>
    <m/>
    <x v="1"/>
    <d v="2019-02-23T03:14:01.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20"/>
    <s v="https://pbs.twimg.com/media/C2dkJtkXcAA0cBx.jpg"/>
    <s v="https://pbs.twimg.com/media/C2dkJtkXcAA0cBx.jpg"/>
    <x v="56"/>
    <s v="https://twitter.com/#!/faithatheismnub/status/1099145326781435904"/>
    <m/>
    <m/>
    <s v="1099145326781435904"/>
    <m/>
    <b v="0"/>
    <n v="0"/>
    <s v=""/>
    <b v="0"/>
    <s v="en"/>
    <m/>
    <s v=""/>
    <b v="0"/>
    <n v="0"/>
    <s v=""/>
    <s v="Tweet Suite"/>
    <b v="0"/>
    <s v="1099145326781435904"/>
    <s v="Tweet"/>
    <n v="0"/>
    <n v="0"/>
    <m/>
    <m/>
    <m/>
    <m/>
    <m/>
    <m/>
    <m/>
    <m/>
    <n v="8"/>
    <s v="10"/>
    <s v="10"/>
    <n v="3"/>
    <n v="17.647058823529413"/>
    <n v="0"/>
    <n v="0"/>
    <n v="0"/>
    <n v="0"/>
    <n v="14"/>
    <n v="82.3529411764706"/>
    <n v="17"/>
  </r>
  <r>
    <s v="faithatheismnub"/>
    <s v="faithatheismnub"/>
    <m/>
    <m/>
    <m/>
    <m/>
    <m/>
    <m/>
    <m/>
    <m/>
    <s v="No"/>
    <n v="69"/>
    <m/>
    <m/>
    <x v="1"/>
    <d v="2019-02-25T02:29:03.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20"/>
    <s v="https://pbs.twimg.com/media/C2dkJtkXcAA0cBx.jpg"/>
    <s v="https://pbs.twimg.com/media/C2dkJtkXcAA0cBx.jpg"/>
    <x v="57"/>
    <s v="https://twitter.com/#!/faithatheismnub/status/1099858783436722184"/>
    <m/>
    <m/>
    <s v="1099858783436722184"/>
    <m/>
    <b v="0"/>
    <n v="0"/>
    <s v=""/>
    <b v="0"/>
    <s v="en"/>
    <m/>
    <s v=""/>
    <b v="0"/>
    <n v="0"/>
    <s v=""/>
    <s v="Tweet Suite"/>
    <b v="0"/>
    <s v="1099858783436722184"/>
    <s v="Tweet"/>
    <n v="0"/>
    <n v="0"/>
    <m/>
    <m/>
    <m/>
    <m/>
    <m/>
    <m/>
    <m/>
    <m/>
    <n v="8"/>
    <s v="10"/>
    <s v="10"/>
    <n v="3"/>
    <n v="17.647058823529413"/>
    <n v="0"/>
    <n v="0"/>
    <n v="0"/>
    <n v="0"/>
    <n v="14"/>
    <n v="82.3529411764706"/>
    <n v="17"/>
  </r>
  <r>
    <s v="faithatheismnub"/>
    <s v="faithatheismnub"/>
    <m/>
    <m/>
    <m/>
    <m/>
    <m/>
    <m/>
    <m/>
    <m/>
    <s v="No"/>
    <n v="70"/>
    <m/>
    <m/>
    <x v="1"/>
    <d v="2019-02-27T01:00:03.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20"/>
    <s v="https://pbs.twimg.com/media/C2dkJtkXcAA0cBx.jpg"/>
    <s v="https://pbs.twimg.com/media/C2dkJtkXcAA0cBx.jpg"/>
    <x v="58"/>
    <s v="https://twitter.com/#!/faithatheismnub/status/1100561163463598080"/>
    <m/>
    <m/>
    <s v="1100561163463598080"/>
    <m/>
    <b v="0"/>
    <n v="0"/>
    <s v=""/>
    <b v="0"/>
    <s v="en"/>
    <m/>
    <s v=""/>
    <b v="0"/>
    <n v="0"/>
    <s v=""/>
    <s v="Tweet Suite"/>
    <b v="0"/>
    <s v="1100561163463598080"/>
    <s v="Tweet"/>
    <n v="0"/>
    <n v="0"/>
    <m/>
    <m/>
    <m/>
    <m/>
    <m/>
    <m/>
    <m/>
    <m/>
    <n v="8"/>
    <s v="10"/>
    <s v="10"/>
    <n v="3"/>
    <n v="17.647058823529413"/>
    <n v="0"/>
    <n v="0"/>
    <n v="0"/>
    <n v="0"/>
    <n v="14"/>
    <n v="82.3529411764706"/>
    <n v="17"/>
  </r>
  <r>
    <s v="faithatheismnub"/>
    <s v="faithatheismnub"/>
    <m/>
    <m/>
    <m/>
    <m/>
    <m/>
    <m/>
    <m/>
    <m/>
    <s v="No"/>
    <n v="71"/>
    <m/>
    <m/>
    <x v="1"/>
    <d v="2019-03-01T00:44: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20"/>
    <s v="https://pbs.twimg.com/media/C2dkJtkXcAA0cBx.jpg"/>
    <s v="https://pbs.twimg.com/media/C2dkJtkXcAA0cBx.jpg"/>
    <x v="59"/>
    <s v="https://twitter.com/#!/faithatheismnub/status/1101281909135556608"/>
    <m/>
    <m/>
    <s v="1101281909135556608"/>
    <m/>
    <b v="0"/>
    <n v="0"/>
    <s v=""/>
    <b v="0"/>
    <s v="en"/>
    <m/>
    <s v=""/>
    <b v="0"/>
    <n v="0"/>
    <s v=""/>
    <s v="Tweet Suite"/>
    <b v="0"/>
    <s v="1101281909135556608"/>
    <s v="Tweet"/>
    <n v="0"/>
    <n v="0"/>
    <m/>
    <m/>
    <m/>
    <m/>
    <m/>
    <m/>
    <m/>
    <m/>
    <n v="8"/>
    <s v="10"/>
    <s v="10"/>
    <n v="3"/>
    <n v="17.647058823529413"/>
    <n v="0"/>
    <n v="0"/>
    <n v="0"/>
    <n v="0"/>
    <n v="14"/>
    <n v="82.3529411764706"/>
    <n v="17"/>
  </r>
  <r>
    <s v="faithatheismnub"/>
    <s v="faithatheismnub"/>
    <m/>
    <m/>
    <m/>
    <m/>
    <m/>
    <m/>
    <m/>
    <m/>
    <s v="No"/>
    <n v="72"/>
    <m/>
    <m/>
    <x v="1"/>
    <d v="2019-03-03T00:43:05.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20"/>
    <s v="https://pbs.twimg.com/media/C2dkJtkXcAA0cBx.jpg"/>
    <s v="https://pbs.twimg.com/media/C2dkJtkXcAA0cBx.jpg"/>
    <x v="60"/>
    <s v="https://twitter.com/#!/faithatheismnub/status/1102006445757923328"/>
    <m/>
    <m/>
    <s v="1102006445757923328"/>
    <m/>
    <b v="0"/>
    <n v="0"/>
    <s v=""/>
    <b v="0"/>
    <s v="en"/>
    <m/>
    <s v=""/>
    <b v="0"/>
    <n v="0"/>
    <s v=""/>
    <s v="Tweet Suite"/>
    <b v="0"/>
    <s v="1102006445757923328"/>
    <s v="Tweet"/>
    <n v="0"/>
    <n v="0"/>
    <m/>
    <m/>
    <m/>
    <m/>
    <m/>
    <m/>
    <m/>
    <m/>
    <n v="8"/>
    <s v="10"/>
    <s v="10"/>
    <n v="3"/>
    <n v="17.647058823529413"/>
    <n v="0"/>
    <n v="0"/>
    <n v="0"/>
    <n v="0"/>
    <n v="14"/>
    <n v="82.3529411764706"/>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73">
    <i>
      <x v="1"/>
    </i>
    <i r="1">
      <x v="1"/>
    </i>
    <i r="2">
      <x v="4"/>
    </i>
    <i r="3">
      <x v="4"/>
    </i>
    <i r="1">
      <x v="2"/>
    </i>
    <i r="2">
      <x v="38"/>
    </i>
    <i r="3">
      <x v="6"/>
    </i>
    <i r="2">
      <x v="39"/>
    </i>
    <i r="3">
      <x v="6"/>
    </i>
    <i r="3">
      <x v="20"/>
    </i>
    <i r="2">
      <x v="41"/>
    </i>
    <i r="3">
      <x v="18"/>
    </i>
    <i r="2">
      <x v="42"/>
    </i>
    <i r="3">
      <x v="6"/>
    </i>
    <i r="2">
      <x v="43"/>
    </i>
    <i r="3">
      <x v="5"/>
    </i>
    <i r="3">
      <x v="12"/>
    </i>
    <i r="3">
      <x v="13"/>
    </i>
    <i r="3">
      <x v="17"/>
    </i>
    <i r="3">
      <x v="19"/>
    </i>
    <i r="2">
      <x v="44"/>
    </i>
    <i r="3">
      <x v="6"/>
    </i>
    <i r="2">
      <x v="45"/>
    </i>
    <i r="3">
      <x v="12"/>
    </i>
    <i r="2">
      <x v="48"/>
    </i>
    <i r="3">
      <x v="7"/>
    </i>
    <i r="3">
      <x v="9"/>
    </i>
    <i r="3">
      <x v="19"/>
    </i>
    <i r="2">
      <x v="49"/>
    </i>
    <i r="3">
      <x v="5"/>
    </i>
    <i r="3">
      <x v="19"/>
    </i>
    <i r="3">
      <x v="23"/>
    </i>
    <i r="2">
      <x v="50"/>
    </i>
    <i r="3">
      <x v="5"/>
    </i>
    <i r="2">
      <x v="51"/>
    </i>
    <i r="3">
      <x v="14"/>
    </i>
    <i r="3">
      <x v="16"/>
    </i>
    <i r="3">
      <x v="17"/>
    </i>
    <i r="2">
      <x v="52"/>
    </i>
    <i r="3">
      <x v="4"/>
    </i>
    <i r="3">
      <x v="6"/>
    </i>
    <i r="3">
      <x v="12"/>
    </i>
    <i r="3">
      <x v="13"/>
    </i>
    <i r="3">
      <x v="14"/>
    </i>
    <i r="3">
      <x v="18"/>
    </i>
    <i r="3">
      <x v="20"/>
    </i>
    <i r="3">
      <x v="21"/>
    </i>
    <i r="2">
      <x v="53"/>
    </i>
    <i r="3">
      <x v="1"/>
    </i>
    <i r="3">
      <x v="18"/>
    </i>
    <i r="2">
      <x v="54"/>
    </i>
    <i r="3">
      <x v="4"/>
    </i>
    <i r="3">
      <x v="7"/>
    </i>
    <i r="3">
      <x v="11"/>
    </i>
    <i r="3">
      <x v="22"/>
    </i>
    <i r="2">
      <x v="56"/>
    </i>
    <i r="3">
      <x v="3"/>
    </i>
    <i r="2">
      <x v="57"/>
    </i>
    <i r="3">
      <x v="12"/>
    </i>
    <i r="2">
      <x v="58"/>
    </i>
    <i r="3">
      <x v="2"/>
    </i>
    <i r="3">
      <x v="9"/>
    </i>
    <i r="1">
      <x v="3"/>
    </i>
    <i r="2">
      <x v="61"/>
    </i>
    <i r="3">
      <x v="1"/>
    </i>
    <i r="3">
      <x v="10"/>
    </i>
    <i r="3">
      <x v="13"/>
    </i>
    <i r="3">
      <x v="17"/>
    </i>
    <i r="2">
      <x v="62"/>
    </i>
    <i r="3">
      <x v="22"/>
    </i>
    <i r="2">
      <x v="63"/>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4">
        <i x="0" s="1"/>
        <i x="9" s="1"/>
        <i x="3" s="1"/>
        <i x="2" s="1"/>
        <i x="18" s="1"/>
        <i x="8" s="1"/>
        <i x="6" s="1"/>
        <i x="7" s="1"/>
        <i x="4" s="1"/>
        <i x="23" s="1"/>
        <i x="22" s="1"/>
        <i x="1" s="1"/>
        <i x="13" s="1"/>
        <i x="12" s="1"/>
        <i x="5" s="1"/>
        <i x="21" s="1"/>
        <i x="19" s="1"/>
        <i x="11" s="1"/>
        <i x="15" s="1"/>
        <i x="14" s="1"/>
        <i x="20" s="1"/>
        <i x="17" s="1"/>
        <i x="16"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2" totalsRowShown="0" headerRowDxfId="492" dataDxfId="491">
  <autoFilter ref="A2:BL72"/>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2" totalsRowShown="0" headerRowDxfId="362" dataDxfId="361">
  <autoFilter ref="A2:C12"/>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7" totalsRowShown="0" headerRowDxfId="232" dataDxfId="231">
  <autoFilter ref="A66:V67"/>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V80" totalsRowShown="0" headerRowDxfId="229" dataDxfId="228">
  <autoFilter ref="A70:V80"/>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V93" totalsRowShown="0" headerRowDxfId="182" dataDxfId="181">
  <autoFilter ref="A83:V93"/>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7" totalsRowShown="0" headerRowDxfId="439" dataDxfId="438">
  <autoFilter ref="A2:BS37"/>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05" totalsRowShown="0" headerRowDxfId="147" dataDxfId="146">
  <autoFilter ref="A1:G30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01" totalsRowShown="0" headerRowDxfId="138" dataDxfId="137">
  <autoFilter ref="A1:L30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63" totalsRowShown="0" headerRowDxfId="64" dataDxfId="63">
  <autoFilter ref="A2:BL6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396">
  <autoFilter ref="A2:AO12"/>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93" dataDxfId="392">
  <autoFilter ref="A1:C36"/>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taradvertiser.com/2018/03/14/features/george-lucas-breaks-ground-on-1b-museum-of-visual-storytelling/" TargetMode="External" /><Relationship Id="rId2" Type="http://schemas.openxmlformats.org/officeDocument/2006/relationships/hyperlink" Target="http://www.adweek.com/?p=921676" TargetMode="External" /><Relationship Id="rId3" Type="http://schemas.openxmlformats.org/officeDocument/2006/relationships/hyperlink" Target="http://www.adweek.com/?p=921676" TargetMode="External" /><Relationship Id="rId4" Type="http://schemas.openxmlformats.org/officeDocument/2006/relationships/hyperlink" Target="https://www.instagram.com/p/BuKHF-inw4l/?utm_source=ig_twitter_share&amp;igshid=p7dr7uab3cpe" TargetMode="External" /><Relationship Id="rId5" Type="http://schemas.openxmlformats.org/officeDocument/2006/relationships/hyperlink" Target="https://www.instagram.com/p/BtkXV05nAVq/?utm_source=ig_twitter_share&amp;igshid=mnlrgyyomf28" TargetMode="External" /><Relationship Id="rId6" Type="http://schemas.openxmlformats.org/officeDocument/2006/relationships/hyperlink" Target="https://www.instagram.com/p/Btm77iLnOMr/?utm_source=ig_twitter_share&amp;igshid=b56oe8tqy8sx" TargetMode="External" /><Relationship Id="rId7" Type="http://schemas.openxmlformats.org/officeDocument/2006/relationships/hyperlink" Target="https://www.instagram.com/p/BtofRcqHYpi/?utm_source=ig_twitter_share&amp;igshid=e5vr25f568s1" TargetMode="External" /><Relationship Id="rId8" Type="http://schemas.openxmlformats.org/officeDocument/2006/relationships/hyperlink" Target="https://www.instagram.com/p/BttdLbiHLvR/?utm_source=ig_twitter_share&amp;igshid=fh7kaew6qwcq" TargetMode="External" /><Relationship Id="rId9" Type="http://schemas.openxmlformats.org/officeDocument/2006/relationships/hyperlink" Target="https://www.instagram.com/p/BtuqUsyHngj/?utm_source=ig_twitter_share&amp;igshid=1mxeh005e6yyn" TargetMode="External" /><Relationship Id="rId10" Type="http://schemas.openxmlformats.org/officeDocument/2006/relationships/hyperlink" Target="https://www.instagram.com/p/BtxM_wJne5w/?utm_source=ig_twitter_share&amp;igshid=vu8ay94xbys0" TargetMode="External" /><Relationship Id="rId11" Type="http://schemas.openxmlformats.org/officeDocument/2006/relationships/hyperlink" Target="https://www.instagram.com/p/Btx37k5HgQC/?utm_source=ig_twitter_share&amp;igshid=127n0fb1nsjsh" TargetMode="External" /><Relationship Id="rId12" Type="http://schemas.openxmlformats.org/officeDocument/2006/relationships/hyperlink" Target="https://www.instagram.com/p/BtydDVyHT_S/?utm_source=ig_twitter_share&amp;igshid=85lknwgixfhu" TargetMode="External" /><Relationship Id="rId13" Type="http://schemas.openxmlformats.org/officeDocument/2006/relationships/hyperlink" Target="https://www.instagram.com/p/BtyoioxnmVv/?utm_source=ig_twitter_share&amp;igshid=1igl8rmxkh12b" TargetMode="External" /><Relationship Id="rId14" Type="http://schemas.openxmlformats.org/officeDocument/2006/relationships/hyperlink" Target="https://www.instagram.com/p/Btz06w5HqEJ/?utm_source=ig_twitter_share&amp;igshid=gs9wow87phyh" TargetMode="External" /><Relationship Id="rId15" Type="http://schemas.openxmlformats.org/officeDocument/2006/relationships/hyperlink" Target="https://www.instagram.com/p/Bt3FLcUHcpe/?utm_source=ig_twitter_share&amp;igshid=1g7d1zmcw5vd0" TargetMode="External" /><Relationship Id="rId16" Type="http://schemas.openxmlformats.org/officeDocument/2006/relationships/hyperlink" Target="https://www.instagram.com/p/BuJRsiPHjbl/?utm_source=ig_twitter_share&amp;igshid=1482ngb006sgk" TargetMode="External" /><Relationship Id="rId17" Type="http://schemas.openxmlformats.org/officeDocument/2006/relationships/hyperlink" Target="https://medium.com/playdeo/introducing-playdeo-abf0bebbc53e" TargetMode="External" /><Relationship Id="rId18" Type="http://schemas.openxmlformats.org/officeDocument/2006/relationships/hyperlink" Target="https://medium.com/playdeo/introducing-playdeo-abf0bebbc53e" TargetMode="External" /><Relationship Id="rId19" Type="http://schemas.openxmlformats.org/officeDocument/2006/relationships/hyperlink" Target="https://www.nbclosangeles.com/news/national-international/505644971.html" TargetMode="External" /><Relationship Id="rId20" Type="http://schemas.openxmlformats.org/officeDocument/2006/relationships/hyperlink" Target="https://fairbydesign.com/why-gen-z-loves-closed-captioning/" TargetMode="External" /><Relationship Id="rId21" Type="http://schemas.openxmlformats.org/officeDocument/2006/relationships/hyperlink" Target="https://www.youtube.com/watch?v=tmVxJJJSuDE" TargetMode="External" /><Relationship Id="rId22" Type="http://schemas.openxmlformats.org/officeDocument/2006/relationships/hyperlink" Target="https://www.youtube.com/watch?v=7aRXG0mrnXs&amp;feature=youtu.be" TargetMode="External" /><Relationship Id="rId23" Type="http://schemas.openxmlformats.org/officeDocument/2006/relationships/hyperlink" Target="https://www.youtube.com/watch?v=7aRXG0mrnXs&amp;feature=youtu.be" TargetMode="External" /><Relationship Id="rId24" Type="http://schemas.openxmlformats.org/officeDocument/2006/relationships/hyperlink" Target="https://poems-by-charlie-gregory.blogspot.com/2019/02/unreality.html?spref=tw" TargetMode="External" /><Relationship Id="rId25" Type="http://schemas.openxmlformats.org/officeDocument/2006/relationships/hyperlink" Target="https://poems-by-charlie-gregory.blogspot.com/2019/02/unreality.html?spref=tw" TargetMode="External" /><Relationship Id="rId26" Type="http://schemas.openxmlformats.org/officeDocument/2006/relationships/hyperlink" Target="https://www.youtube.com/watch?v=hRORU8KZEgw&amp;feature=youtu.be" TargetMode="External" /><Relationship Id="rId27" Type="http://schemas.openxmlformats.org/officeDocument/2006/relationships/hyperlink" Target="https://www.youtube.com/watch?v=hRORU8KZEgw&amp;feature=youtu.be" TargetMode="External" /><Relationship Id="rId28" Type="http://schemas.openxmlformats.org/officeDocument/2006/relationships/hyperlink" Target="https://www.youtube.com/watch?v=RQ-ySN-v-UE&amp;feature=youtu.be" TargetMode="External" /><Relationship Id="rId29" Type="http://schemas.openxmlformats.org/officeDocument/2006/relationships/hyperlink" Target="https://www.youtube.com/watch?v=hRORU8KZEgw&amp;feature=youtu.be" TargetMode="External" /><Relationship Id="rId30" Type="http://schemas.openxmlformats.org/officeDocument/2006/relationships/hyperlink" Target="https://twitter.com/elanaleoni/status/1097560128050601986" TargetMode="External" /><Relationship Id="rId31" Type="http://schemas.openxmlformats.org/officeDocument/2006/relationships/hyperlink" Target="http://womenspowerbook.org/articles/The-American-Presidential-Elections-2016-Will-Hillary-or-Trump-Win-in-The-Social-Media-And-The-Main-Media-Battle-womens-power-book.htm" TargetMode="External" /><Relationship Id="rId32" Type="http://schemas.openxmlformats.org/officeDocument/2006/relationships/hyperlink" Target="http://womenspowerbook.org/articles/The-American-Presidential-Elections-2016-Will-Hillary-or-Trump-Win-in-The-Social-Media-And-The-Main-Media-Battle-womens-power-book.htm" TargetMode="External" /><Relationship Id="rId33" Type="http://schemas.openxmlformats.org/officeDocument/2006/relationships/hyperlink" Target="http://womenspowerbook.org/articles/The-American-Presidential-Elections-2016-Will-Hillary-or-Trump-Win-in-The-Social-Media-And-The-Main-Media-Battle-womens-power-book.htm" TargetMode="External" /><Relationship Id="rId34" Type="http://schemas.openxmlformats.org/officeDocument/2006/relationships/hyperlink" Target="http://womenspowerbook.org/articles/The-American-Presidential-Elections-2016-Will-Hillary-or-Trump-Win-in-The-Social-Media-And-The-Main-Media-Battle-womens-power-book.htm" TargetMode="External" /><Relationship Id="rId35" Type="http://schemas.openxmlformats.org/officeDocument/2006/relationships/hyperlink" Target="http://womenspowerbook.org/articles/The-American-Presidential-Elections-2016-Will-Hillary-or-Trump-Win-in-The-Social-Media-And-The-Main-Media-Battle-womens-power-book.htm" TargetMode="External" /><Relationship Id="rId36" Type="http://schemas.openxmlformats.org/officeDocument/2006/relationships/hyperlink" Target="https://soundcloud.com/chris-davis-276158228/monica-burns-on-scannable-technologies-in-the-classroom" TargetMode="External" /><Relationship Id="rId37" Type="http://schemas.openxmlformats.org/officeDocument/2006/relationships/hyperlink" Target="http://womenspowerbook.org/articles/The-American-Presidential-Elections-2016-Will-Hillary-or-Trump-Win-in-The-Social-Media-And-The-Main-Media-Battle-womens-power-book.htm" TargetMode="External" /><Relationship Id="rId38" Type="http://schemas.openxmlformats.org/officeDocument/2006/relationships/hyperlink" Target="http://womenspowerbook.org/articles/The-American-Presidential-Elections-2016-Will-Hillary-or-Trump-Win-in-The-Social-Media-And-The-Main-Media-Battle-womens-power-book.htm" TargetMode="External" /><Relationship Id="rId39" Type="http://schemas.openxmlformats.org/officeDocument/2006/relationships/hyperlink" Target="http://womenspowerbook.org/articles/The-American-Presidential-Elections-2016-Will-Hillary-or-Trump-Win-in-The-Social-Media-And-The-Main-Media-Battle-womens-power-book.htm" TargetMode="External" /><Relationship Id="rId40" Type="http://schemas.openxmlformats.org/officeDocument/2006/relationships/hyperlink" Target="http://womenspowerbook.org/articles/The-American-Presidential-Elections-2016-Will-Hillary-or-Trump-Win-in-The-Social-Media-And-The-Main-Media-Battle-womens-power-book.htm" TargetMode="External" /><Relationship Id="rId41" Type="http://schemas.openxmlformats.org/officeDocument/2006/relationships/hyperlink" Target="http://womenspowerbook.org/articles/The-American-Presidential-Elections-2016-Will-Hillary-or-Trump-Win-in-The-Social-Media-And-The-Main-Media-Battle-womens-power-book.htm" TargetMode="External" /><Relationship Id="rId42" Type="http://schemas.openxmlformats.org/officeDocument/2006/relationships/hyperlink" Target="http://womenspowerbook.org/articles/The-American-Presidential-Elections-2016-Will-Hillary-or-Trump-Win-in-The-Social-Media-And-The-Main-Media-Battle-womens-power-book.htm" TargetMode="External" /><Relationship Id="rId43" Type="http://schemas.openxmlformats.org/officeDocument/2006/relationships/hyperlink" Target="http://womenspowerbook.org/articles/The-American-Presidential-Elections-2016-Will-Hillary-or-Trump-Win-in-The-Social-Media-And-The-Main-Media-Battle-womens-power-book.htm" TargetMode="External" /><Relationship Id="rId44" Type="http://schemas.openxmlformats.org/officeDocument/2006/relationships/hyperlink" Target="http://womenspowerbook.org/articles/The-American-Presidential-Elections-2016-Will-Hillary-or-Trump-Win-in-The-Social-Media-And-The-Main-Media-Battle-womens-power-book.htm" TargetMode="External" /><Relationship Id="rId45" Type="http://schemas.openxmlformats.org/officeDocument/2006/relationships/hyperlink" Target="https://pbs.twimg.com/media/Dz7TB-oX4AAJ_Bm.jpg" TargetMode="External" /><Relationship Id="rId46" Type="http://schemas.openxmlformats.org/officeDocument/2006/relationships/hyperlink" Target="https://pbs.twimg.com/ext_tw_video_thumb/1098235219377819648/pu/img/vl8rvIuebG80anim.jpg" TargetMode="External" /><Relationship Id="rId47" Type="http://schemas.openxmlformats.org/officeDocument/2006/relationships/hyperlink" Target="https://pbs.twimg.com/ext_tw_video_thumb/1099001428461408256/pu/img/pN5yVf1WHq8Wmlbk.jpg" TargetMode="External" /><Relationship Id="rId48" Type="http://schemas.openxmlformats.org/officeDocument/2006/relationships/hyperlink" Target="https://pbs.twimg.com/ext_tw_video_thumb/1095304294847242240/pu/img/ptX-rx2pZb-WLZv8.jpg" TargetMode="External" /><Relationship Id="rId49" Type="http://schemas.openxmlformats.org/officeDocument/2006/relationships/hyperlink" Target="https://pbs.twimg.com/ext_tw_video_thumb/1097353456841564160/pu/img/JW7roUEgjiQUeqjZ.jpg" TargetMode="External" /><Relationship Id="rId50" Type="http://schemas.openxmlformats.org/officeDocument/2006/relationships/hyperlink" Target="https://pbs.twimg.com/media/C2dAKP2WIAATDzT.jpg" TargetMode="External" /><Relationship Id="rId51" Type="http://schemas.openxmlformats.org/officeDocument/2006/relationships/hyperlink" Target="https://pbs.twimg.com/media/C2dAKP2WIAATDzT.jpg" TargetMode="External" /><Relationship Id="rId52" Type="http://schemas.openxmlformats.org/officeDocument/2006/relationships/hyperlink" Target="https://pbs.twimg.com/media/C2dAKP2WIAATDzT.jpg" TargetMode="External" /><Relationship Id="rId53" Type="http://schemas.openxmlformats.org/officeDocument/2006/relationships/hyperlink" Target="https://pbs.twimg.com/media/C2dAKP2WIAATDzT.jpg" TargetMode="External" /><Relationship Id="rId54" Type="http://schemas.openxmlformats.org/officeDocument/2006/relationships/hyperlink" Target="https://pbs.twimg.com/media/C2dAKP2WIAATDzT.jpg" TargetMode="External" /><Relationship Id="rId55" Type="http://schemas.openxmlformats.org/officeDocument/2006/relationships/hyperlink" Target="https://pbs.twimg.com/media/D0leHi8W0AA5t8s.jpg" TargetMode="External" /><Relationship Id="rId56" Type="http://schemas.openxmlformats.org/officeDocument/2006/relationships/hyperlink" Target="https://pbs.twimg.com/media/C2dkJtkXcAA0cBx.jpg" TargetMode="External" /><Relationship Id="rId57" Type="http://schemas.openxmlformats.org/officeDocument/2006/relationships/hyperlink" Target="https://pbs.twimg.com/media/C2dkJtkXcAA0cBx.jpg" TargetMode="External" /><Relationship Id="rId58" Type="http://schemas.openxmlformats.org/officeDocument/2006/relationships/hyperlink" Target="https://pbs.twimg.com/media/C2dkJtkXcAA0cBx.jpg" TargetMode="External" /><Relationship Id="rId59" Type="http://schemas.openxmlformats.org/officeDocument/2006/relationships/hyperlink" Target="https://pbs.twimg.com/media/C2dkJtkXcAA0cBx.jpg" TargetMode="External" /><Relationship Id="rId60" Type="http://schemas.openxmlformats.org/officeDocument/2006/relationships/hyperlink" Target="https://pbs.twimg.com/media/C2dkJtkXcAA0cBx.jpg" TargetMode="External" /><Relationship Id="rId61" Type="http://schemas.openxmlformats.org/officeDocument/2006/relationships/hyperlink" Target="https://pbs.twimg.com/media/C2dkJtkXcAA0cBx.jpg" TargetMode="External" /><Relationship Id="rId62" Type="http://schemas.openxmlformats.org/officeDocument/2006/relationships/hyperlink" Target="https://pbs.twimg.com/media/C2dkJtkXcAA0cBx.jpg" TargetMode="External" /><Relationship Id="rId63" Type="http://schemas.openxmlformats.org/officeDocument/2006/relationships/hyperlink" Target="https://pbs.twimg.com/media/C2dkJtkXcAA0cBx.jpg" TargetMode="External" /><Relationship Id="rId64" Type="http://schemas.openxmlformats.org/officeDocument/2006/relationships/hyperlink" Target="http://pbs.twimg.com/profile_images/1098233089539665920/E-iUCq1G_normal.jpg" TargetMode="External" /><Relationship Id="rId65" Type="http://schemas.openxmlformats.org/officeDocument/2006/relationships/hyperlink" Target="http://pbs.twimg.com/profile_images/777344702588649472/UUCJ-OmG_normal.jpg" TargetMode="External" /><Relationship Id="rId66" Type="http://schemas.openxmlformats.org/officeDocument/2006/relationships/hyperlink" Target="https://pbs.twimg.com/media/Dz7TB-oX4AAJ_Bm.jpg" TargetMode="External" /><Relationship Id="rId67" Type="http://schemas.openxmlformats.org/officeDocument/2006/relationships/hyperlink" Target="http://pbs.twimg.com/profile_images/950647319275425793/qjPO2XUI_normal.jpg" TargetMode="External" /><Relationship Id="rId68" Type="http://schemas.openxmlformats.org/officeDocument/2006/relationships/hyperlink" Target="http://pbs.twimg.com/profile_images/950647319275425793/qjPO2XUI_normal.jpg" TargetMode="External" /><Relationship Id="rId69" Type="http://schemas.openxmlformats.org/officeDocument/2006/relationships/hyperlink" Target="http://pbs.twimg.com/profile_images/1075817820343205888/2xv4-Y4T_normal.jpg" TargetMode="External" /><Relationship Id="rId70" Type="http://schemas.openxmlformats.org/officeDocument/2006/relationships/hyperlink" Target="http://pbs.twimg.com/profile_images/1048497304997691392/l-4dSzIT_normal.jpg" TargetMode="External" /><Relationship Id="rId71" Type="http://schemas.openxmlformats.org/officeDocument/2006/relationships/hyperlink" Target="http://pbs.twimg.com/profile_images/1048497304997691392/l-4dSzIT_normal.jpg" TargetMode="External" /><Relationship Id="rId72" Type="http://schemas.openxmlformats.org/officeDocument/2006/relationships/hyperlink" Target="http://pbs.twimg.com/profile_images/1048497304997691392/l-4dSzIT_normal.jpg" TargetMode="External" /><Relationship Id="rId73" Type="http://schemas.openxmlformats.org/officeDocument/2006/relationships/hyperlink" Target="http://pbs.twimg.com/profile_images/1048497304997691392/l-4dSzIT_normal.jpg" TargetMode="External" /><Relationship Id="rId74" Type="http://schemas.openxmlformats.org/officeDocument/2006/relationships/hyperlink" Target="http://pbs.twimg.com/profile_images/1048497304997691392/l-4dSzIT_normal.jpg" TargetMode="External" /><Relationship Id="rId75" Type="http://schemas.openxmlformats.org/officeDocument/2006/relationships/hyperlink" Target="http://pbs.twimg.com/profile_images/1048497304997691392/l-4dSzIT_normal.jpg" TargetMode="External" /><Relationship Id="rId76" Type="http://schemas.openxmlformats.org/officeDocument/2006/relationships/hyperlink" Target="http://pbs.twimg.com/profile_images/1048497304997691392/l-4dSzIT_normal.jpg" TargetMode="External" /><Relationship Id="rId77" Type="http://schemas.openxmlformats.org/officeDocument/2006/relationships/hyperlink" Target="http://pbs.twimg.com/profile_images/1018067307137060865/JAvcRPNw_normal.jpg" TargetMode="External" /><Relationship Id="rId78" Type="http://schemas.openxmlformats.org/officeDocument/2006/relationships/hyperlink" Target="http://pbs.twimg.com/profile_images/1018067307137060865/JAvcRPNw_normal.jpg" TargetMode="External" /><Relationship Id="rId79" Type="http://schemas.openxmlformats.org/officeDocument/2006/relationships/hyperlink" Target="http://pbs.twimg.com/profile_images/1018067307137060865/JAvcRPNw_normal.jpg" TargetMode="External" /><Relationship Id="rId80" Type="http://schemas.openxmlformats.org/officeDocument/2006/relationships/hyperlink" Target="http://pbs.twimg.com/profile_images/1018067307137060865/JAvcRPNw_normal.jpg" TargetMode="External" /><Relationship Id="rId81" Type="http://schemas.openxmlformats.org/officeDocument/2006/relationships/hyperlink" Target="http://pbs.twimg.com/profile_images/1018067307137060865/JAvcRPNw_normal.jpg" TargetMode="External" /><Relationship Id="rId82" Type="http://schemas.openxmlformats.org/officeDocument/2006/relationships/hyperlink" Target="http://pbs.twimg.com/profile_images/1018067307137060865/JAvcRPNw_normal.jpg" TargetMode="External" /><Relationship Id="rId83" Type="http://schemas.openxmlformats.org/officeDocument/2006/relationships/hyperlink" Target="http://pbs.twimg.com/profile_images/1018067307137060865/JAvcRPNw_normal.jpg" TargetMode="External" /><Relationship Id="rId84" Type="http://schemas.openxmlformats.org/officeDocument/2006/relationships/hyperlink" Target="http://pbs.twimg.com/profile_images/1018067307137060865/JAvcRPNw_normal.jpg" TargetMode="External" /><Relationship Id="rId85" Type="http://schemas.openxmlformats.org/officeDocument/2006/relationships/hyperlink" Target="http://pbs.twimg.com/profile_images/1018067307137060865/JAvcRPNw_normal.jpg" TargetMode="External" /><Relationship Id="rId86" Type="http://schemas.openxmlformats.org/officeDocument/2006/relationships/hyperlink" Target="http://pbs.twimg.com/profile_images/1018067307137060865/JAvcRPNw_normal.jpg" TargetMode="External" /><Relationship Id="rId87" Type="http://schemas.openxmlformats.org/officeDocument/2006/relationships/hyperlink" Target="http://pbs.twimg.com/profile_images/1018067307137060865/JAvcRPNw_normal.jpg" TargetMode="External" /><Relationship Id="rId88" Type="http://schemas.openxmlformats.org/officeDocument/2006/relationships/hyperlink" Target="http://pbs.twimg.com/profile_images/1018067307137060865/JAvcRPNw_normal.jpg" TargetMode="External" /><Relationship Id="rId89" Type="http://schemas.openxmlformats.org/officeDocument/2006/relationships/hyperlink" Target="http://pbs.twimg.com/profile_images/1018067307137060865/JAvcRPNw_normal.jpg" TargetMode="External" /><Relationship Id="rId90" Type="http://schemas.openxmlformats.org/officeDocument/2006/relationships/hyperlink" Target="http://pbs.twimg.com/profile_images/1018067307137060865/JAvcRPNw_normal.jpg" TargetMode="External" /><Relationship Id="rId91" Type="http://schemas.openxmlformats.org/officeDocument/2006/relationships/hyperlink" Target="http://pbs.twimg.com/profile_images/1018067307137060865/JAvcRPNw_normal.jpg" TargetMode="External" /><Relationship Id="rId92" Type="http://schemas.openxmlformats.org/officeDocument/2006/relationships/hyperlink" Target="http://pbs.twimg.com/profile_images/1018067307137060865/JAvcRPNw_normal.jpg" TargetMode="External" /><Relationship Id="rId93" Type="http://schemas.openxmlformats.org/officeDocument/2006/relationships/hyperlink" Target="http://pbs.twimg.com/profile_images/1018067307137060865/JAvcRPNw_normal.jpg" TargetMode="External" /><Relationship Id="rId94" Type="http://schemas.openxmlformats.org/officeDocument/2006/relationships/hyperlink" Target="http://pbs.twimg.com/profile_images/1018067307137060865/JAvcRPNw_normal.jpg" TargetMode="External" /><Relationship Id="rId95" Type="http://schemas.openxmlformats.org/officeDocument/2006/relationships/hyperlink" Target="http://pbs.twimg.com/profile_images/1018067307137060865/JAvcRPNw_normal.jpg" TargetMode="External" /><Relationship Id="rId96" Type="http://schemas.openxmlformats.org/officeDocument/2006/relationships/hyperlink" Target="http://pbs.twimg.com/profile_images/1018067307137060865/JAvcRPNw_normal.jpg" TargetMode="External" /><Relationship Id="rId97" Type="http://schemas.openxmlformats.org/officeDocument/2006/relationships/hyperlink" Target="http://pbs.twimg.com/profile_images/1018067307137060865/JAvcRPNw_normal.jpg" TargetMode="External" /><Relationship Id="rId98" Type="http://schemas.openxmlformats.org/officeDocument/2006/relationships/hyperlink" Target="http://pbs.twimg.com/profile_images/1018067307137060865/JAvcRPNw_normal.jpg" TargetMode="External" /><Relationship Id="rId99" Type="http://schemas.openxmlformats.org/officeDocument/2006/relationships/hyperlink" Target="http://pbs.twimg.com/profile_images/1018067307137060865/JAvcRPNw_normal.jpg" TargetMode="External" /><Relationship Id="rId100" Type="http://schemas.openxmlformats.org/officeDocument/2006/relationships/hyperlink" Target="http://pbs.twimg.com/profile_images/1018067307137060865/JAvcRPNw_normal.jpg" TargetMode="External" /><Relationship Id="rId101" Type="http://schemas.openxmlformats.org/officeDocument/2006/relationships/hyperlink" Target="http://pbs.twimg.com/profile_images/1062510630492528641/Tm30HDnT_normal.jpg" TargetMode="External" /><Relationship Id="rId102" Type="http://schemas.openxmlformats.org/officeDocument/2006/relationships/hyperlink" Target="http://pbs.twimg.com/profile_images/1062510630492528641/Tm30HDnT_normal.jpg" TargetMode="External" /><Relationship Id="rId103" Type="http://schemas.openxmlformats.org/officeDocument/2006/relationships/hyperlink" Target="http://pbs.twimg.com/profile_images/1062510630492528641/Tm30HDnT_normal.jpg" TargetMode="External" /><Relationship Id="rId104" Type="http://schemas.openxmlformats.org/officeDocument/2006/relationships/hyperlink" Target="http://pbs.twimg.com/profile_images/1062510630492528641/Tm30HDnT_normal.jpg" TargetMode="External" /><Relationship Id="rId105" Type="http://schemas.openxmlformats.org/officeDocument/2006/relationships/hyperlink" Target="https://pbs.twimg.com/ext_tw_video_thumb/1098235219377819648/pu/img/vl8rvIuebG80anim.jpg" TargetMode="External" /><Relationship Id="rId106" Type="http://schemas.openxmlformats.org/officeDocument/2006/relationships/hyperlink" Target="http://pbs.twimg.com/profile_images/1085646002642513920/SZ-GrMJj_normal.jpg" TargetMode="External" /><Relationship Id="rId107" Type="http://schemas.openxmlformats.org/officeDocument/2006/relationships/hyperlink" Target="http://pbs.twimg.com/profile_images/1085646002642513920/SZ-GrMJj_normal.jpg" TargetMode="External" /><Relationship Id="rId108" Type="http://schemas.openxmlformats.org/officeDocument/2006/relationships/hyperlink" Target="https://pbs.twimg.com/ext_tw_video_thumb/1099001428461408256/pu/img/pN5yVf1WHq8Wmlbk.jpg" TargetMode="External" /><Relationship Id="rId109" Type="http://schemas.openxmlformats.org/officeDocument/2006/relationships/hyperlink" Target="http://pbs.twimg.com/profile_images/1085646002642513920/SZ-GrMJj_normal.jpg" TargetMode="External" /><Relationship Id="rId110" Type="http://schemas.openxmlformats.org/officeDocument/2006/relationships/hyperlink" Target="http://pbs.twimg.com/profile_images/1037823795766194176/vR4gXQFY_normal.jpg" TargetMode="External" /><Relationship Id="rId111" Type="http://schemas.openxmlformats.org/officeDocument/2006/relationships/hyperlink" Target="http://pbs.twimg.com/profile_images/3372354615/8f3860c5e1ddf7a52990cee8568b88da_normal.jpeg" TargetMode="External" /><Relationship Id="rId112" Type="http://schemas.openxmlformats.org/officeDocument/2006/relationships/hyperlink" Target="http://pbs.twimg.com/profile_images/1094504874354434048/0n1NxPSc_normal.jpg" TargetMode="External" /><Relationship Id="rId113" Type="http://schemas.openxmlformats.org/officeDocument/2006/relationships/hyperlink" Target="https://pbs.twimg.com/ext_tw_video_thumb/1095304294847242240/pu/img/ptX-rx2pZb-WLZv8.jpg" TargetMode="External" /><Relationship Id="rId114" Type="http://schemas.openxmlformats.org/officeDocument/2006/relationships/hyperlink" Target="http://pbs.twimg.com/profile_images/1098649527706361862/jjtkB5PT_normal.jpg" TargetMode="External" /><Relationship Id="rId115" Type="http://schemas.openxmlformats.org/officeDocument/2006/relationships/hyperlink" Target="https://pbs.twimg.com/ext_tw_video_thumb/1097353456841564160/pu/img/JW7roUEgjiQUeqjZ.jpg" TargetMode="External" /><Relationship Id="rId116" Type="http://schemas.openxmlformats.org/officeDocument/2006/relationships/hyperlink" Target="http://pbs.twimg.com/profile_images/1098649527706361862/jjtkB5PT_normal.jpg" TargetMode="External" /><Relationship Id="rId117" Type="http://schemas.openxmlformats.org/officeDocument/2006/relationships/hyperlink" Target="http://pbs.twimg.com/profile_images/378800000754819969/3e583b99b8930159a50b93171790080d_normal.jpeg" TargetMode="External" /><Relationship Id="rId118" Type="http://schemas.openxmlformats.org/officeDocument/2006/relationships/hyperlink" Target="https://pbs.twimg.com/media/C2dAKP2WIAATDzT.jpg" TargetMode="External" /><Relationship Id="rId119" Type="http://schemas.openxmlformats.org/officeDocument/2006/relationships/hyperlink" Target="https://pbs.twimg.com/media/C2dAKP2WIAATDzT.jpg" TargetMode="External" /><Relationship Id="rId120" Type="http://schemas.openxmlformats.org/officeDocument/2006/relationships/hyperlink" Target="https://pbs.twimg.com/media/C2dAKP2WIAATDzT.jpg" TargetMode="External" /><Relationship Id="rId121" Type="http://schemas.openxmlformats.org/officeDocument/2006/relationships/hyperlink" Target="https://pbs.twimg.com/media/C2dAKP2WIAATDzT.jpg" TargetMode="External" /><Relationship Id="rId122" Type="http://schemas.openxmlformats.org/officeDocument/2006/relationships/hyperlink" Target="https://pbs.twimg.com/media/C2dAKP2WIAATDzT.jpg" TargetMode="External" /><Relationship Id="rId123" Type="http://schemas.openxmlformats.org/officeDocument/2006/relationships/hyperlink" Target="https://pbs.twimg.com/media/D0leHi8W0AA5t8s.jpg" TargetMode="External" /><Relationship Id="rId124" Type="http://schemas.openxmlformats.org/officeDocument/2006/relationships/hyperlink" Target="http://pbs.twimg.com/profile_images/875868965829922817/t0Hlk3P1_normal.jpg" TargetMode="External" /><Relationship Id="rId125" Type="http://schemas.openxmlformats.org/officeDocument/2006/relationships/hyperlink" Target="http://pbs.twimg.com/profile_images/1511564454/beach_avatar_twitter_normal.jpg" TargetMode="External" /><Relationship Id="rId126" Type="http://schemas.openxmlformats.org/officeDocument/2006/relationships/hyperlink" Target="https://pbs.twimg.com/media/C2dkJtkXcAA0cBx.jpg" TargetMode="External" /><Relationship Id="rId127" Type="http://schemas.openxmlformats.org/officeDocument/2006/relationships/hyperlink" Target="https://pbs.twimg.com/media/C2dkJtkXcAA0cBx.jpg" TargetMode="External" /><Relationship Id="rId128" Type="http://schemas.openxmlformats.org/officeDocument/2006/relationships/hyperlink" Target="https://pbs.twimg.com/media/C2dkJtkXcAA0cBx.jpg" TargetMode="External" /><Relationship Id="rId129" Type="http://schemas.openxmlformats.org/officeDocument/2006/relationships/hyperlink" Target="https://pbs.twimg.com/media/C2dkJtkXcAA0cBx.jpg" TargetMode="External" /><Relationship Id="rId130" Type="http://schemas.openxmlformats.org/officeDocument/2006/relationships/hyperlink" Target="https://pbs.twimg.com/media/C2dkJtkXcAA0cBx.jpg" TargetMode="External" /><Relationship Id="rId131" Type="http://schemas.openxmlformats.org/officeDocument/2006/relationships/hyperlink" Target="https://pbs.twimg.com/media/C2dkJtkXcAA0cBx.jpg" TargetMode="External" /><Relationship Id="rId132" Type="http://schemas.openxmlformats.org/officeDocument/2006/relationships/hyperlink" Target="https://pbs.twimg.com/media/C2dkJtkXcAA0cBx.jpg" TargetMode="External" /><Relationship Id="rId133" Type="http://schemas.openxmlformats.org/officeDocument/2006/relationships/hyperlink" Target="https://pbs.twimg.com/media/C2dkJtkXcAA0cBx.jpg" TargetMode="External" /><Relationship Id="rId134" Type="http://schemas.openxmlformats.org/officeDocument/2006/relationships/hyperlink" Target="https://twitter.com/#!/ahmii12345/status/1098261486705786880" TargetMode="External" /><Relationship Id="rId135" Type="http://schemas.openxmlformats.org/officeDocument/2006/relationships/hyperlink" Target="https://twitter.com/#!/doougan/status/1098460098144260098" TargetMode="External" /><Relationship Id="rId136" Type="http://schemas.openxmlformats.org/officeDocument/2006/relationships/hyperlink" Target="https://twitter.com/#!/beyondstorytell/status/1098547480197808128" TargetMode="External" /><Relationship Id="rId137" Type="http://schemas.openxmlformats.org/officeDocument/2006/relationships/hyperlink" Target="https://twitter.com/#!/beyondstorytell/status/1098555352935817216" TargetMode="External" /><Relationship Id="rId138" Type="http://schemas.openxmlformats.org/officeDocument/2006/relationships/hyperlink" Target="https://twitter.com/#!/beyondstorytell/status/1098555352935817216" TargetMode="External" /><Relationship Id="rId139" Type="http://schemas.openxmlformats.org/officeDocument/2006/relationships/hyperlink" Target="https://twitter.com/#!/storythefuture/status/1098559196604350464" TargetMode="External" /><Relationship Id="rId140" Type="http://schemas.openxmlformats.org/officeDocument/2006/relationships/hyperlink" Target="https://twitter.com/#!/saheed_alarape/status/1098632172158795776" TargetMode="External" /><Relationship Id="rId141" Type="http://schemas.openxmlformats.org/officeDocument/2006/relationships/hyperlink" Target="https://twitter.com/#!/saheed_alarape/status/1098632172158795776" TargetMode="External" /><Relationship Id="rId142" Type="http://schemas.openxmlformats.org/officeDocument/2006/relationships/hyperlink" Target="https://twitter.com/#!/saheed_alarape/status/1098632172158795776" TargetMode="External" /><Relationship Id="rId143" Type="http://schemas.openxmlformats.org/officeDocument/2006/relationships/hyperlink" Target="https://twitter.com/#!/saheed_alarape/status/1098632172158795776" TargetMode="External" /><Relationship Id="rId144" Type="http://schemas.openxmlformats.org/officeDocument/2006/relationships/hyperlink" Target="https://twitter.com/#!/saheed_alarape/status/1098632172158795776" TargetMode="External" /><Relationship Id="rId145" Type="http://schemas.openxmlformats.org/officeDocument/2006/relationships/hyperlink" Target="https://twitter.com/#!/saheed_alarape/status/1098632172158795776" TargetMode="External" /><Relationship Id="rId146" Type="http://schemas.openxmlformats.org/officeDocument/2006/relationships/hyperlink" Target="https://twitter.com/#!/saheed_alarape/status/1098632172158795776" TargetMode="External" /><Relationship Id="rId147" Type="http://schemas.openxmlformats.org/officeDocument/2006/relationships/hyperlink" Target="https://twitter.com/#!/kevwemodupe/status/1098687511520395264" TargetMode="External" /><Relationship Id="rId148" Type="http://schemas.openxmlformats.org/officeDocument/2006/relationships/hyperlink" Target="https://twitter.com/#!/kevwemodupe/status/1093375210416304128" TargetMode="External" /><Relationship Id="rId149" Type="http://schemas.openxmlformats.org/officeDocument/2006/relationships/hyperlink" Target="https://twitter.com/#!/kevwemodupe/status/1093737147494879232" TargetMode="External" /><Relationship Id="rId150" Type="http://schemas.openxmlformats.org/officeDocument/2006/relationships/hyperlink" Target="https://twitter.com/#!/kevwemodupe/status/1093955623262117888" TargetMode="External" /><Relationship Id="rId151" Type="http://schemas.openxmlformats.org/officeDocument/2006/relationships/hyperlink" Target="https://twitter.com/#!/kevwemodupe/status/1094654699679039488" TargetMode="External" /><Relationship Id="rId152" Type="http://schemas.openxmlformats.org/officeDocument/2006/relationships/hyperlink" Target="https://twitter.com/#!/kevwemodupe/status/1094824327361585153" TargetMode="External" /><Relationship Id="rId153" Type="http://schemas.openxmlformats.org/officeDocument/2006/relationships/hyperlink" Target="https://twitter.com/#!/kevwemodupe/status/1095182048002682880" TargetMode="External" /><Relationship Id="rId154" Type="http://schemas.openxmlformats.org/officeDocument/2006/relationships/hyperlink" Target="https://twitter.com/#!/kevwemodupe/status/1095276470807613440" TargetMode="External" /><Relationship Id="rId155" Type="http://schemas.openxmlformats.org/officeDocument/2006/relationships/hyperlink" Target="https://twitter.com/#!/kevwemodupe/status/1095358105687392256" TargetMode="External" /><Relationship Id="rId156" Type="http://schemas.openxmlformats.org/officeDocument/2006/relationships/hyperlink" Target="https://twitter.com/#!/kevwemodupe/status/1095383365648371713" TargetMode="External" /><Relationship Id="rId157" Type="http://schemas.openxmlformats.org/officeDocument/2006/relationships/hyperlink" Target="https://twitter.com/#!/kevwemodupe/status/1095551318138208256" TargetMode="External" /><Relationship Id="rId158" Type="http://schemas.openxmlformats.org/officeDocument/2006/relationships/hyperlink" Target="https://twitter.com/#!/kevwemodupe/status/1096009293562810368" TargetMode="External" /><Relationship Id="rId159" Type="http://schemas.openxmlformats.org/officeDocument/2006/relationships/hyperlink" Target="https://twitter.com/#!/kevwemodupe/status/1097046042963599360" TargetMode="External" /><Relationship Id="rId160" Type="http://schemas.openxmlformats.org/officeDocument/2006/relationships/hyperlink" Target="https://twitter.com/#!/kevwemodupe/status/1097046054393053184" TargetMode="External" /><Relationship Id="rId161" Type="http://schemas.openxmlformats.org/officeDocument/2006/relationships/hyperlink" Target="https://twitter.com/#!/kevwemodupe/status/1097046066648805383" TargetMode="External" /><Relationship Id="rId162" Type="http://schemas.openxmlformats.org/officeDocument/2006/relationships/hyperlink" Target="https://twitter.com/#!/kevwemodupe/status/1097046079915339776" TargetMode="External" /><Relationship Id="rId163" Type="http://schemas.openxmlformats.org/officeDocument/2006/relationships/hyperlink" Target="https://twitter.com/#!/kevwemodupe/status/1097046093077118976" TargetMode="External" /><Relationship Id="rId164" Type="http://schemas.openxmlformats.org/officeDocument/2006/relationships/hyperlink" Target="https://twitter.com/#!/kevwemodupe/status/1097046117114671104" TargetMode="External" /><Relationship Id="rId165" Type="http://schemas.openxmlformats.org/officeDocument/2006/relationships/hyperlink" Target="https://twitter.com/#!/kevwemodupe/status/1097046128556691457" TargetMode="External" /><Relationship Id="rId166" Type="http://schemas.openxmlformats.org/officeDocument/2006/relationships/hyperlink" Target="https://twitter.com/#!/kevwemodupe/status/1097046142389575680" TargetMode="External" /><Relationship Id="rId167" Type="http://schemas.openxmlformats.org/officeDocument/2006/relationships/hyperlink" Target="https://twitter.com/#!/kevwemodupe/status/1097046154813022208" TargetMode="External" /><Relationship Id="rId168" Type="http://schemas.openxmlformats.org/officeDocument/2006/relationships/hyperlink" Target="https://twitter.com/#!/kevwemodupe/status/1097046165344976902" TargetMode="External" /><Relationship Id="rId169" Type="http://schemas.openxmlformats.org/officeDocument/2006/relationships/hyperlink" Target="https://twitter.com/#!/kevwemodupe/status/1097046178435399680" TargetMode="External" /><Relationship Id="rId170" Type="http://schemas.openxmlformats.org/officeDocument/2006/relationships/hyperlink" Target="https://twitter.com/#!/kevwemodupe/status/1098570087752073217" TargetMode="External" /><Relationship Id="rId171" Type="http://schemas.openxmlformats.org/officeDocument/2006/relationships/hyperlink" Target="https://twitter.com/#!/derekeb/status/1098734392271286272" TargetMode="External" /><Relationship Id="rId172" Type="http://schemas.openxmlformats.org/officeDocument/2006/relationships/hyperlink" Target="https://twitter.com/#!/derekeb/status/1098734392271286272" TargetMode="External" /><Relationship Id="rId173" Type="http://schemas.openxmlformats.org/officeDocument/2006/relationships/hyperlink" Target="https://twitter.com/#!/derekeb/status/1097558457102680064" TargetMode="External" /><Relationship Id="rId174" Type="http://schemas.openxmlformats.org/officeDocument/2006/relationships/hyperlink" Target="https://twitter.com/#!/derekeb/status/1097630730866221056" TargetMode="External" /><Relationship Id="rId175" Type="http://schemas.openxmlformats.org/officeDocument/2006/relationships/hyperlink" Target="https://twitter.com/#!/amazin_minds/status/1098236365832155136" TargetMode="External" /><Relationship Id="rId176" Type="http://schemas.openxmlformats.org/officeDocument/2006/relationships/hyperlink" Target="https://twitter.com/#!/amazin_minds/status/1098666540864552966" TargetMode="External" /><Relationship Id="rId177" Type="http://schemas.openxmlformats.org/officeDocument/2006/relationships/hyperlink" Target="https://twitter.com/#!/amazin_minds/status/1098669002925191170" TargetMode="External" /><Relationship Id="rId178" Type="http://schemas.openxmlformats.org/officeDocument/2006/relationships/hyperlink" Target="https://twitter.com/#!/amazin_minds/status/1099001538750672896" TargetMode="External" /><Relationship Id="rId179" Type="http://schemas.openxmlformats.org/officeDocument/2006/relationships/hyperlink" Target="https://twitter.com/#!/amazin_minds/status/1099192923101503489" TargetMode="External" /><Relationship Id="rId180" Type="http://schemas.openxmlformats.org/officeDocument/2006/relationships/hyperlink" Target="https://twitter.com/#!/chef_b4_gaming/status/1099193089787342848" TargetMode="External" /><Relationship Id="rId181" Type="http://schemas.openxmlformats.org/officeDocument/2006/relationships/hyperlink" Target="https://twitter.com/#!/poetonahill/status/1099422123783802881" TargetMode="External" /><Relationship Id="rId182" Type="http://schemas.openxmlformats.org/officeDocument/2006/relationships/hyperlink" Target="https://twitter.com/#!/altcoinbadger/status/1099424463991365632" TargetMode="External" /><Relationship Id="rId183" Type="http://schemas.openxmlformats.org/officeDocument/2006/relationships/hyperlink" Target="https://twitter.com/#!/ninjasaysgoes/status/1095305170890772480" TargetMode="External" /><Relationship Id="rId184" Type="http://schemas.openxmlformats.org/officeDocument/2006/relationships/hyperlink" Target="https://twitter.com/#!/vellinglenni/status/1100667570988953606" TargetMode="External" /><Relationship Id="rId185" Type="http://schemas.openxmlformats.org/officeDocument/2006/relationships/hyperlink" Target="https://twitter.com/#!/ninjasaysgoes/status/1097353582217756674" TargetMode="External" /><Relationship Id="rId186" Type="http://schemas.openxmlformats.org/officeDocument/2006/relationships/hyperlink" Target="https://twitter.com/#!/vellinglenni/status/1100667570988953606" TargetMode="External" /><Relationship Id="rId187" Type="http://schemas.openxmlformats.org/officeDocument/2006/relationships/hyperlink" Target="https://twitter.com/#!/sourcepov/status/1101412498178260994" TargetMode="External" /><Relationship Id="rId188" Type="http://schemas.openxmlformats.org/officeDocument/2006/relationships/hyperlink" Target="https://twitter.com/#!/womenspowerbook/status/1097199256832749568" TargetMode="External" /><Relationship Id="rId189" Type="http://schemas.openxmlformats.org/officeDocument/2006/relationships/hyperlink" Target="https://twitter.com/#!/womenspowerbook/status/1098207648133062663" TargetMode="External" /><Relationship Id="rId190" Type="http://schemas.openxmlformats.org/officeDocument/2006/relationships/hyperlink" Target="https://twitter.com/#!/womenspowerbook/status/1099252041279553536" TargetMode="External" /><Relationship Id="rId191" Type="http://schemas.openxmlformats.org/officeDocument/2006/relationships/hyperlink" Target="https://twitter.com/#!/womenspowerbook/status/1100360841311019008" TargetMode="External" /><Relationship Id="rId192" Type="http://schemas.openxmlformats.org/officeDocument/2006/relationships/hyperlink" Target="https://twitter.com/#!/womenspowerbook/status/1101456056817987585" TargetMode="External" /><Relationship Id="rId193" Type="http://schemas.openxmlformats.org/officeDocument/2006/relationships/hyperlink" Target="https://twitter.com/#!/podcastjourneys/status/1101515162991906816" TargetMode="External" /><Relationship Id="rId194" Type="http://schemas.openxmlformats.org/officeDocument/2006/relationships/hyperlink" Target="https://twitter.com/#!/kilby76/status/1081034091619790848" TargetMode="External" /><Relationship Id="rId195" Type="http://schemas.openxmlformats.org/officeDocument/2006/relationships/hyperlink" Target="https://twitter.com/#!/twittarrpirate/status/1101951299199819776" TargetMode="External" /><Relationship Id="rId196" Type="http://schemas.openxmlformats.org/officeDocument/2006/relationships/hyperlink" Target="https://twitter.com/#!/faithatheismnub/status/1097020831019032577" TargetMode="External" /><Relationship Id="rId197" Type="http://schemas.openxmlformats.org/officeDocument/2006/relationships/hyperlink" Target="https://twitter.com/#!/faithatheismnub/status/1097712404341948416" TargetMode="External" /><Relationship Id="rId198" Type="http://schemas.openxmlformats.org/officeDocument/2006/relationships/hyperlink" Target="https://twitter.com/#!/faithatheismnub/status/1098421561290358786" TargetMode="External" /><Relationship Id="rId199" Type="http://schemas.openxmlformats.org/officeDocument/2006/relationships/hyperlink" Target="https://twitter.com/#!/faithatheismnub/status/1099145326781435904" TargetMode="External" /><Relationship Id="rId200" Type="http://schemas.openxmlformats.org/officeDocument/2006/relationships/hyperlink" Target="https://twitter.com/#!/faithatheismnub/status/1099858783436722184" TargetMode="External" /><Relationship Id="rId201" Type="http://schemas.openxmlformats.org/officeDocument/2006/relationships/hyperlink" Target="https://twitter.com/#!/faithatheismnub/status/1100561163463598080" TargetMode="External" /><Relationship Id="rId202" Type="http://schemas.openxmlformats.org/officeDocument/2006/relationships/hyperlink" Target="https://twitter.com/#!/faithatheismnub/status/1101281909135556608" TargetMode="External" /><Relationship Id="rId203" Type="http://schemas.openxmlformats.org/officeDocument/2006/relationships/hyperlink" Target="https://twitter.com/#!/faithatheismnub/status/1102006445757923328" TargetMode="External" /><Relationship Id="rId204" Type="http://schemas.openxmlformats.org/officeDocument/2006/relationships/comments" Target="../comments1.xml" /><Relationship Id="rId205" Type="http://schemas.openxmlformats.org/officeDocument/2006/relationships/vmlDrawing" Target="../drawings/vmlDrawing1.vml" /><Relationship Id="rId206" Type="http://schemas.openxmlformats.org/officeDocument/2006/relationships/table" Target="../tables/table1.xml" /><Relationship Id="rId20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staradvertiser.com/2018/03/14/features/george-lucas-breaks-ground-on-1b-museum-of-visual-storytelling/" TargetMode="External" /><Relationship Id="rId2" Type="http://schemas.openxmlformats.org/officeDocument/2006/relationships/hyperlink" Target="http://www.adweek.com/?p=921676" TargetMode="External" /><Relationship Id="rId3" Type="http://schemas.openxmlformats.org/officeDocument/2006/relationships/hyperlink" Target="https://www.instagram.com/p/BuKHF-inw4l/?utm_source=ig_twitter_share&amp;igshid=p7dr7uab3cpe" TargetMode="External" /><Relationship Id="rId4" Type="http://schemas.openxmlformats.org/officeDocument/2006/relationships/hyperlink" Target="https://www.instagram.com/p/BtkXV05nAVq/?utm_source=ig_twitter_share&amp;igshid=mnlrgyyomf28" TargetMode="External" /><Relationship Id="rId5" Type="http://schemas.openxmlformats.org/officeDocument/2006/relationships/hyperlink" Target="https://www.instagram.com/p/Btm77iLnOMr/?utm_source=ig_twitter_share&amp;igshid=b56oe8tqy8sx" TargetMode="External" /><Relationship Id="rId6" Type="http://schemas.openxmlformats.org/officeDocument/2006/relationships/hyperlink" Target="https://www.instagram.com/p/BtofRcqHYpi/?utm_source=ig_twitter_share&amp;igshid=e5vr25f568s1" TargetMode="External" /><Relationship Id="rId7" Type="http://schemas.openxmlformats.org/officeDocument/2006/relationships/hyperlink" Target="https://www.instagram.com/p/BttdLbiHLvR/?utm_source=ig_twitter_share&amp;igshid=fh7kaew6qwcq" TargetMode="External" /><Relationship Id="rId8" Type="http://schemas.openxmlformats.org/officeDocument/2006/relationships/hyperlink" Target="https://www.instagram.com/p/BtuqUsyHngj/?utm_source=ig_twitter_share&amp;igshid=1mxeh005e6yyn" TargetMode="External" /><Relationship Id="rId9" Type="http://schemas.openxmlformats.org/officeDocument/2006/relationships/hyperlink" Target="https://www.instagram.com/p/BtxM_wJne5w/?utm_source=ig_twitter_share&amp;igshid=vu8ay94xbys0" TargetMode="External" /><Relationship Id="rId10" Type="http://schemas.openxmlformats.org/officeDocument/2006/relationships/hyperlink" Target="https://www.instagram.com/p/Btx37k5HgQC/?utm_source=ig_twitter_share&amp;igshid=127n0fb1nsjsh" TargetMode="External" /><Relationship Id="rId11" Type="http://schemas.openxmlformats.org/officeDocument/2006/relationships/hyperlink" Target="https://www.instagram.com/p/BtydDVyHT_S/?utm_source=ig_twitter_share&amp;igshid=85lknwgixfhu" TargetMode="External" /><Relationship Id="rId12" Type="http://schemas.openxmlformats.org/officeDocument/2006/relationships/hyperlink" Target="https://www.instagram.com/p/BtyoioxnmVv/?utm_source=ig_twitter_share&amp;igshid=1igl8rmxkh12b" TargetMode="External" /><Relationship Id="rId13" Type="http://schemas.openxmlformats.org/officeDocument/2006/relationships/hyperlink" Target="https://www.instagram.com/p/Btz06w5HqEJ/?utm_source=ig_twitter_share&amp;igshid=gs9wow87phyh" TargetMode="External" /><Relationship Id="rId14" Type="http://schemas.openxmlformats.org/officeDocument/2006/relationships/hyperlink" Target="https://www.instagram.com/p/Bt3FLcUHcpe/?utm_source=ig_twitter_share&amp;igshid=1g7d1zmcw5vd0" TargetMode="External" /><Relationship Id="rId15" Type="http://schemas.openxmlformats.org/officeDocument/2006/relationships/hyperlink" Target="https://www.instagram.com/p/BuJRsiPHjbl/?utm_source=ig_twitter_share&amp;igshid=1482ngb006sgk" TargetMode="External" /><Relationship Id="rId16" Type="http://schemas.openxmlformats.org/officeDocument/2006/relationships/hyperlink" Target="https://medium.com/playdeo/introducing-playdeo-abf0bebbc53e" TargetMode="External" /><Relationship Id="rId17" Type="http://schemas.openxmlformats.org/officeDocument/2006/relationships/hyperlink" Target="https://www.nbclosangeles.com/news/national-international/505644971.html" TargetMode="External" /><Relationship Id="rId18" Type="http://schemas.openxmlformats.org/officeDocument/2006/relationships/hyperlink" Target="https://fairbydesign.com/why-gen-z-loves-closed-captioning/" TargetMode="External" /><Relationship Id="rId19" Type="http://schemas.openxmlformats.org/officeDocument/2006/relationships/hyperlink" Target="https://www.youtube.com/watch?v=tmVxJJJSuDE" TargetMode="External" /><Relationship Id="rId20" Type="http://schemas.openxmlformats.org/officeDocument/2006/relationships/hyperlink" Target="https://www.youtube.com/watch?v=7aRXG0mrnXs&amp;feature=youtu.be" TargetMode="External" /><Relationship Id="rId21" Type="http://schemas.openxmlformats.org/officeDocument/2006/relationships/hyperlink" Target="https://www.youtube.com/watch?v=7aRXG0mrnXs&amp;feature=youtu.be" TargetMode="External" /><Relationship Id="rId22" Type="http://schemas.openxmlformats.org/officeDocument/2006/relationships/hyperlink" Target="https://poems-by-charlie-gregory.blogspot.com/2019/02/unreality.html?spref=tw" TargetMode="External" /><Relationship Id="rId23" Type="http://schemas.openxmlformats.org/officeDocument/2006/relationships/hyperlink" Target="https://poems-by-charlie-gregory.blogspot.com/2019/02/unreality.html?spref=tw" TargetMode="External" /><Relationship Id="rId24" Type="http://schemas.openxmlformats.org/officeDocument/2006/relationships/hyperlink" Target="https://www.youtube.com/watch?v=hRORU8KZEgw&amp;feature=youtu.be" TargetMode="External" /><Relationship Id="rId25" Type="http://schemas.openxmlformats.org/officeDocument/2006/relationships/hyperlink" Target="https://www.youtube.com/watch?v=hRORU8KZEgw&amp;feature=youtu.be" TargetMode="External" /><Relationship Id="rId26" Type="http://schemas.openxmlformats.org/officeDocument/2006/relationships/hyperlink" Target="https://www.youtube.com/watch?v=RQ-ySN-v-UE&amp;feature=youtu.be" TargetMode="External" /><Relationship Id="rId27" Type="http://schemas.openxmlformats.org/officeDocument/2006/relationships/hyperlink" Target="https://twitter.com/elanaleoni/status/1097560128050601986" TargetMode="External" /><Relationship Id="rId28" Type="http://schemas.openxmlformats.org/officeDocument/2006/relationships/hyperlink" Target="http://womenspowerbook.org/articles/The-American-Presidential-Elections-2016-Will-Hillary-or-Trump-Win-in-The-Social-Media-And-The-Main-Media-Battle-womens-power-book.htm" TargetMode="External" /><Relationship Id="rId29" Type="http://schemas.openxmlformats.org/officeDocument/2006/relationships/hyperlink" Target="http://womenspowerbook.org/articles/The-American-Presidential-Elections-2016-Will-Hillary-or-Trump-Win-in-The-Social-Media-And-The-Main-Media-Battle-womens-power-book.htm" TargetMode="External" /><Relationship Id="rId30" Type="http://schemas.openxmlformats.org/officeDocument/2006/relationships/hyperlink" Target="http://womenspowerbook.org/articles/The-American-Presidential-Elections-2016-Will-Hillary-or-Trump-Win-in-The-Social-Media-And-The-Main-Media-Battle-womens-power-book.htm" TargetMode="External" /><Relationship Id="rId31" Type="http://schemas.openxmlformats.org/officeDocument/2006/relationships/hyperlink" Target="http://womenspowerbook.org/articles/The-American-Presidential-Elections-2016-Will-Hillary-or-Trump-Win-in-The-Social-Media-And-The-Main-Media-Battle-womens-power-book.htm" TargetMode="External" /><Relationship Id="rId32" Type="http://schemas.openxmlformats.org/officeDocument/2006/relationships/hyperlink" Target="http://womenspowerbook.org/articles/The-American-Presidential-Elections-2016-Will-Hillary-or-Trump-Win-in-The-Social-Media-And-The-Main-Media-Battle-womens-power-book.htm" TargetMode="External" /><Relationship Id="rId33" Type="http://schemas.openxmlformats.org/officeDocument/2006/relationships/hyperlink" Target="https://soundcloud.com/chris-davis-276158228/monica-burns-on-scannable-technologies-in-the-classroom" TargetMode="External" /><Relationship Id="rId34" Type="http://schemas.openxmlformats.org/officeDocument/2006/relationships/hyperlink" Target="http://womenspowerbook.org/articles/The-American-Presidential-Elections-2016-Will-Hillary-or-Trump-Win-in-The-Social-Media-And-The-Main-Media-Battle-womens-power-book.htm" TargetMode="External" /><Relationship Id="rId35" Type="http://schemas.openxmlformats.org/officeDocument/2006/relationships/hyperlink" Target="http://womenspowerbook.org/articles/The-American-Presidential-Elections-2016-Will-Hillary-or-Trump-Win-in-The-Social-Media-And-The-Main-Media-Battle-womens-power-book.htm" TargetMode="External" /><Relationship Id="rId36" Type="http://schemas.openxmlformats.org/officeDocument/2006/relationships/hyperlink" Target="http://womenspowerbook.org/articles/The-American-Presidential-Elections-2016-Will-Hillary-or-Trump-Win-in-The-Social-Media-And-The-Main-Media-Battle-womens-power-book.htm" TargetMode="External" /><Relationship Id="rId37" Type="http://schemas.openxmlformats.org/officeDocument/2006/relationships/hyperlink" Target="http://womenspowerbook.org/articles/The-American-Presidential-Elections-2016-Will-Hillary-or-Trump-Win-in-The-Social-Media-And-The-Main-Media-Battle-womens-power-book.htm" TargetMode="External" /><Relationship Id="rId38" Type="http://schemas.openxmlformats.org/officeDocument/2006/relationships/hyperlink" Target="http://womenspowerbook.org/articles/The-American-Presidential-Elections-2016-Will-Hillary-or-Trump-Win-in-The-Social-Media-And-The-Main-Media-Battle-womens-power-book.htm" TargetMode="External" /><Relationship Id="rId39" Type="http://schemas.openxmlformats.org/officeDocument/2006/relationships/hyperlink" Target="http://womenspowerbook.org/articles/The-American-Presidential-Elections-2016-Will-Hillary-or-Trump-Win-in-The-Social-Media-And-The-Main-Media-Battle-womens-power-book.htm" TargetMode="External" /><Relationship Id="rId40" Type="http://schemas.openxmlformats.org/officeDocument/2006/relationships/hyperlink" Target="http://womenspowerbook.org/articles/The-American-Presidential-Elections-2016-Will-Hillary-or-Trump-Win-in-The-Social-Media-And-The-Main-Media-Battle-womens-power-book.htm" TargetMode="External" /><Relationship Id="rId41" Type="http://schemas.openxmlformats.org/officeDocument/2006/relationships/hyperlink" Target="http://womenspowerbook.org/articles/The-American-Presidential-Elections-2016-Will-Hillary-or-Trump-Win-in-The-Social-Media-And-The-Main-Media-Battle-womens-power-book.htm" TargetMode="External" /><Relationship Id="rId42" Type="http://schemas.openxmlformats.org/officeDocument/2006/relationships/hyperlink" Target="https://pbs.twimg.com/media/Dz7TB-oX4AAJ_Bm.jpg" TargetMode="External" /><Relationship Id="rId43" Type="http://schemas.openxmlformats.org/officeDocument/2006/relationships/hyperlink" Target="https://pbs.twimg.com/ext_tw_video_thumb/1098235219377819648/pu/img/vl8rvIuebG80anim.jpg" TargetMode="External" /><Relationship Id="rId44" Type="http://schemas.openxmlformats.org/officeDocument/2006/relationships/hyperlink" Target="https://pbs.twimg.com/ext_tw_video_thumb/1099001428461408256/pu/img/pN5yVf1WHq8Wmlbk.jpg" TargetMode="External" /><Relationship Id="rId45" Type="http://schemas.openxmlformats.org/officeDocument/2006/relationships/hyperlink" Target="https://pbs.twimg.com/ext_tw_video_thumb/1095304294847242240/pu/img/ptX-rx2pZb-WLZv8.jpg" TargetMode="External" /><Relationship Id="rId46" Type="http://schemas.openxmlformats.org/officeDocument/2006/relationships/hyperlink" Target="https://pbs.twimg.com/ext_tw_video_thumb/1097353456841564160/pu/img/JW7roUEgjiQUeqjZ.jpg" TargetMode="External" /><Relationship Id="rId47" Type="http://schemas.openxmlformats.org/officeDocument/2006/relationships/hyperlink" Target="https://pbs.twimg.com/media/C2dAKP2WIAATDzT.jpg" TargetMode="External" /><Relationship Id="rId48" Type="http://schemas.openxmlformats.org/officeDocument/2006/relationships/hyperlink" Target="https://pbs.twimg.com/media/C2dAKP2WIAATDzT.jpg" TargetMode="External" /><Relationship Id="rId49" Type="http://schemas.openxmlformats.org/officeDocument/2006/relationships/hyperlink" Target="https://pbs.twimg.com/media/C2dAKP2WIAATDzT.jpg" TargetMode="External" /><Relationship Id="rId50" Type="http://schemas.openxmlformats.org/officeDocument/2006/relationships/hyperlink" Target="https://pbs.twimg.com/media/C2dAKP2WIAATDzT.jpg" TargetMode="External" /><Relationship Id="rId51" Type="http://schemas.openxmlformats.org/officeDocument/2006/relationships/hyperlink" Target="https://pbs.twimg.com/media/C2dAKP2WIAATDzT.jpg" TargetMode="External" /><Relationship Id="rId52" Type="http://schemas.openxmlformats.org/officeDocument/2006/relationships/hyperlink" Target="https://pbs.twimg.com/media/D0leHi8W0AA5t8s.jpg" TargetMode="External" /><Relationship Id="rId53" Type="http://schemas.openxmlformats.org/officeDocument/2006/relationships/hyperlink" Target="https://pbs.twimg.com/media/C2dkJtkXcAA0cBx.jpg" TargetMode="External" /><Relationship Id="rId54" Type="http://schemas.openxmlformats.org/officeDocument/2006/relationships/hyperlink" Target="https://pbs.twimg.com/media/C2dkJtkXcAA0cBx.jpg" TargetMode="External" /><Relationship Id="rId55" Type="http://schemas.openxmlformats.org/officeDocument/2006/relationships/hyperlink" Target="https://pbs.twimg.com/media/C2dkJtkXcAA0cBx.jpg" TargetMode="External" /><Relationship Id="rId56" Type="http://schemas.openxmlformats.org/officeDocument/2006/relationships/hyperlink" Target="https://pbs.twimg.com/media/C2dkJtkXcAA0cBx.jpg" TargetMode="External" /><Relationship Id="rId57" Type="http://schemas.openxmlformats.org/officeDocument/2006/relationships/hyperlink" Target="https://pbs.twimg.com/media/C2dkJtkXcAA0cBx.jpg" TargetMode="External" /><Relationship Id="rId58" Type="http://schemas.openxmlformats.org/officeDocument/2006/relationships/hyperlink" Target="https://pbs.twimg.com/media/C2dkJtkXcAA0cBx.jpg" TargetMode="External" /><Relationship Id="rId59" Type="http://schemas.openxmlformats.org/officeDocument/2006/relationships/hyperlink" Target="https://pbs.twimg.com/media/C2dkJtkXcAA0cBx.jpg" TargetMode="External" /><Relationship Id="rId60" Type="http://schemas.openxmlformats.org/officeDocument/2006/relationships/hyperlink" Target="https://pbs.twimg.com/media/C2dkJtkXcAA0cBx.jpg" TargetMode="External" /><Relationship Id="rId61" Type="http://schemas.openxmlformats.org/officeDocument/2006/relationships/hyperlink" Target="http://pbs.twimg.com/profile_images/1098233089539665920/E-iUCq1G_normal.jpg" TargetMode="External" /><Relationship Id="rId62" Type="http://schemas.openxmlformats.org/officeDocument/2006/relationships/hyperlink" Target="http://pbs.twimg.com/profile_images/777344702588649472/UUCJ-OmG_normal.jpg" TargetMode="External" /><Relationship Id="rId63" Type="http://schemas.openxmlformats.org/officeDocument/2006/relationships/hyperlink" Target="https://pbs.twimg.com/media/Dz7TB-oX4AAJ_Bm.jpg" TargetMode="External" /><Relationship Id="rId64" Type="http://schemas.openxmlformats.org/officeDocument/2006/relationships/hyperlink" Target="http://pbs.twimg.com/profile_images/950647319275425793/qjPO2XUI_normal.jpg" TargetMode="External" /><Relationship Id="rId65" Type="http://schemas.openxmlformats.org/officeDocument/2006/relationships/hyperlink" Target="http://pbs.twimg.com/profile_images/1075817820343205888/2xv4-Y4T_normal.jpg" TargetMode="External" /><Relationship Id="rId66" Type="http://schemas.openxmlformats.org/officeDocument/2006/relationships/hyperlink" Target="http://pbs.twimg.com/profile_images/1048497304997691392/l-4dSzIT_normal.jpg" TargetMode="External" /><Relationship Id="rId67" Type="http://schemas.openxmlformats.org/officeDocument/2006/relationships/hyperlink" Target="http://pbs.twimg.com/profile_images/1018067307137060865/JAvcRPNw_normal.jpg" TargetMode="External" /><Relationship Id="rId68" Type="http://schemas.openxmlformats.org/officeDocument/2006/relationships/hyperlink" Target="http://pbs.twimg.com/profile_images/1018067307137060865/JAvcRPNw_normal.jpg" TargetMode="External" /><Relationship Id="rId69" Type="http://schemas.openxmlformats.org/officeDocument/2006/relationships/hyperlink" Target="http://pbs.twimg.com/profile_images/1018067307137060865/JAvcRPNw_normal.jpg" TargetMode="External" /><Relationship Id="rId70" Type="http://schemas.openxmlformats.org/officeDocument/2006/relationships/hyperlink" Target="http://pbs.twimg.com/profile_images/1018067307137060865/JAvcRPNw_normal.jpg" TargetMode="External" /><Relationship Id="rId71" Type="http://schemas.openxmlformats.org/officeDocument/2006/relationships/hyperlink" Target="http://pbs.twimg.com/profile_images/1018067307137060865/JAvcRPNw_normal.jpg" TargetMode="External" /><Relationship Id="rId72" Type="http://schemas.openxmlformats.org/officeDocument/2006/relationships/hyperlink" Target="http://pbs.twimg.com/profile_images/1018067307137060865/JAvcRPNw_normal.jpg" TargetMode="External" /><Relationship Id="rId73" Type="http://schemas.openxmlformats.org/officeDocument/2006/relationships/hyperlink" Target="http://pbs.twimg.com/profile_images/1018067307137060865/JAvcRPNw_normal.jpg" TargetMode="External" /><Relationship Id="rId74" Type="http://schemas.openxmlformats.org/officeDocument/2006/relationships/hyperlink" Target="http://pbs.twimg.com/profile_images/1018067307137060865/JAvcRPNw_normal.jpg" TargetMode="External" /><Relationship Id="rId75" Type="http://schemas.openxmlformats.org/officeDocument/2006/relationships/hyperlink" Target="http://pbs.twimg.com/profile_images/1018067307137060865/JAvcRPNw_normal.jpg" TargetMode="External" /><Relationship Id="rId76" Type="http://schemas.openxmlformats.org/officeDocument/2006/relationships/hyperlink" Target="http://pbs.twimg.com/profile_images/1018067307137060865/JAvcRPNw_normal.jpg" TargetMode="External" /><Relationship Id="rId77" Type="http://schemas.openxmlformats.org/officeDocument/2006/relationships/hyperlink" Target="http://pbs.twimg.com/profile_images/1018067307137060865/JAvcRPNw_normal.jpg" TargetMode="External" /><Relationship Id="rId78" Type="http://schemas.openxmlformats.org/officeDocument/2006/relationships/hyperlink" Target="http://pbs.twimg.com/profile_images/1018067307137060865/JAvcRPNw_normal.jpg" TargetMode="External" /><Relationship Id="rId79" Type="http://schemas.openxmlformats.org/officeDocument/2006/relationships/hyperlink" Target="http://pbs.twimg.com/profile_images/1018067307137060865/JAvcRPNw_normal.jpg" TargetMode="External" /><Relationship Id="rId80" Type="http://schemas.openxmlformats.org/officeDocument/2006/relationships/hyperlink" Target="http://pbs.twimg.com/profile_images/1018067307137060865/JAvcRPNw_normal.jpg" TargetMode="External" /><Relationship Id="rId81" Type="http://schemas.openxmlformats.org/officeDocument/2006/relationships/hyperlink" Target="http://pbs.twimg.com/profile_images/1018067307137060865/JAvcRPNw_normal.jpg" TargetMode="External" /><Relationship Id="rId82" Type="http://schemas.openxmlformats.org/officeDocument/2006/relationships/hyperlink" Target="http://pbs.twimg.com/profile_images/1018067307137060865/JAvcRPNw_normal.jpg" TargetMode="External" /><Relationship Id="rId83" Type="http://schemas.openxmlformats.org/officeDocument/2006/relationships/hyperlink" Target="http://pbs.twimg.com/profile_images/1018067307137060865/JAvcRPNw_normal.jpg" TargetMode="External" /><Relationship Id="rId84" Type="http://schemas.openxmlformats.org/officeDocument/2006/relationships/hyperlink" Target="http://pbs.twimg.com/profile_images/1018067307137060865/JAvcRPNw_normal.jpg" TargetMode="External" /><Relationship Id="rId85" Type="http://schemas.openxmlformats.org/officeDocument/2006/relationships/hyperlink" Target="http://pbs.twimg.com/profile_images/1018067307137060865/JAvcRPNw_normal.jpg" TargetMode="External" /><Relationship Id="rId86" Type="http://schemas.openxmlformats.org/officeDocument/2006/relationships/hyperlink" Target="http://pbs.twimg.com/profile_images/1018067307137060865/JAvcRPNw_normal.jpg" TargetMode="External" /><Relationship Id="rId87" Type="http://schemas.openxmlformats.org/officeDocument/2006/relationships/hyperlink" Target="http://pbs.twimg.com/profile_images/1018067307137060865/JAvcRPNw_normal.jpg" TargetMode="External" /><Relationship Id="rId88" Type="http://schemas.openxmlformats.org/officeDocument/2006/relationships/hyperlink" Target="http://pbs.twimg.com/profile_images/1018067307137060865/JAvcRPNw_normal.jpg" TargetMode="External" /><Relationship Id="rId89" Type="http://schemas.openxmlformats.org/officeDocument/2006/relationships/hyperlink" Target="http://pbs.twimg.com/profile_images/1018067307137060865/JAvcRPNw_normal.jpg" TargetMode="External" /><Relationship Id="rId90" Type="http://schemas.openxmlformats.org/officeDocument/2006/relationships/hyperlink" Target="http://pbs.twimg.com/profile_images/1018067307137060865/JAvcRPNw_normal.jpg" TargetMode="External" /><Relationship Id="rId91" Type="http://schemas.openxmlformats.org/officeDocument/2006/relationships/hyperlink" Target="http://pbs.twimg.com/profile_images/1062510630492528641/Tm30HDnT_normal.jpg" TargetMode="External" /><Relationship Id="rId92" Type="http://schemas.openxmlformats.org/officeDocument/2006/relationships/hyperlink" Target="http://pbs.twimg.com/profile_images/1062510630492528641/Tm30HDnT_normal.jpg" TargetMode="External" /><Relationship Id="rId93" Type="http://schemas.openxmlformats.org/officeDocument/2006/relationships/hyperlink" Target="http://pbs.twimg.com/profile_images/1062510630492528641/Tm30HDnT_normal.jpg" TargetMode="External" /><Relationship Id="rId94" Type="http://schemas.openxmlformats.org/officeDocument/2006/relationships/hyperlink" Target="https://pbs.twimg.com/ext_tw_video_thumb/1098235219377819648/pu/img/vl8rvIuebG80anim.jpg" TargetMode="External" /><Relationship Id="rId95" Type="http://schemas.openxmlformats.org/officeDocument/2006/relationships/hyperlink" Target="http://pbs.twimg.com/profile_images/1085646002642513920/SZ-GrMJj_normal.jpg" TargetMode="External" /><Relationship Id="rId96" Type="http://schemas.openxmlformats.org/officeDocument/2006/relationships/hyperlink" Target="http://pbs.twimg.com/profile_images/1085646002642513920/SZ-GrMJj_normal.jpg" TargetMode="External" /><Relationship Id="rId97" Type="http://schemas.openxmlformats.org/officeDocument/2006/relationships/hyperlink" Target="https://pbs.twimg.com/ext_tw_video_thumb/1099001428461408256/pu/img/pN5yVf1WHq8Wmlbk.jpg" TargetMode="External" /><Relationship Id="rId98" Type="http://schemas.openxmlformats.org/officeDocument/2006/relationships/hyperlink" Target="http://pbs.twimg.com/profile_images/1085646002642513920/SZ-GrMJj_normal.jpg" TargetMode="External" /><Relationship Id="rId99" Type="http://schemas.openxmlformats.org/officeDocument/2006/relationships/hyperlink" Target="http://pbs.twimg.com/profile_images/1037823795766194176/vR4gXQFY_normal.jpg" TargetMode="External" /><Relationship Id="rId100" Type="http://schemas.openxmlformats.org/officeDocument/2006/relationships/hyperlink" Target="http://pbs.twimg.com/profile_images/3372354615/8f3860c5e1ddf7a52990cee8568b88da_normal.jpeg" TargetMode="External" /><Relationship Id="rId101" Type="http://schemas.openxmlformats.org/officeDocument/2006/relationships/hyperlink" Target="http://pbs.twimg.com/profile_images/1094504874354434048/0n1NxPSc_normal.jpg" TargetMode="External" /><Relationship Id="rId102" Type="http://schemas.openxmlformats.org/officeDocument/2006/relationships/hyperlink" Target="https://pbs.twimg.com/ext_tw_video_thumb/1095304294847242240/pu/img/ptX-rx2pZb-WLZv8.jpg" TargetMode="External" /><Relationship Id="rId103" Type="http://schemas.openxmlformats.org/officeDocument/2006/relationships/hyperlink" Target="http://pbs.twimg.com/profile_images/1098649527706361862/jjtkB5PT_normal.jpg" TargetMode="External" /><Relationship Id="rId104" Type="http://schemas.openxmlformats.org/officeDocument/2006/relationships/hyperlink" Target="https://pbs.twimg.com/ext_tw_video_thumb/1097353456841564160/pu/img/JW7roUEgjiQUeqjZ.jpg" TargetMode="External" /><Relationship Id="rId105" Type="http://schemas.openxmlformats.org/officeDocument/2006/relationships/hyperlink" Target="http://pbs.twimg.com/profile_images/378800000754819969/3e583b99b8930159a50b93171790080d_normal.jpeg" TargetMode="External" /><Relationship Id="rId106" Type="http://schemas.openxmlformats.org/officeDocument/2006/relationships/hyperlink" Target="https://pbs.twimg.com/media/C2dAKP2WIAATDzT.jpg" TargetMode="External" /><Relationship Id="rId107" Type="http://schemas.openxmlformats.org/officeDocument/2006/relationships/hyperlink" Target="https://pbs.twimg.com/media/C2dAKP2WIAATDzT.jpg" TargetMode="External" /><Relationship Id="rId108" Type="http://schemas.openxmlformats.org/officeDocument/2006/relationships/hyperlink" Target="https://pbs.twimg.com/media/C2dAKP2WIAATDzT.jpg" TargetMode="External" /><Relationship Id="rId109" Type="http://schemas.openxmlformats.org/officeDocument/2006/relationships/hyperlink" Target="https://pbs.twimg.com/media/C2dAKP2WIAATDzT.jpg" TargetMode="External" /><Relationship Id="rId110" Type="http://schemas.openxmlformats.org/officeDocument/2006/relationships/hyperlink" Target="https://pbs.twimg.com/media/C2dAKP2WIAATDzT.jpg" TargetMode="External" /><Relationship Id="rId111" Type="http://schemas.openxmlformats.org/officeDocument/2006/relationships/hyperlink" Target="https://pbs.twimg.com/media/D0leHi8W0AA5t8s.jpg" TargetMode="External" /><Relationship Id="rId112" Type="http://schemas.openxmlformats.org/officeDocument/2006/relationships/hyperlink" Target="http://pbs.twimg.com/profile_images/875868965829922817/t0Hlk3P1_normal.jpg" TargetMode="External" /><Relationship Id="rId113" Type="http://schemas.openxmlformats.org/officeDocument/2006/relationships/hyperlink" Target="http://pbs.twimg.com/profile_images/1511564454/beach_avatar_twitter_normal.jpg" TargetMode="External" /><Relationship Id="rId114" Type="http://schemas.openxmlformats.org/officeDocument/2006/relationships/hyperlink" Target="https://pbs.twimg.com/media/C2dkJtkXcAA0cBx.jpg" TargetMode="External" /><Relationship Id="rId115" Type="http://schemas.openxmlformats.org/officeDocument/2006/relationships/hyperlink" Target="https://pbs.twimg.com/media/C2dkJtkXcAA0cBx.jpg" TargetMode="External" /><Relationship Id="rId116" Type="http://schemas.openxmlformats.org/officeDocument/2006/relationships/hyperlink" Target="https://pbs.twimg.com/media/C2dkJtkXcAA0cBx.jpg" TargetMode="External" /><Relationship Id="rId117" Type="http://schemas.openxmlformats.org/officeDocument/2006/relationships/hyperlink" Target="https://pbs.twimg.com/media/C2dkJtkXcAA0cBx.jpg" TargetMode="External" /><Relationship Id="rId118" Type="http://schemas.openxmlformats.org/officeDocument/2006/relationships/hyperlink" Target="https://pbs.twimg.com/media/C2dkJtkXcAA0cBx.jpg" TargetMode="External" /><Relationship Id="rId119" Type="http://schemas.openxmlformats.org/officeDocument/2006/relationships/hyperlink" Target="https://pbs.twimg.com/media/C2dkJtkXcAA0cBx.jpg" TargetMode="External" /><Relationship Id="rId120" Type="http://schemas.openxmlformats.org/officeDocument/2006/relationships/hyperlink" Target="https://pbs.twimg.com/media/C2dkJtkXcAA0cBx.jpg" TargetMode="External" /><Relationship Id="rId121" Type="http://schemas.openxmlformats.org/officeDocument/2006/relationships/hyperlink" Target="https://pbs.twimg.com/media/C2dkJtkXcAA0cBx.jpg" TargetMode="External" /><Relationship Id="rId122" Type="http://schemas.openxmlformats.org/officeDocument/2006/relationships/hyperlink" Target="https://twitter.com/#!/ahmii12345/status/1098261486705786880" TargetMode="External" /><Relationship Id="rId123" Type="http://schemas.openxmlformats.org/officeDocument/2006/relationships/hyperlink" Target="https://twitter.com/#!/doougan/status/1098460098144260098" TargetMode="External" /><Relationship Id="rId124" Type="http://schemas.openxmlformats.org/officeDocument/2006/relationships/hyperlink" Target="https://twitter.com/#!/beyondstorytell/status/1098547480197808128" TargetMode="External" /><Relationship Id="rId125" Type="http://schemas.openxmlformats.org/officeDocument/2006/relationships/hyperlink" Target="https://twitter.com/#!/beyondstorytell/status/1098555352935817216" TargetMode="External" /><Relationship Id="rId126" Type="http://schemas.openxmlformats.org/officeDocument/2006/relationships/hyperlink" Target="https://twitter.com/#!/storythefuture/status/1098559196604350464" TargetMode="External" /><Relationship Id="rId127" Type="http://schemas.openxmlformats.org/officeDocument/2006/relationships/hyperlink" Target="https://twitter.com/#!/saheed_alarape/status/1098632172158795776" TargetMode="External" /><Relationship Id="rId128" Type="http://schemas.openxmlformats.org/officeDocument/2006/relationships/hyperlink" Target="https://twitter.com/#!/kevwemodupe/status/1098687511520395264" TargetMode="External" /><Relationship Id="rId129" Type="http://schemas.openxmlformats.org/officeDocument/2006/relationships/hyperlink" Target="https://twitter.com/#!/kevwemodupe/status/1093375210416304128" TargetMode="External" /><Relationship Id="rId130" Type="http://schemas.openxmlformats.org/officeDocument/2006/relationships/hyperlink" Target="https://twitter.com/#!/kevwemodupe/status/1093737147494879232" TargetMode="External" /><Relationship Id="rId131" Type="http://schemas.openxmlformats.org/officeDocument/2006/relationships/hyperlink" Target="https://twitter.com/#!/kevwemodupe/status/1093955623262117888" TargetMode="External" /><Relationship Id="rId132" Type="http://schemas.openxmlformats.org/officeDocument/2006/relationships/hyperlink" Target="https://twitter.com/#!/kevwemodupe/status/1094654699679039488" TargetMode="External" /><Relationship Id="rId133" Type="http://schemas.openxmlformats.org/officeDocument/2006/relationships/hyperlink" Target="https://twitter.com/#!/kevwemodupe/status/1094824327361585153" TargetMode="External" /><Relationship Id="rId134" Type="http://schemas.openxmlformats.org/officeDocument/2006/relationships/hyperlink" Target="https://twitter.com/#!/kevwemodupe/status/1095182048002682880" TargetMode="External" /><Relationship Id="rId135" Type="http://schemas.openxmlformats.org/officeDocument/2006/relationships/hyperlink" Target="https://twitter.com/#!/kevwemodupe/status/1095276470807613440" TargetMode="External" /><Relationship Id="rId136" Type="http://schemas.openxmlformats.org/officeDocument/2006/relationships/hyperlink" Target="https://twitter.com/#!/kevwemodupe/status/1095358105687392256" TargetMode="External" /><Relationship Id="rId137" Type="http://schemas.openxmlformats.org/officeDocument/2006/relationships/hyperlink" Target="https://twitter.com/#!/kevwemodupe/status/1095383365648371713" TargetMode="External" /><Relationship Id="rId138" Type="http://schemas.openxmlformats.org/officeDocument/2006/relationships/hyperlink" Target="https://twitter.com/#!/kevwemodupe/status/1095551318138208256" TargetMode="External" /><Relationship Id="rId139" Type="http://schemas.openxmlformats.org/officeDocument/2006/relationships/hyperlink" Target="https://twitter.com/#!/kevwemodupe/status/1096009293562810368" TargetMode="External" /><Relationship Id="rId140" Type="http://schemas.openxmlformats.org/officeDocument/2006/relationships/hyperlink" Target="https://twitter.com/#!/kevwemodupe/status/1097046042963599360" TargetMode="External" /><Relationship Id="rId141" Type="http://schemas.openxmlformats.org/officeDocument/2006/relationships/hyperlink" Target="https://twitter.com/#!/kevwemodupe/status/1097046054393053184" TargetMode="External" /><Relationship Id="rId142" Type="http://schemas.openxmlformats.org/officeDocument/2006/relationships/hyperlink" Target="https://twitter.com/#!/kevwemodupe/status/1097046066648805383" TargetMode="External" /><Relationship Id="rId143" Type="http://schemas.openxmlformats.org/officeDocument/2006/relationships/hyperlink" Target="https://twitter.com/#!/kevwemodupe/status/1097046079915339776" TargetMode="External" /><Relationship Id="rId144" Type="http://schemas.openxmlformats.org/officeDocument/2006/relationships/hyperlink" Target="https://twitter.com/#!/kevwemodupe/status/1097046093077118976" TargetMode="External" /><Relationship Id="rId145" Type="http://schemas.openxmlformats.org/officeDocument/2006/relationships/hyperlink" Target="https://twitter.com/#!/kevwemodupe/status/1097046117114671104" TargetMode="External" /><Relationship Id="rId146" Type="http://schemas.openxmlformats.org/officeDocument/2006/relationships/hyperlink" Target="https://twitter.com/#!/kevwemodupe/status/1097046128556691457" TargetMode="External" /><Relationship Id="rId147" Type="http://schemas.openxmlformats.org/officeDocument/2006/relationships/hyperlink" Target="https://twitter.com/#!/kevwemodupe/status/1097046142389575680" TargetMode="External" /><Relationship Id="rId148" Type="http://schemas.openxmlformats.org/officeDocument/2006/relationships/hyperlink" Target="https://twitter.com/#!/kevwemodupe/status/1097046154813022208" TargetMode="External" /><Relationship Id="rId149" Type="http://schemas.openxmlformats.org/officeDocument/2006/relationships/hyperlink" Target="https://twitter.com/#!/kevwemodupe/status/1097046165344976902" TargetMode="External" /><Relationship Id="rId150" Type="http://schemas.openxmlformats.org/officeDocument/2006/relationships/hyperlink" Target="https://twitter.com/#!/kevwemodupe/status/1097046178435399680" TargetMode="External" /><Relationship Id="rId151" Type="http://schemas.openxmlformats.org/officeDocument/2006/relationships/hyperlink" Target="https://twitter.com/#!/kevwemodupe/status/1098570087752073217" TargetMode="External" /><Relationship Id="rId152" Type="http://schemas.openxmlformats.org/officeDocument/2006/relationships/hyperlink" Target="https://twitter.com/#!/derekeb/status/1098734392271286272" TargetMode="External" /><Relationship Id="rId153" Type="http://schemas.openxmlformats.org/officeDocument/2006/relationships/hyperlink" Target="https://twitter.com/#!/derekeb/status/1097558457102680064" TargetMode="External" /><Relationship Id="rId154" Type="http://schemas.openxmlformats.org/officeDocument/2006/relationships/hyperlink" Target="https://twitter.com/#!/derekeb/status/1097630730866221056" TargetMode="External" /><Relationship Id="rId155" Type="http://schemas.openxmlformats.org/officeDocument/2006/relationships/hyperlink" Target="https://twitter.com/#!/amazin_minds/status/1098236365832155136" TargetMode="External" /><Relationship Id="rId156" Type="http://schemas.openxmlformats.org/officeDocument/2006/relationships/hyperlink" Target="https://twitter.com/#!/amazin_minds/status/1098666540864552966" TargetMode="External" /><Relationship Id="rId157" Type="http://schemas.openxmlformats.org/officeDocument/2006/relationships/hyperlink" Target="https://twitter.com/#!/amazin_minds/status/1098669002925191170" TargetMode="External" /><Relationship Id="rId158" Type="http://schemas.openxmlformats.org/officeDocument/2006/relationships/hyperlink" Target="https://twitter.com/#!/amazin_minds/status/1099001538750672896" TargetMode="External" /><Relationship Id="rId159" Type="http://schemas.openxmlformats.org/officeDocument/2006/relationships/hyperlink" Target="https://twitter.com/#!/amazin_minds/status/1099192923101503489" TargetMode="External" /><Relationship Id="rId160" Type="http://schemas.openxmlformats.org/officeDocument/2006/relationships/hyperlink" Target="https://twitter.com/#!/chef_b4_gaming/status/1099193089787342848" TargetMode="External" /><Relationship Id="rId161" Type="http://schemas.openxmlformats.org/officeDocument/2006/relationships/hyperlink" Target="https://twitter.com/#!/poetonahill/status/1099422123783802881" TargetMode="External" /><Relationship Id="rId162" Type="http://schemas.openxmlformats.org/officeDocument/2006/relationships/hyperlink" Target="https://twitter.com/#!/altcoinbadger/status/1099424463991365632" TargetMode="External" /><Relationship Id="rId163" Type="http://schemas.openxmlformats.org/officeDocument/2006/relationships/hyperlink" Target="https://twitter.com/#!/ninjasaysgoes/status/1095305170890772480" TargetMode="External" /><Relationship Id="rId164" Type="http://schemas.openxmlformats.org/officeDocument/2006/relationships/hyperlink" Target="https://twitter.com/#!/vellinglenni/status/1100667570988953606" TargetMode="External" /><Relationship Id="rId165" Type="http://schemas.openxmlformats.org/officeDocument/2006/relationships/hyperlink" Target="https://twitter.com/#!/ninjasaysgoes/status/1097353582217756674" TargetMode="External" /><Relationship Id="rId166" Type="http://schemas.openxmlformats.org/officeDocument/2006/relationships/hyperlink" Target="https://twitter.com/#!/sourcepov/status/1101412498178260994" TargetMode="External" /><Relationship Id="rId167" Type="http://schemas.openxmlformats.org/officeDocument/2006/relationships/hyperlink" Target="https://twitter.com/#!/womenspowerbook/status/1097199256832749568" TargetMode="External" /><Relationship Id="rId168" Type="http://schemas.openxmlformats.org/officeDocument/2006/relationships/hyperlink" Target="https://twitter.com/#!/womenspowerbook/status/1098207648133062663" TargetMode="External" /><Relationship Id="rId169" Type="http://schemas.openxmlformats.org/officeDocument/2006/relationships/hyperlink" Target="https://twitter.com/#!/womenspowerbook/status/1099252041279553536" TargetMode="External" /><Relationship Id="rId170" Type="http://schemas.openxmlformats.org/officeDocument/2006/relationships/hyperlink" Target="https://twitter.com/#!/womenspowerbook/status/1100360841311019008" TargetMode="External" /><Relationship Id="rId171" Type="http://schemas.openxmlformats.org/officeDocument/2006/relationships/hyperlink" Target="https://twitter.com/#!/womenspowerbook/status/1101456056817987585" TargetMode="External" /><Relationship Id="rId172" Type="http://schemas.openxmlformats.org/officeDocument/2006/relationships/hyperlink" Target="https://twitter.com/#!/podcastjourneys/status/1101515162991906816" TargetMode="External" /><Relationship Id="rId173" Type="http://schemas.openxmlformats.org/officeDocument/2006/relationships/hyperlink" Target="https://twitter.com/#!/kilby76/status/1081034091619790848" TargetMode="External" /><Relationship Id="rId174" Type="http://schemas.openxmlformats.org/officeDocument/2006/relationships/hyperlink" Target="https://twitter.com/#!/twittarrpirate/status/1101951299199819776" TargetMode="External" /><Relationship Id="rId175" Type="http://schemas.openxmlformats.org/officeDocument/2006/relationships/hyperlink" Target="https://twitter.com/#!/faithatheismnub/status/1097020831019032577" TargetMode="External" /><Relationship Id="rId176" Type="http://schemas.openxmlformats.org/officeDocument/2006/relationships/hyperlink" Target="https://twitter.com/#!/faithatheismnub/status/1097712404341948416" TargetMode="External" /><Relationship Id="rId177" Type="http://schemas.openxmlformats.org/officeDocument/2006/relationships/hyperlink" Target="https://twitter.com/#!/faithatheismnub/status/1098421561290358786" TargetMode="External" /><Relationship Id="rId178" Type="http://schemas.openxmlformats.org/officeDocument/2006/relationships/hyperlink" Target="https://twitter.com/#!/faithatheismnub/status/1099145326781435904" TargetMode="External" /><Relationship Id="rId179" Type="http://schemas.openxmlformats.org/officeDocument/2006/relationships/hyperlink" Target="https://twitter.com/#!/faithatheismnub/status/1099858783436722184" TargetMode="External" /><Relationship Id="rId180" Type="http://schemas.openxmlformats.org/officeDocument/2006/relationships/hyperlink" Target="https://twitter.com/#!/faithatheismnub/status/1100561163463598080" TargetMode="External" /><Relationship Id="rId181" Type="http://schemas.openxmlformats.org/officeDocument/2006/relationships/hyperlink" Target="https://twitter.com/#!/faithatheismnub/status/1101281909135556608" TargetMode="External" /><Relationship Id="rId182" Type="http://schemas.openxmlformats.org/officeDocument/2006/relationships/hyperlink" Target="https://twitter.com/#!/faithatheismnub/status/1102006445757923328" TargetMode="External" /><Relationship Id="rId183" Type="http://schemas.openxmlformats.org/officeDocument/2006/relationships/comments" Target="../comments12.xml" /><Relationship Id="rId184" Type="http://schemas.openxmlformats.org/officeDocument/2006/relationships/vmlDrawing" Target="../drawings/vmlDrawing6.vml" /><Relationship Id="rId185" Type="http://schemas.openxmlformats.org/officeDocument/2006/relationships/table" Target="../tables/table22.xml" /><Relationship Id="rId18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youtube.com/channel/UCdmnSrUUTo09u8mM1uqCVGA" TargetMode="External" /><Relationship Id="rId2" Type="http://schemas.openxmlformats.org/officeDocument/2006/relationships/hyperlink" Target="http://www.beyondstorytelling.com/" TargetMode="External" /><Relationship Id="rId3" Type="http://schemas.openxmlformats.org/officeDocument/2006/relationships/hyperlink" Target="https://t.co/qAgmZ6AxNe" TargetMode="External" /><Relationship Id="rId4" Type="http://schemas.openxmlformats.org/officeDocument/2006/relationships/hyperlink" Target="http://t.co/kXbuu4fFUQ" TargetMode="External" /><Relationship Id="rId5" Type="http://schemas.openxmlformats.org/officeDocument/2006/relationships/hyperlink" Target="http://www.storythefuture.com/" TargetMode="External" /><Relationship Id="rId6" Type="http://schemas.openxmlformats.org/officeDocument/2006/relationships/hyperlink" Target="https://t.co/1TIOGGjopJ" TargetMode="External" /><Relationship Id="rId7" Type="http://schemas.openxmlformats.org/officeDocument/2006/relationships/hyperlink" Target="http://www.spacefm901.org.ng/" TargetMode="External" /><Relationship Id="rId8" Type="http://schemas.openxmlformats.org/officeDocument/2006/relationships/hyperlink" Target="https://t.co/wnfkGWArGv" TargetMode="External" /><Relationship Id="rId9" Type="http://schemas.openxmlformats.org/officeDocument/2006/relationships/hyperlink" Target="https://t.co/DckawoQoW1" TargetMode="External" /><Relationship Id="rId10" Type="http://schemas.openxmlformats.org/officeDocument/2006/relationships/hyperlink" Target="http://t.co/40SI09N9kA" TargetMode="External" /><Relationship Id="rId11" Type="http://schemas.openxmlformats.org/officeDocument/2006/relationships/hyperlink" Target="http://www.oyostate.gov.ng/" TargetMode="External" /><Relationship Id="rId12" Type="http://schemas.openxmlformats.org/officeDocument/2006/relationships/hyperlink" Target="https://t.co/S0qNTPYXHR" TargetMode="External" /><Relationship Id="rId13" Type="http://schemas.openxmlformats.org/officeDocument/2006/relationships/hyperlink" Target="http://t.co/z9bQr5mY4g" TargetMode="External" /><Relationship Id="rId14" Type="http://schemas.openxmlformats.org/officeDocument/2006/relationships/hyperlink" Target="https://amzn.to/2wp1v1V" TargetMode="External" /><Relationship Id="rId15" Type="http://schemas.openxmlformats.org/officeDocument/2006/relationships/hyperlink" Target="https://t.co/yEer9jvoEN" TargetMode="External" /><Relationship Id="rId16" Type="http://schemas.openxmlformats.org/officeDocument/2006/relationships/hyperlink" Target="http://t.co/f1Dm1PYNlB" TargetMode="External" /><Relationship Id="rId17" Type="http://schemas.openxmlformats.org/officeDocument/2006/relationships/hyperlink" Target="https://t.co/F3fLcfn45H" TargetMode="External" /><Relationship Id="rId18" Type="http://schemas.openxmlformats.org/officeDocument/2006/relationships/hyperlink" Target="https://t.co/CJvf2XGicE" TargetMode="External" /><Relationship Id="rId19" Type="http://schemas.openxmlformats.org/officeDocument/2006/relationships/hyperlink" Target="http://www.poet-on-a-hill.blogspot.com/" TargetMode="External" /><Relationship Id="rId20" Type="http://schemas.openxmlformats.org/officeDocument/2006/relationships/hyperlink" Target="https://www.youtube.com/channel/UCZhLBJxWmPqefMFG2wCJkSQ" TargetMode="External" /><Relationship Id="rId21" Type="http://schemas.openxmlformats.org/officeDocument/2006/relationships/hyperlink" Target="https://bit.ly/2MWa8bj" TargetMode="External" /><Relationship Id="rId22" Type="http://schemas.openxmlformats.org/officeDocument/2006/relationships/hyperlink" Target="http://sourcepov.com/" TargetMode="External" /><Relationship Id="rId23" Type="http://schemas.openxmlformats.org/officeDocument/2006/relationships/hyperlink" Target="https://t.co/3S7cFaU5jR" TargetMode="External" /><Relationship Id="rId24" Type="http://schemas.openxmlformats.org/officeDocument/2006/relationships/hyperlink" Target="http://t.co/Et3TV3BO2Q" TargetMode="External" /><Relationship Id="rId25" Type="http://schemas.openxmlformats.org/officeDocument/2006/relationships/hyperlink" Target="https://t.co/CrrAFAftDN" TargetMode="External" /><Relationship Id="rId26" Type="http://schemas.openxmlformats.org/officeDocument/2006/relationships/hyperlink" Target="https://t.co/BjQhH9zhVI" TargetMode="External" /><Relationship Id="rId27" Type="http://schemas.openxmlformats.org/officeDocument/2006/relationships/hyperlink" Target="http://www.linkedin.com/in/aaronkilby" TargetMode="External" /><Relationship Id="rId28" Type="http://schemas.openxmlformats.org/officeDocument/2006/relationships/hyperlink" Target="https://t.co/J2VIYdL9vA" TargetMode="External" /><Relationship Id="rId29" Type="http://schemas.openxmlformats.org/officeDocument/2006/relationships/hyperlink" Target="https://t.co/9WUAq8mhJb" TargetMode="External" /><Relationship Id="rId30" Type="http://schemas.openxmlformats.org/officeDocument/2006/relationships/hyperlink" Target="https://pbs.twimg.com/profile_banners/824651128843489281/1550611201" TargetMode="External" /><Relationship Id="rId31" Type="http://schemas.openxmlformats.org/officeDocument/2006/relationships/hyperlink" Target="https://pbs.twimg.com/profile_banners/1071985007621623808/1547673456" TargetMode="External" /><Relationship Id="rId32" Type="http://schemas.openxmlformats.org/officeDocument/2006/relationships/hyperlink" Target="https://pbs.twimg.com/profile_banners/777333634239868928/1550734369" TargetMode="External" /><Relationship Id="rId33" Type="http://schemas.openxmlformats.org/officeDocument/2006/relationships/hyperlink" Target="https://pbs.twimg.com/profile_banners/4622174855/1521387713" TargetMode="External" /><Relationship Id="rId34" Type="http://schemas.openxmlformats.org/officeDocument/2006/relationships/hyperlink" Target="https://pbs.twimg.com/profile_banners/126424795/1494538413" TargetMode="External" /><Relationship Id="rId35" Type="http://schemas.openxmlformats.org/officeDocument/2006/relationships/hyperlink" Target="https://pbs.twimg.com/profile_banners/30205586/1551135447" TargetMode="External" /><Relationship Id="rId36" Type="http://schemas.openxmlformats.org/officeDocument/2006/relationships/hyperlink" Target="https://pbs.twimg.com/profile_banners/1025812186738962433/1545329894" TargetMode="External" /><Relationship Id="rId37" Type="http://schemas.openxmlformats.org/officeDocument/2006/relationships/hyperlink" Target="https://pbs.twimg.com/profile_banners/2234855831/1546366614" TargetMode="External" /><Relationship Id="rId38" Type="http://schemas.openxmlformats.org/officeDocument/2006/relationships/hyperlink" Target="https://pbs.twimg.com/profile_banners/2289843438/1518862995" TargetMode="External" /><Relationship Id="rId39" Type="http://schemas.openxmlformats.org/officeDocument/2006/relationships/hyperlink" Target="https://pbs.twimg.com/profile_banners/171829412/1523353173" TargetMode="External" /><Relationship Id="rId40" Type="http://schemas.openxmlformats.org/officeDocument/2006/relationships/hyperlink" Target="https://pbs.twimg.com/profile_banners/2425843537/1468423544" TargetMode="External" /><Relationship Id="rId41" Type="http://schemas.openxmlformats.org/officeDocument/2006/relationships/hyperlink" Target="https://pbs.twimg.com/profile_banners/3235047780/1502884659" TargetMode="External" /><Relationship Id="rId42" Type="http://schemas.openxmlformats.org/officeDocument/2006/relationships/hyperlink" Target="https://pbs.twimg.com/profile_banners/350998699/1485238482" TargetMode="External" /><Relationship Id="rId43" Type="http://schemas.openxmlformats.org/officeDocument/2006/relationships/hyperlink" Target="https://pbs.twimg.com/profile_banners/307425866/1458196563" TargetMode="External" /><Relationship Id="rId44" Type="http://schemas.openxmlformats.org/officeDocument/2006/relationships/hyperlink" Target="https://pbs.twimg.com/profile_banners/327898380/1531561137" TargetMode="External" /><Relationship Id="rId45" Type="http://schemas.openxmlformats.org/officeDocument/2006/relationships/hyperlink" Target="https://pbs.twimg.com/profile_banners/6505892/1461777860" TargetMode="External" /><Relationship Id="rId46" Type="http://schemas.openxmlformats.org/officeDocument/2006/relationships/hyperlink" Target="https://pbs.twimg.com/profile_banners/760493958896246784/1534964399" TargetMode="External" /><Relationship Id="rId47" Type="http://schemas.openxmlformats.org/officeDocument/2006/relationships/hyperlink" Target="https://pbs.twimg.com/profile_banners/13260/1399557275" TargetMode="External" /><Relationship Id="rId48" Type="http://schemas.openxmlformats.org/officeDocument/2006/relationships/hyperlink" Target="https://pbs.twimg.com/profile_banners/10228272/1544543885" TargetMode="External" /><Relationship Id="rId49" Type="http://schemas.openxmlformats.org/officeDocument/2006/relationships/hyperlink" Target="https://pbs.twimg.com/profile_banners/1003770880269438977/1536271450" TargetMode="External" /><Relationship Id="rId50" Type="http://schemas.openxmlformats.org/officeDocument/2006/relationships/hyperlink" Target="https://pbs.twimg.com/profile_banners/2850784203/1550165713" TargetMode="External" /><Relationship Id="rId51" Type="http://schemas.openxmlformats.org/officeDocument/2006/relationships/hyperlink" Target="https://pbs.twimg.com/profile_banners/1036880051998842886/1537588895" TargetMode="External" /><Relationship Id="rId52" Type="http://schemas.openxmlformats.org/officeDocument/2006/relationships/hyperlink" Target="https://pbs.twimg.com/profile_banners/1093061985074331648/1550773442" TargetMode="External" /><Relationship Id="rId53" Type="http://schemas.openxmlformats.org/officeDocument/2006/relationships/hyperlink" Target="https://pbs.twimg.com/profile_banners/20545925/1398734570" TargetMode="External" /><Relationship Id="rId54" Type="http://schemas.openxmlformats.org/officeDocument/2006/relationships/hyperlink" Target="https://pbs.twimg.com/profile_banners/53925101/1399383763" TargetMode="External" /><Relationship Id="rId55" Type="http://schemas.openxmlformats.org/officeDocument/2006/relationships/hyperlink" Target="https://pbs.twimg.com/profile_banners/328638472/1493583065" TargetMode="External" /><Relationship Id="rId56" Type="http://schemas.openxmlformats.org/officeDocument/2006/relationships/hyperlink" Target="https://pbs.twimg.com/profile_banners/4112480669/1446646966" TargetMode="External" /><Relationship Id="rId57" Type="http://schemas.openxmlformats.org/officeDocument/2006/relationships/hyperlink" Target="https://pbs.twimg.com/profile_banners/575792221/1507470166" TargetMode="External" /><Relationship Id="rId58" Type="http://schemas.openxmlformats.org/officeDocument/2006/relationships/hyperlink" Target="https://pbs.twimg.com/profile_banners/19848777/1356410122" TargetMode="External" /><Relationship Id="rId59" Type="http://schemas.openxmlformats.org/officeDocument/2006/relationships/hyperlink" Target="https://pbs.twimg.com/profile_banners/304717980/1500496093" TargetMode="External" /><Relationship Id="rId60" Type="http://schemas.openxmlformats.org/officeDocument/2006/relationships/hyperlink" Target="https://pbs.twimg.com/profile_banners/725719130184232961/1493600845"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4/bg.gif"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8/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5/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pbs.twimg.com/profile_background_images/12872/pat_20030531232400.gif" TargetMode="External" /><Relationship Id="rId81" Type="http://schemas.openxmlformats.org/officeDocument/2006/relationships/hyperlink" Target="http://abs.twimg.com/images/themes/theme14/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6/bg.gif"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6/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9/bg.gif"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pbs.twimg.com/profile_images/1098233089539665920/E-iUCq1G_normal.jpg" TargetMode="External" /><Relationship Id="rId93" Type="http://schemas.openxmlformats.org/officeDocument/2006/relationships/hyperlink" Target="http://pbs.twimg.com/profile_images/1085646002642513920/SZ-GrMJj_normal.jpg" TargetMode="External" /><Relationship Id="rId94" Type="http://schemas.openxmlformats.org/officeDocument/2006/relationships/hyperlink" Target="http://pbs.twimg.com/profile_images/777344702588649472/UUCJ-OmG_normal.jpg" TargetMode="External" /><Relationship Id="rId95" Type="http://schemas.openxmlformats.org/officeDocument/2006/relationships/hyperlink" Target="http://pbs.twimg.com/profile_images/950647319275425793/qjPO2XUI_normal.jpg" TargetMode="External" /><Relationship Id="rId96" Type="http://schemas.openxmlformats.org/officeDocument/2006/relationships/hyperlink" Target="http://pbs.twimg.com/profile_images/458796544200679426/TIwpuRqm_normal.png" TargetMode="External" /><Relationship Id="rId97" Type="http://schemas.openxmlformats.org/officeDocument/2006/relationships/hyperlink" Target="http://pbs.twimg.com/profile_images/876830371257753600/EHy4adK3_normal.jpg" TargetMode="External" /><Relationship Id="rId98" Type="http://schemas.openxmlformats.org/officeDocument/2006/relationships/hyperlink" Target="http://pbs.twimg.com/profile_images/952257295244816389/0PTFnDw-_normal.jpg" TargetMode="External" /><Relationship Id="rId99" Type="http://schemas.openxmlformats.org/officeDocument/2006/relationships/hyperlink" Target="http://pbs.twimg.com/profile_images/1075817820343205888/2xv4-Y4T_normal.jpg" TargetMode="External" /><Relationship Id="rId100" Type="http://schemas.openxmlformats.org/officeDocument/2006/relationships/hyperlink" Target="http://pbs.twimg.com/profile_images/1048497304997691392/l-4dSzIT_normal.jpg" TargetMode="External" /><Relationship Id="rId101" Type="http://schemas.openxmlformats.org/officeDocument/2006/relationships/hyperlink" Target="http://abs.twimg.com/sticky/default_profile_images/default_profile_normal.png" TargetMode="External" /><Relationship Id="rId102" Type="http://schemas.openxmlformats.org/officeDocument/2006/relationships/hyperlink" Target="http://pbs.twimg.com/profile_images/883595012138835968/v69EdR1b_normal.jpg" TargetMode="External" /><Relationship Id="rId103" Type="http://schemas.openxmlformats.org/officeDocument/2006/relationships/hyperlink" Target="http://pbs.twimg.com/profile_images/1085830472050057216/InHP3-At_normal.jpg" TargetMode="External" /><Relationship Id="rId104" Type="http://schemas.openxmlformats.org/officeDocument/2006/relationships/hyperlink" Target="http://pbs.twimg.com/profile_images/948152534765654016/TIuJurC0_normal.jpg" TargetMode="External" /><Relationship Id="rId105" Type="http://schemas.openxmlformats.org/officeDocument/2006/relationships/hyperlink" Target="http://pbs.twimg.com/profile_images/897784645378605056/U6nA6kWc_normal.jpg" TargetMode="External" /><Relationship Id="rId106" Type="http://schemas.openxmlformats.org/officeDocument/2006/relationships/hyperlink" Target="http://pbs.twimg.com/profile_images/793813319467593730/3k4fnSBy_normal.jpg" TargetMode="External" /><Relationship Id="rId107" Type="http://schemas.openxmlformats.org/officeDocument/2006/relationships/hyperlink" Target="http://pbs.twimg.com/profile_images/1097887756930506753/uYzlidVm_normal.jpg" TargetMode="External" /><Relationship Id="rId108" Type="http://schemas.openxmlformats.org/officeDocument/2006/relationships/hyperlink" Target="http://pbs.twimg.com/profile_images/1018067307137060865/JAvcRPNw_normal.jpg" TargetMode="External" /><Relationship Id="rId109" Type="http://schemas.openxmlformats.org/officeDocument/2006/relationships/hyperlink" Target="http://abs.twimg.com/sticky/default_profile_images/default_profile_2_normal.png" TargetMode="External" /><Relationship Id="rId110" Type="http://schemas.openxmlformats.org/officeDocument/2006/relationships/hyperlink" Target="http://pbs.twimg.com/profile_images/1062510630492528641/Tm30HDnT_normal.jpg" TargetMode="External" /><Relationship Id="rId111" Type="http://schemas.openxmlformats.org/officeDocument/2006/relationships/hyperlink" Target="http://pbs.twimg.com/profile_images/1032264886137614336/v0g3QR_t_normal.jpg" TargetMode="External" /><Relationship Id="rId112" Type="http://schemas.openxmlformats.org/officeDocument/2006/relationships/hyperlink" Target="http://pbs.twimg.com/profile_images/562292157902766080/_BTU3fXI_normal.jpeg" TargetMode="External" /><Relationship Id="rId113" Type="http://schemas.openxmlformats.org/officeDocument/2006/relationships/hyperlink" Target="http://pbs.twimg.com/profile_images/1013436760859299847/aQltRN9T_normal.jpg" TargetMode="External" /><Relationship Id="rId114" Type="http://schemas.openxmlformats.org/officeDocument/2006/relationships/hyperlink" Target="http://pbs.twimg.com/profile_images/1037823795766194176/vR4gXQFY_normal.jpg" TargetMode="External" /><Relationship Id="rId115" Type="http://schemas.openxmlformats.org/officeDocument/2006/relationships/hyperlink" Target="http://pbs.twimg.com/profile_images/3372354615/8f3860c5e1ddf7a52990cee8568b88da_normal.jpeg" TargetMode="External" /><Relationship Id="rId116" Type="http://schemas.openxmlformats.org/officeDocument/2006/relationships/hyperlink" Target="http://pbs.twimg.com/profile_images/1094504874354434048/0n1NxPSc_normal.jpg" TargetMode="External" /><Relationship Id="rId117" Type="http://schemas.openxmlformats.org/officeDocument/2006/relationships/hyperlink" Target="http://pbs.twimg.com/profile_images/1069099408212410369/BisW6x1f_normal.jpg" TargetMode="External" /><Relationship Id="rId118" Type="http://schemas.openxmlformats.org/officeDocument/2006/relationships/hyperlink" Target="http://pbs.twimg.com/profile_images/1098649527706361862/jjtkB5PT_normal.jpg" TargetMode="External" /><Relationship Id="rId119" Type="http://schemas.openxmlformats.org/officeDocument/2006/relationships/hyperlink" Target="http://pbs.twimg.com/profile_images/378800000754819969/3e583b99b8930159a50b93171790080d_normal.jpeg" TargetMode="External" /><Relationship Id="rId120" Type="http://schemas.openxmlformats.org/officeDocument/2006/relationships/hyperlink" Target="http://pbs.twimg.com/profile_images/463673794716909569/DvZl4mU3_normal.png" TargetMode="External" /><Relationship Id="rId121" Type="http://schemas.openxmlformats.org/officeDocument/2006/relationships/hyperlink" Target="http://pbs.twimg.com/profile_images/1523706394/WPB_normal.gif" TargetMode="External" /><Relationship Id="rId122" Type="http://schemas.openxmlformats.org/officeDocument/2006/relationships/hyperlink" Target="http://pbs.twimg.com/profile_images/689807592680464384/Dxd-2Onn_normal.png" TargetMode="External" /><Relationship Id="rId123" Type="http://schemas.openxmlformats.org/officeDocument/2006/relationships/hyperlink" Target="http://pbs.twimg.com/profile_images/860554653540515840/SFaGLjOv_normal.jpg" TargetMode="External" /><Relationship Id="rId124" Type="http://schemas.openxmlformats.org/officeDocument/2006/relationships/hyperlink" Target="http://pbs.twimg.com/profile_images/875868965829922817/t0Hlk3P1_normal.jpg" TargetMode="External" /><Relationship Id="rId125" Type="http://schemas.openxmlformats.org/officeDocument/2006/relationships/hyperlink" Target="http://pbs.twimg.com/profile_images/1511564454/beach_avatar_twitter_normal.jpg" TargetMode="External" /><Relationship Id="rId126" Type="http://schemas.openxmlformats.org/officeDocument/2006/relationships/hyperlink" Target="http://pbs.twimg.com/profile_images/725743571240914944/5d1EM5fU_normal.jpg" TargetMode="External" /><Relationship Id="rId127" Type="http://schemas.openxmlformats.org/officeDocument/2006/relationships/hyperlink" Target="https://twitter.com/ahmii12345" TargetMode="External" /><Relationship Id="rId128" Type="http://schemas.openxmlformats.org/officeDocument/2006/relationships/hyperlink" Target="https://twitter.com/amazin_minds" TargetMode="External" /><Relationship Id="rId129" Type="http://schemas.openxmlformats.org/officeDocument/2006/relationships/hyperlink" Target="https://twitter.com/doougan" TargetMode="External" /><Relationship Id="rId130" Type="http://schemas.openxmlformats.org/officeDocument/2006/relationships/hyperlink" Target="https://twitter.com/beyondstorytell" TargetMode="External" /><Relationship Id="rId131" Type="http://schemas.openxmlformats.org/officeDocument/2006/relationships/hyperlink" Target="https://twitter.com/staradvertiser" TargetMode="External" /><Relationship Id="rId132" Type="http://schemas.openxmlformats.org/officeDocument/2006/relationships/hyperlink" Target="https://twitter.com/adweek" TargetMode="External" /><Relationship Id="rId133" Type="http://schemas.openxmlformats.org/officeDocument/2006/relationships/hyperlink" Target="https://twitter.com/cstefanyk" TargetMode="External" /><Relationship Id="rId134" Type="http://schemas.openxmlformats.org/officeDocument/2006/relationships/hyperlink" Target="https://twitter.com/storythefuture" TargetMode="External" /><Relationship Id="rId135" Type="http://schemas.openxmlformats.org/officeDocument/2006/relationships/hyperlink" Target="https://twitter.com/saheed_alarape" TargetMode="External" /><Relationship Id="rId136" Type="http://schemas.openxmlformats.org/officeDocument/2006/relationships/hyperlink" Target="https://twitter.com/bcostv" TargetMode="External" /><Relationship Id="rId137" Type="http://schemas.openxmlformats.org/officeDocument/2006/relationships/hyperlink" Target="https://twitter.com/spacefm_901" TargetMode="External" /><Relationship Id="rId138" Type="http://schemas.openxmlformats.org/officeDocument/2006/relationships/hyperlink" Target="https://twitter.com/splashfm1055" TargetMode="External" /><Relationship Id="rId139" Type="http://schemas.openxmlformats.org/officeDocument/2006/relationships/hyperlink" Target="https://twitter.com/naija102ibadan" TargetMode="External" /><Relationship Id="rId140" Type="http://schemas.openxmlformats.org/officeDocument/2006/relationships/hyperlink" Target="https://twitter.com/freshfmibadan" TargetMode="External" /><Relationship Id="rId141" Type="http://schemas.openxmlformats.org/officeDocument/2006/relationships/hyperlink" Target="https://twitter.com/aaajimobi" TargetMode="External" /><Relationship Id="rId142" Type="http://schemas.openxmlformats.org/officeDocument/2006/relationships/hyperlink" Target="https://twitter.com/owogmd" TargetMode="External" /><Relationship Id="rId143" Type="http://schemas.openxmlformats.org/officeDocument/2006/relationships/hyperlink" Target="https://twitter.com/kevwemodupe" TargetMode="External" /><Relationship Id="rId144" Type="http://schemas.openxmlformats.org/officeDocument/2006/relationships/hyperlink" Target="https://twitter.com/governor" TargetMode="External" /><Relationship Id="rId145" Type="http://schemas.openxmlformats.org/officeDocument/2006/relationships/hyperlink" Target="https://twitter.com/derekeb" TargetMode="External" /><Relationship Id="rId146" Type="http://schemas.openxmlformats.org/officeDocument/2006/relationships/hyperlink" Target="https://twitter.com/playdeostudios" TargetMode="External" /><Relationship Id="rId147" Type="http://schemas.openxmlformats.org/officeDocument/2006/relationships/hyperlink" Target="https://twitter.com/schulze" TargetMode="External" /><Relationship Id="rId148" Type="http://schemas.openxmlformats.org/officeDocument/2006/relationships/hyperlink" Target="https://twitter.com/youtube" TargetMode="External" /><Relationship Id="rId149" Type="http://schemas.openxmlformats.org/officeDocument/2006/relationships/hyperlink" Target="https://twitter.com/chef_b4_gaming" TargetMode="External" /><Relationship Id="rId150" Type="http://schemas.openxmlformats.org/officeDocument/2006/relationships/hyperlink" Target="https://twitter.com/poetonahill" TargetMode="External" /><Relationship Id="rId151" Type="http://schemas.openxmlformats.org/officeDocument/2006/relationships/hyperlink" Target="https://twitter.com/altcoinbadger" TargetMode="External" /><Relationship Id="rId152" Type="http://schemas.openxmlformats.org/officeDocument/2006/relationships/hyperlink" Target="https://twitter.com/ninjasaysgoes" TargetMode="External" /><Relationship Id="rId153" Type="http://schemas.openxmlformats.org/officeDocument/2006/relationships/hyperlink" Target="https://twitter.com/vellinglenni" TargetMode="External" /><Relationship Id="rId154" Type="http://schemas.openxmlformats.org/officeDocument/2006/relationships/hyperlink" Target="https://twitter.com/sourcepov" TargetMode="External" /><Relationship Id="rId155" Type="http://schemas.openxmlformats.org/officeDocument/2006/relationships/hyperlink" Target="https://twitter.com/smexaminer" TargetMode="External" /><Relationship Id="rId156" Type="http://schemas.openxmlformats.org/officeDocument/2006/relationships/hyperlink" Target="https://twitter.com/womenspowerbook" TargetMode="External" /><Relationship Id="rId157" Type="http://schemas.openxmlformats.org/officeDocument/2006/relationships/hyperlink" Target="https://twitter.com/podcastjourneys" TargetMode="External" /><Relationship Id="rId158" Type="http://schemas.openxmlformats.org/officeDocument/2006/relationships/hyperlink" Target="https://twitter.com/classtechtips" TargetMode="External" /><Relationship Id="rId159" Type="http://schemas.openxmlformats.org/officeDocument/2006/relationships/hyperlink" Target="https://twitter.com/kilby76" TargetMode="External" /><Relationship Id="rId160" Type="http://schemas.openxmlformats.org/officeDocument/2006/relationships/hyperlink" Target="https://twitter.com/twittarrpirate" TargetMode="External" /><Relationship Id="rId161" Type="http://schemas.openxmlformats.org/officeDocument/2006/relationships/hyperlink" Target="https://twitter.com/faithatheismnub" TargetMode="External" /><Relationship Id="rId162" Type="http://schemas.openxmlformats.org/officeDocument/2006/relationships/comments" Target="../comments2.xml" /><Relationship Id="rId163" Type="http://schemas.openxmlformats.org/officeDocument/2006/relationships/vmlDrawing" Target="../drawings/vmlDrawing2.vml" /><Relationship Id="rId164" Type="http://schemas.openxmlformats.org/officeDocument/2006/relationships/table" Target="../tables/table2.xml" /><Relationship Id="rId16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www.youtube.com/watch?v=hRORU8KZEgw&amp;feature=youtu.be" TargetMode="External" /><Relationship Id="rId3" Type="http://schemas.openxmlformats.org/officeDocument/2006/relationships/hyperlink" Target="https://poems-by-charlie-gregory.blogspot.com/2019/02/unreality.html?spref=tw" TargetMode="External" /><Relationship Id="rId4" Type="http://schemas.openxmlformats.org/officeDocument/2006/relationships/hyperlink" Target="https://www.youtube.com/watch?v=7aRXG0mrnXs&amp;feature=youtu.be" TargetMode="External" /><Relationship Id="rId5" Type="http://schemas.openxmlformats.org/officeDocument/2006/relationships/hyperlink" Target="https://soundcloud.com/chris-davis-276158228/monica-burns-on-scannable-technologies-in-the-classroom" TargetMode="External" /><Relationship Id="rId6" Type="http://schemas.openxmlformats.org/officeDocument/2006/relationships/hyperlink" Target="https://twitter.com/elanaleoni/status/1097560128050601986" TargetMode="External" /><Relationship Id="rId7" Type="http://schemas.openxmlformats.org/officeDocument/2006/relationships/hyperlink" Target="https://www.youtube.com/watch?v=RQ-ySN-v-UE&amp;feature=youtu.be" TargetMode="External" /><Relationship Id="rId8" Type="http://schemas.openxmlformats.org/officeDocument/2006/relationships/hyperlink" Target="https://www.nbclosangeles.com/news/national-international/505644971.html" TargetMode="External" /><Relationship Id="rId9" Type="http://schemas.openxmlformats.org/officeDocument/2006/relationships/hyperlink" Target="https://medium.com/playdeo/introducing-playdeo-abf0bebbc53e" TargetMode="External" /><Relationship Id="rId10" Type="http://schemas.openxmlformats.org/officeDocument/2006/relationships/hyperlink" Target="https://fairbydesign.com/why-gen-z-loves-closed-captioning/" TargetMode="External" /><Relationship Id="rId11" Type="http://schemas.openxmlformats.org/officeDocument/2006/relationships/hyperlink" Target="https://www.youtube.com/watch?v=hRORU8KZEgw&amp;feature=youtu.be" TargetMode="External" /><Relationship Id="rId12" Type="http://schemas.openxmlformats.org/officeDocument/2006/relationships/hyperlink" Target="https://www.youtube.com/watch?v=RQ-ySN-v-UE&amp;feature=youtu.be" TargetMode="External" /><Relationship Id="rId13" Type="http://schemas.openxmlformats.org/officeDocument/2006/relationships/hyperlink" Target="https://www.nbclosangeles.com/news/national-international/505644971.html" TargetMode="External" /><Relationship Id="rId14" Type="http://schemas.openxmlformats.org/officeDocument/2006/relationships/hyperlink" Target="https://fairbydesign.com/why-gen-z-loves-closed-captioning/" TargetMode="External" /><Relationship Id="rId15" Type="http://schemas.openxmlformats.org/officeDocument/2006/relationships/hyperlink" Target="https://medium.com/playdeo/introducing-playdeo-abf0bebbc53e" TargetMode="External" /><Relationship Id="rId16" Type="http://schemas.openxmlformats.org/officeDocument/2006/relationships/hyperlink" Target="http://www.adweek.com/?p=921676" TargetMode="External" /><Relationship Id="rId17" Type="http://schemas.openxmlformats.org/officeDocument/2006/relationships/hyperlink" Target="https://www.staradvertiser.com/2018/03/14/features/george-lucas-breaks-ground-on-1b-museum-of-visual-storytelling/" TargetMode="External" /><Relationship Id="rId18" Type="http://schemas.openxmlformats.org/officeDocument/2006/relationships/hyperlink" Target="https://www.youtube.com/watch?v=7aRXG0mrnXs&amp;feature=youtu.be" TargetMode="External" /><Relationship Id="rId19" Type="http://schemas.openxmlformats.org/officeDocument/2006/relationships/hyperlink" Target="https://www.youtube.com/watch?v=tmVxJJJSuDE" TargetMode="External" /><Relationship Id="rId20" Type="http://schemas.openxmlformats.org/officeDocument/2006/relationships/hyperlink" Target="https://soundcloud.com/chris-davis-276158228/monica-burns-on-scannable-technologies-in-the-classroom" TargetMode="External" /><Relationship Id="rId21" Type="http://schemas.openxmlformats.org/officeDocument/2006/relationships/hyperlink" Target="https://twitter.com/elanaleoni/status/1097560128050601986" TargetMode="External" /><Relationship Id="rId22" Type="http://schemas.openxmlformats.org/officeDocument/2006/relationships/hyperlink" Target="https://poems-by-charlie-gregory.blogspot.com/2019/02/unreality.html?spref=tw" TargetMode="External" /><Relationship Id="rId23" Type="http://schemas.openxmlformats.org/officeDocument/2006/relationships/hyperlink" Target="https://www.instagram.com/p/BuKHF-inw4l/?utm_source=ig_twitter_share&amp;igshid=p7dr7uab3cpe" TargetMode="External" /><Relationship Id="rId24" Type="http://schemas.openxmlformats.org/officeDocument/2006/relationships/hyperlink" Target="https://www.instagram.com/p/BtkXV05nAVq/?utm_source=ig_twitter_share&amp;igshid=mnlrgyyomf28" TargetMode="External" /><Relationship Id="rId25" Type="http://schemas.openxmlformats.org/officeDocument/2006/relationships/hyperlink" Target="https://www.instagram.com/p/Btm77iLnOMr/?utm_source=ig_twitter_share&amp;igshid=b56oe8tqy8sx" TargetMode="External" /><Relationship Id="rId26" Type="http://schemas.openxmlformats.org/officeDocument/2006/relationships/hyperlink" Target="https://www.instagram.com/p/BtofRcqHYpi/?utm_source=ig_twitter_share&amp;igshid=e5vr25f568s1" TargetMode="External" /><Relationship Id="rId27" Type="http://schemas.openxmlformats.org/officeDocument/2006/relationships/hyperlink" Target="https://www.instagram.com/p/BttdLbiHLvR/?utm_source=ig_twitter_share&amp;igshid=fh7kaew6qwcq" TargetMode="External" /><Relationship Id="rId28" Type="http://schemas.openxmlformats.org/officeDocument/2006/relationships/hyperlink" Target="https://www.instagram.com/p/BtuqUsyHngj/?utm_source=ig_twitter_share&amp;igshid=1mxeh005e6yyn" TargetMode="External" /><Relationship Id="rId29" Type="http://schemas.openxmlformats.org/officeDocument/2006/relationships/hyperlink" Target="https://www.instagram.com/p/BtxM_wJne5w/?utm_source=ig_twitter_share&amp;igshid=vu8ay94xbys0" TargetMode="External" /><Relationship Id="rId30" Type="http://schemas.openxmlformats.org/officeDocument/2006/relationships/hyperlink" Target="https://www.instagram.com/p/Btx37k5HgQC/?utm_source=ig_twitter_share&amp;igshid=127n0fb1nsjsh" TargetMode="External" /><Relationship Id="rId31" Type="http://schemas.openxmlformats.org/officeDocument/2006/relationships/hyperlink" Target="https://www.instagram.com/p/BtydDVyHT_S/?utm_source=ig_twitter_share&amp;igshid=85lknwgixfhu" TargetMode="External" /><Relationship Id="rId32" Type="http://schemas.openxmlformats.org/officeDocument/2006/relationships/hyperlink" Target="https://www.instagram.com/p/BtyoioxnmVv/?utm_source=ig_twitter_share&amp;igshid=1igl8rmxkh12b" TargetMode="External" /><Relationship Id="rId33" Type="http://schemas.openxmlformats.org/officeDocument/2006/relationships/hyperlink" Target="http://womenspowerbook.org/articles/The-American-Presidential-Elections-2016-Will-Hillary-or-Trump-Win-in-The-Social-Media-And-The-Main-Media-Battle-womens-power-book.htm" TargetMode="External" /><Relationship Id="rId34" Type="http://schemas.openxmlformats.org/officeDocument/2006/relationships/table" Target="../tables/table12.xml" /><Relationship Id="rId35" Type="http://schemas.openxmlformats.org/officeDocument/2006/relationships/table" Target="../tables/table13.xml" /><Relationship Id="rId36" Type="http://schemas.openxmlformats.org/officeDocument/2006/relationships/table" Target="../tables/table14.xml" /><Relationship Id="rId37" Type="http://schemas.openxmlformats.org/officeDocument/2006/relationships/table" Target="../tables/table15.xml" /><Relationship Id="rId38" Type="http://schemas.openxmlformats.org/officeDocument/2006/relationships/table" Target="../tables/table16.xml" /><Relationship Id="rId39" Type="http://schemas.openxmlformats.org/officeDocument/2006/relationships/table" Target="../tables/table17.xml" /><Relationship Id="rId40" Type="http://schemas.openxmlformats.org/officeDocument/2006/relationships/table" Target="../tables/table18.xml" /><Relationship Id="rId4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835</v>
      </c>
      <c r="BB2" s="13" t="s">
        <v>857</v>
      </c>
      <c r="BC2" s="13" t="s">
        <v>858</v>
      </c>
      <c r="BD2" s="67" t="s">
        <v>1325</v>
      </c>
      <c r="BE2" s="67" t="s">
        <v>1326</v>
      </c>
      <c r="BF2" s="67" t="s">
        <v>1327</v>
      </c>
      <c r="BG2" s="67" t="s">
        <v>1328</v>
      </c>
      <c r="BH2" s="67" t="s">
        <v>1329</v>
      </c>
      <c r="BI2" s="67" t="s">
        <v>1330</v>
      </c>
      <c r="BJ2" s="67" t="s">
        <v>1331</v>
      </c>
      <c r="BK2" s="67" t="s">
        <v>1332</v>
      </c>
      <c r="BL2" s="67" t="s">
        <v>1333</v>
      </c>
    </row>
    <row r="3" spans="1:64" ht="15" customHeight="1">
      <c r="A3" s="84" t="s">
        <v>212</v>
      </c>
      <c r="B3" s="84" t="s">
        <v>219</v>
      </c>
      <c r="C3" s="53" t="s">
        <v>1387</v>
      </c>
      <c r="D3" s="54">
        <v>3</v>
      </c>
      <c r="E3" s="65" t="s">
        <v>132</v>
      </c>
      <c r="F3" s="55">
        <v>35</v>
      </c>
      <c r="G3" s="53"/>
      <c r="H3" s="57"/>
      <c r="I3" s="56"/>
      <c r="J3" s="56"/>
      <c r="K3" s="36" t="s">
        <v>65</v>
      </c>
      <c r="L3" s="62">
        <v>3</v>
      </c>
      <c r="M3" s="62"/>
      <c r="N3" s="63"/>
      <c r="O3" s="85" t="s">
        <v>247</v>
      </c>
      <c r="P3" s="87">
        <v>43516.69579861111</v>
      </c>
      <c r="Q3" s="85" t="s">
        <v>249</v>
      </c>
      <c r="R3" s="85"/>
      <c r="S3" s="85"/>
      <c r="T3" s="85" t="s">
        <v>335</v>
      </c>
      <c r="U3" s="85"/>
      <c r="V3" s="90" t="s">
        <v>367</v>
      </c>
      <c r="W3" s="87">
        <v>43516.69579861111</v>
      </c>
      <c r="X3" s="90" t="s">
        <v>382</v>
      </c>
      <c r="Y3" s="85"/>
      <c r="Z3" s="85"/>
      <c r="AA3" s="91" t="s">
        <v>443</v>
      </c>
      <c r="AB3" s="85"/>
      <c r="AC3" s="85" t="b">
        <v>0</v>
      </c>
      <c r="AD3" s="85">
        <v>0</v>
      </c>
      <c r="AE3" s="91" t="s">
        <v>508</v>
      </c>
      <c r="AF3" s="85" t="b">
        <v>0</v>
      </c>
      <c r="AG3" s="85" t="s">
        <v>512</v>
      </c>
      <c r="AH3" s="85"/>
      <c r="AI3" s="91" t="s">
        <v>508</v>
      </c>
      <c r="AJ3" s="85" t="b">
        <v>0</v>
      </c>
      <c r="AK3" s="85">
        <v>1</v>
      </c>
      <c r="AL3" s="91" t="s">
        <v>476</v>
      </c>
      <c r="AM3" s="85" t="s">
        <v>514</v>
      </c>
      <c r="AN3" s="85" t="b">
        <v>0</v>
      </c>
      <c r="AO3" s="91" t="s">
        <v>476</v>
      </c>
      <c r="AP3" s="85" t="s">
        <v>176</v>
      </c>
      <c r="AQ3" s="85">
        <v>0</v>
      </c>
      <c r="AR3" s="85">
        <v>0</v>
      </c>
      <c r="AS3" s="85"/>
      <c r="AT3" s="85"/>
      <c r="AU3" s="85"/>
      <c r="AV3" s="85"/>
      <c r="AW3" s="85"/>
      <c r="AX3" s="85"/>
      <c r="AY3" s="85"/>
      <c r="AZ3" s="85"/>
      <c r="BA3">
        <v>1</v>
      </c>
      <c r="BB3" s="85" t="str">
        <f>REPLACE(INDEX(GroupVertices[Group],MATCH(Edges[[#This Row],[Vertex 1]],GroupVertices[Vertex],0)),1,1,"")</f>
        <v>4</v>
      </c>
      <c r="BC3" s="85" t="str">
        <f>REPLACE(INDEX(GroupVertices[Group],MATCH(Edges[[#This Row],[Vertex 2]],GroupVertices[Vertex],0)),1,1,"")</f>
        <v>4</v>
      </c>
      <c r="BD3" s="51">
        <v>0</v>
      </c>
      <c r="BE3" s="52">
        <v>0</v>
      </c>
      <c r="BF3" s="51">
        <v>2</v>
      </c>
      <c r="BG3" s="52">
        <v>11.764705882352942</v>
      </c>
      <c r="BH3" s="51">
        <v>0</v>
      </c>
      <c r="BI3" s="52">
        <v>0</v>
      </c>
      <c r="BJ3" s="51">
        <v>15</v>
      </c>
      <c r="BK3" s="52">
        <v>88.23529411764706</v>
      </c>
      <c r="BL3" s="51">
        <v>17</v>
      </c>
    </row>
    <row r="4" spans="1:64" ht="15" customHeight="1">
      <c r="A4" s="84" t="s">
        <v>213</v>
      </c>
      <c r="B4" s="84" t="s">
        <v>219</v>
      </c>
      <c r="C4" s="53" t="s">
        <v>1387</v>
      </c>
      <c r="D4" s="54">
        <v>3</v>
      </c>
      <c r="E4" s="65" t="s">
        <v>132</v>
      </c>
      <c r="F4" s="55">
        <v>35</v>
      </c>
      <c r="G4" s="53"/>
      <c r="H4" s="57"/>
      <c r="I4" s="56"/>
      <c r="J4" s="56"/>
      <c r="K4" s="36" t="s">
        <v>65</v>
      </c>
      <c r="L4" s="83">
        <v>4</v>
      </c>
      <c r="M4" s="83"/>
      <c r="N4" s="63"/>
      <c r="O4" s="86" t="s">
        <v>247</v>
      </c>
      <c r="P4" s="88">
        <v>43517.24386574074</v>
      </c>
      <c r="Q4" s="86" t="s">
        <v>249</v>
      </c>
      <c r="R4" s="86"/>
      <c r="S4" s="86"/>
      <c r="T4" s="86" t="s">
        <v>335</v>
      </c>
      <c r="U4" s="86"/>
      <c r="V4" s="89" t="s">
        <v>368</v>
      </c>
      <c r="W4" s="88">
        <v>43517.24386574074</v>
      </c>
      <c r="X4" s="89" t="s">
        <v>383</v>
      </c>
      <c r="Y4" s="86"/>
      <c r="Z4" s="86"/>
      <c r="AA4" s="92" t="s">
        <v>444</v>
      </c>
      <c r="AB4" s="86"/>
      <c r="AC4" s="86" t="b">
        <v>0</v>
      </c>
      <c r="AD4" s="86">
        <v>0</v>
      </c>
      <c r="AE4" s="92" t="s">
        <v>508</v>
      </c>
      <c r="AF4" s="86" t="b">
        <v>0</v>
      </c>
      <c r="AG4" s="86" t="s">
        <v>512</v>
      </c>
      <c r="AH4" s="86"/>
      <c r="AI4" s="92" t="s">
        <v>508</v>
      </c>
      <c r="AJ4" s="86" t="b">
        <v>0</v>
      </c>
      <c r="AK4" s="86">
        <v>2</v>
      </c>
      <c r="AL4" s="92" t="s">
        <v>476</v>
      </c>
      <c r="AM4" s="86" t="s">
        <v>515</v>
      </c>
      <c r="AN4" s="86" t="b">
        <v>0</v>
      </c>
      <c r="AO4" s="92" t="s">
        <v>476</v>
      </c>
      <c r="AP4" s="86" t="s">
        <v>176</v>
      </c>
      <c r="AQ4" s="86">
        <v>0</v>
      </c>
      <c r="AR4" s="86">
        <v>0</v>
      </c>
      <c r="AS4" s="86"/>
      <c r="AT4" s="86"/>
      <c r="AU4" s="86"/>
      <c r="AV4" s="86"/>
      <c r="AW4" s="86"/>
      <c r="AX4" s="86"/>
      <c r="AY4" s="86"/>
      <c r="AZ4" s="86"/>
      <c r="BA4">
        <v>1</v>
      </c>
      <c r="BB4" s="85" t="str">
        <f>REPLACE(INDEX(GroupVertices[Group],MATCH(Edges[[#This Row],[Vertex 1]],GroupVertices[Vertex],0)),1,1,"")</f>
        <v>4</v>
      </c>
      <c r="BC4" s="85" t="str">
        <f>REPLACE(INDEX(GroupVertices[Group],MATCH(Edges[[#This Row],[Vertex 2]],GroupVertices[Vertex],0)),1,1,"")</f>
        <v>4</v>
      </c>
      <c r="BD4" s="51">
        <v>0</v>
      </c>
      <c r="BE4" s="52">
        <v>0</v>
      </c>
      <c r="BF4" s="51">
        <v>2</v>
      </c>
      <c r="BG4" s="52">
        <v>11.764705882352942</v>
      </c>
      <c r="BH4" s="51">
        <v>0</v>
      </c>
      <c r="BI4" s="52">
        <v>0</v>
      </c>
      <c r="BJ4" s="51">
        <v>15</v>
      </c>
      <c r="BK4" s="52">
        <v>88.23529411764706</v>
      </c>
      <c r="BL4" s="51">
        <v>17</v>
      </c>
    </row>
    <row r="5" spans="1:64" ht="45">
      <c r="A5" s="84" t="s">
        <v>214</v>
      </c>
      <c r="B5" s="84" t="s">
        <v>231</v>
      </c>
      <c r="C5" s="53" t="s">
        <v>1387</v>
      </c>
      <c r="D5" s="54">
        <v>3</v>
      </c>
      <c r="E5" s="65" t="s">
        <v>132</v>
      </c>
      <c r="F5" s="55">
        <v>35</v>
      </c>
      <c r="G5" s="53"/>
      <c r="H5" s="57"/>
      <c r="I5" s="56"/>
      <c r="J5" s="56"/>
      <c r="K5" s="36" t="s">
        <v>65</v>
      </c>
      <c r="L5" s="83">
        <v>5</v>
      </c>
      <c r="M5" s="83"/>
      <c r="N5" s="63"/>
      <c r="O5" s="86" t="s">
        <v>247</v>
      </c>
      <c r="P5" s="88">
        <v>43517.484988425924</v>
      </c>
      <c r="Q5" s="86" t="s">
        <v>250</v>
      </c>
      <c r="R5" s="89" t="s">
        <v>298</v>
      </c>
      <c r="S5" s="86" t="s">
        <v>324</v>
      </c>
      <c r="T5" s="86" t="s">
        <v>336</v>
      </c>
      <c r="U5" s="89" t="s">
        <v>359</v>
      </c>
      <c r="V5" s="89" t="s">
        <v>359</v>
      </c>
      <c r="W5" s="88">
        <v>43517.484988425924</v>
      </c>
      <c r="X5" s="89" t="s">
        <v>384</v>
      </c>
      <c r="Y5" s="86"/>
      <c r="Z5" s="86"/>
      <c r="AA5" s="92" t="s">
        <v>445</v>
      </c>
      <c r="AB5" s="86"/>
      <c r="AC5" s="86" t="b">
        <v>0</v>
      </c>
      <c r="AD5" s="86">
        <v>1</v>
      </c>
      <c r="AE5" s="92" t="s">
        <v>508</v>
      </c>
      <c r="AF5" s="86" t="b">
        <v>0</v>
      </c>
      <c r="AG5" s="86" t="s">
        <v>512</v>
      </c>
      <c r="AH5" s="86"/>
      <c r="AI5" s="92" t="s">
        <v>508</v>
      </c>
      <c r="AJ5" s="86" t="b">
        <v>0</v>
      </c>
      <c r="AK5" s="86">
        <v>0</v>
      </c>
      <c r="AL5" s="92" t="s">
        <v>508</v>
      </c>
      <c r="AM5" s="86" t="s">
        <v>515</v>
      </c>
      <c r="AN5" s="86" t="b">
        <v>0</v>
      </c>
      <c r="AO5" s="92" t="s">
        <v>445</v>
      </c>
      <c r="AP5" s="86" t="s">
        <v>176</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v>0</v>
      </c>
      <c r="BE5" s="52">
        <v>0</v>
      </c>
      <c r="BF5" s="51">
        <v>1</v>
      </c>
      <c r="BG5" s="52">
        <v>5</v>
      </c>
      <c r="BH5" s="51">
        <v>0</v>
      </c>
      <c r="BI5" s="52">
        <v>0</v>
      </c>
      <c r="BJ5" s="51">
        <v>19</v>
      </c>
      <c r="BK5" s="52">
        <v>95</v>
      </c>
      <c r="BL5" s="51">
        <v>20</v>
      </c>
    </row>
    <row r="6" spans="1:64" ht="45">
      <c r="A6" s="84" t="s">
        <v>214</v>
      </c>
      <c r="B6" s="84" t="s">
        <v>232</v>
      </c>
      <c r="C6" s="53" t="s">
        <v>1387</v>
      </c>
      <c r="D6" s="54">
        <v>3</v>
      </c>
      <c r="E6" s="65" t="s">
        <v>132</v>
      </c>
      <c r="F6" s="55">
        <v>35</v>
      </c>
      <c r="G6" s="53"/>
      <c r="H6" s="57"/>
      <c r="I6" s="56"/>
      <c r="J6" s="56"/>
      <c r="K6" s="36" t="s">
        <v>65</v>
      </c>
      <c r="L6" s="83">
        <v>6</v>
      </c>
      <c r="M6" s="83"/>
      <c r="N6" s="63"/>
      <c r="O6" s="86" t="s">
        <v>247</v>
      </c>
      <c r="P6" s="88">
        <v>43517.50671296296</v>
      </c>
      <c r="Q6" s="86" t="s">
        <v>251</v>
      </c>
      <c r="R6" s="89" t="s">
        <v>299</v>
      </c>
      <c r="S6" s="86" t="s">
        <v>325</v>
      </c>
      <c r="T6" s="86" t="s">
        <v>337</v>
      </c>
      <c r="U6" s="86"/>
      <c r="V6" s="89" t="s">
        <v>369</v>
      </c>
      <c r="W6" s="88">
        <v>43517.50671296296</v>
      </c>
      <c r="X6" s="89" t="s">
        <v>385</v>
      </c>
      <c r="Y6" s="86"/>
      <c r="Z6" s="86"/>
      <c r="AA6" s="92" t="s">
        <v>446</v>
      </c>
      <c r="AB6" s="86"/>
      <c r="AC6" s="86" t="b">
        <v>0</v>
      </c>
      <c r="AD6" s="86">
        <v>0</v>
      </c>
      <c r="AE6" s="92" t="s">
        <v>508</v>
      </c>
      <c r="AF6" s="86" t="b">
        <v>0</v>
      </c>
      <c r="AG6" s="86" t="s">
        <v>512</v>
      </c>
      <c r="AH6" s="86"/>
      <c r="AI6" s="92" t="s">
        <v>508</v>
      </c>
      <c r="AJ6" s="86" t="b">
        <v>0</v>
      </c>
      <c r="AK6" s="86">
        <v>1</v>
      </c>
      <c r="AL6" s="92" t="s">
        <v>508</v>
      </c>
      <c r="AM6" s="86" t="s">
        <v>515</v>
      </c>
      <c r="AN6" s="86" t="b">
        <v>0</v>
      </c>
      <c r="AO6" s="92" t="s">
        <v>446</v>
      </c>
      <c r="AP6" s="86" t="s">
        <v>176</v>
      </c>
      <c r="AQ6" s="86">
        <v>0</v>
      </c>
      <c r="AR6" s="86">
        <v>0</v>
      </c>
      <c r="AS6" s="86"/>
      <c r="AT6" s="86"/>
      <c r="AU6" s="86"/>
      <c r="AV6" s="86"/>
      <c r="AW6" s="86"/>
      <c r="AX6" s="86"/>
      <c r="AY6" s="86"/>
      <c r="AZ6" s="86"/>
      <c r="BA6">
        <v>1</v>
      </c>
      <c r="BB6" s="85" t="str">
        <f>REPLACE(INDEX(GroupVertices[Group],MATCH(Edges[[#This Row],[Vertex 1]],GroupVertices[Vertex],0)),1,1,"")</f>
        <v>3</v>
      </c>
      <c r="BC6" s="85" t="str">
        <f>REPLACE(INDEX(GroupVertices[Group],MATCH(Edges[[#This Row],[Vertex 2]],GroupVertices[Vertex],0)),1,1,"")</f>
        <v>3</v>
      </c>
      <c r="BD6" s="51"/>
      <c r="BE6" s="52"/>
      <c r="BF6" s="51"/>
      <c r="BG6" s="52"/>
      <c r="BH6" s="51"/>
      <c r="BI6" s="52"/>
      <c r="BJ6" s="51"/>
      <c r="BK6" s="52"/>
      <c r="BL6" s="51"/>
    </row>
    <row r="7" spans="1:64" ht="45">
      <c r="A7" s="84" t="s">
        <v>214</v>
      </c>
      <c r="B7" s="84" t="s">
        <v>233</v>
      </c>
      <c r="C7" s="53" t="s">
        <v>1387</v>
      </c>
      <c r="D7" s="54">
        <v>3</v>
      </c>
      <c r="E7" s="65" t="s">
        <v>132</v>
      </c>
      <c r="F7" s="55">
        <v>35</v>
      </c>
      <c r="G7" s="53"/>
      <c r="H7" s="57"/>
      <c r="I7" s="56"/>
      <c r="J7" s="56"/>
      <c r="K7" s="36" t="s">
        <v>65</v>
      </c>
      <c r="L7" s="83">
        <v>7</v>
      </c>
      <c r="M7" s="83"/>
      <c r="N7" s="63"/>
      <c r="O7" s="86" t="s">
        <v>247</v>
      </c>
      <c r="P7" s="88">
        <v>43517.50671296296</v>
      </c>
      <c r="Q7" s="86" t="s">
        <v>251</v>
      </c>
      <c r="R7" s="89" t="s">
        <v>299</v>
      </c>
      <c r="S7" s="86" t="s">
        <v>325</v>
      </c>
      <c r="T7" s="86" t="s">
        <v>337</v>
      </c>
      <c r="U7" s="86"/>
      <c r="V7" s="89" t="s">
        <v>369</v>
      </c>
      <c r="W7" s="88">
        <v>43517.50671296296</v>
      </c>
      <c r="X7" s="89" t="s">
        <v>385</v>
      </c>
      <c r="Y7" s="86"/>
      <c r="Z7" s="86"/>
      <c r="AA7" s="92" t="s">
        <v>446</v>
      </c>
      <c r="AB7" s="86"/>
      <c r="AC7" s="86" t="b">
        <v>0</v>
      </c>
      <c r="AD7" s="86">
        <v>0</v>
      </c>
      <c r="AE7" s="92" t="s">
        <v>508</v>
      </c>
      <c r="AF7" s="86" t="b">
        <v>0</v>
      </c>
      <c r="AG7" s="86" t="s">
        <v>512</v>
      </c>
      <c r="AH7" s="86"/>
      <c r="AI7" s="92" t="s">
        <v>508</v>
      </c>
      <c r="AJ7" s="86" t="b">
        <v>0</v>
      </c>
      <c r="AK7" s="86">
        <v>1</v>
      </c>
      <c r="AL7" s="92" t="s">
        <v>508</v>
      </c>
      <c r="AM7" s="86" t="s">
        <v>515</v>
      </c>
      <c r="AN7" s="86" t="b">
        <v>0</v>
      </c>
      <c r="AO7" s="92" t="s">
        <v>446</v>
      </c>
      <c r="AP7" s="86" t="s">
        <v>176</v>
      </c>
      <c r="AQ7" s="86">
        <v>0</v>
      </c>
      <c r="AR7" s="86">
        <v>0</v>
      </c>
      <c r="AS7" s="86"/>
      <c r="AT7" s="86"/>
      <c r="AU7" s="86"/>
      <c r="AV7" s="86"/>
      <c r="AW7" s="86"/>
      <c r="AX7" s="86"/>
      <c r="AY7" s="86"/>
      <c r="AZ7" s="86"/>
      <c r="BA7">
        <v>1</v>
      </c>
      <c r="BB7" s="85" t="str">
        <f>REPLACE(INDEX(GroupVertices[Group],MATCH(Edges[[#This Row],[Vertex 1]],GroupVertices[Vertex],0)),1,1,"")</f>
        <v>3</v>
      </c>
      <c r="BC7" s="85" t="str">
        <f>REPLACE(INDEX(GroupVertices[Group],MATCH(Edges[[#This Row],[Vertex 2]],GroupVertices[Vertex],0)),1,1,"")</f>
        <v>3</v>
      </c>
      <c r="BD7" s="51">
        <v>1</v>
      </c>
      <c r="BE7" s="52">
        <v>3.3333333333333335</v>
      </c>
      <c r="BF7" s="51">
        <v>1</v>
      </c>
      <c r="BG7" s="52">
        <v>3.3333333333333335</v>
      </c>
      <c r="BH7" s="51">
        <v>0</v>
      </c>
      <c r="BI7" s="52">
        <v>0</v>
      </c>
      <c r="BJ7" s="51">
        <v>28</v>
      </c>
      <c r="BK7" s="52">
        <v>93.33333333333333</v>
      </c>
      <c r="BL7" s="51">
        <v>30</v>
      </c>
    </row>
    <row r="8" spans="1:64" ht="45">
      <c r="A8" s="84" t="s">
        <v>215</v>
      </c>
      <c r="B8" s="84" t="s">
        <v>214</v>
      </c>
      <c r="C8" s="53" t="s">
        <v>1387</v>
      </c>
      <c r="D8" s="54">
        <v>3</v>
      </c>
      <c r="E8" s="65" t="s">
        <v>132</v>
      </c>
      <c r="F8" s="55">
        <v>35</v>
      </c>
      <c r="G8" s="53"/>
      <c r="H8" s="57"/>
      <c r="I8" s="56"/>
      <c r="J8" s="56"/>
      <c r="K8" s="36" t="s">
        <v>65</v>
      </c>
      <c r="L8" s="83">
        <v>8</v>
      </c>
      <c r="M8" s="83"/>
      <c r="N8" s="63"/>
      <c r="O8" s="86" t="s">
        <v>247</v>
      </c>
      <c r="P8" s="88">
        <v>43517.51732638889</v>
      </c>
      <c r="Q8" s="86" t="s">
        <v>252</v>
      </c>
      <c r="R8" s="86"/>
      <c r="S8" s="86"/>
      <c r="T8" s="86" t="s">
        <v>338</v>
      </c>
      <c r="U8" s="86"/>
      <c r="V8" s="89" t="s">
        <v>370</v>
      </c>
      <c r="W8" s="88">
        <v>43517.51732638889</v>
      </c>
      <c r="X8" s="89" t="s">
        <v>386</v>
      </c>
      <c r="Y8" s="86"/>
      <c r="Z8" s="86"/>
      <c r="AA8" s="92" t="s">
        <v>447</v>
      </c>
      <c r="AB8" s="86"/>
      <c r="AC8" s="86" t="b">
        <v>0</v>
      </c>
      <c r="AD8" s="86">
        <v>0</v>
      </c>
      <c r="AE8" s="92" t="s">
        <v>508</v>
      </c>
      <c r="AF8" s="86" t="b">
        <v>0</v>
      </c>
      <c r="AG8" s="86" t="s">
        <v>512</v>
      </c>
      <c r="AH8" s="86"/>
      <c r="AI8" s="92" t="s">
        <v>508</v>
      </c>
      <c r="AJ8" s="86" t="b">
        <v>0</v>
      </c>
      <c r="AK8" s="86">
        <v>1</v>
      </c>
      <c r="AL8" s="92" t="s">
        <v>446</v>
      </c>
      <c r="AM8" s="86" t="s">
        <v>514</v>
      </c>
      <c r="AN8" s="86" t="b">
        <v>0</v>
      </c>
      <c r="AO8" s="92" t="s">
        <v>446</v>
      </c>
      <c r="AP8" s="86" t="s">
        <v>176</v>
      </c>
      <c r="AQ8" s="86">
        <v>0</v>
      </c>
      <c r="AR8" s="86">
        <v>0</v>
      </c>
      <c r="AS8" s="86"/>
      <c r="AT8" s="86"/>
      <c r="AU8" s="86"/>
      <c r="AV8" s="86"/>
      <c r="AW8" s="86"/>
      <c r="AX8" s="86"/>
      <c r="AY8" s="86"/>
      <c r="AZ8" s="86"/>
      <c r="BA8">
        <v>1</v>
      </c>
      <c r="BB8" s="85" t="str">
        <f>REPLACE(INDEX(GroupVertices[Group],MATCH(Edges[[#This Row],[Vertex 1]],GroupVertices[Vertex],0)),1,1,"")</f>
        <v>3</v>
      </c>
      <c r="BC8" s="85" t="str">
        <f>REPLACE(INDEX(GroupVertices[Group],MATCH(Edges[[#This Row],[Vertex 2]],GroupVertices[Vertex],0)),1,1,"")</f>
        <v>3</v>
      </c>
      <c r="BD8" s="51">
        <v>0</v>
      </c>
      <c r="BE8" s="52">
        <v>0</v>
      </c>
      <c r="BF8" s="51">
        <v>1</v>
      </c>
      <c r="BG8" s="52">
        <v>5.2631578947368425</v>
      </c>
      <c r="BH8" s="51">
        <v>0</v>
      </c>
      <c r="BI8" s="52">
        <v>0</v>
      </c>
      <c r="BJ8" s="51">
        <v>18</v>
      </c>
      <c r="BK8" s="52">
        <v>94.73684210526316</v>
      </c>
      <c r="BL8" s="51">
        <v>19</v>
      </c>
    </row>
    <row r="9" spans="1:64" ht="45">
      <c r="A9" s="84" t="s">
        <v>216</v>
      </c>
      <c r="B9" s="84" t="s">
        <v>234</v>
      </c>
      <c r="C9" s="53" t="s">
        <v>1387</v>
      </c>
      <c r="D9" s="54">
        <v>3</v>
      </c>
      <c r="E9" s="65" t="s">
        <v>132</v>
      </c>
      <c r="F9" s="55">
        <v>35</v>
      </c>
      <c r="G9" s="53"/>
      <c r="H9" s="57"/>
      <c r="I9" s="56"/>
      <c r="J9" s="56"/>
      <c r="K9" s="36" t="s">
        <v>65</v>
      </c>
      <c r="L9" s="83">
        <v>9</v>
      </c>
      <c r="M9" s="83"/>
      <c r="N9" s="63"/>
      <c r="O9" s="86" t="s">
        <v>247</v>
      </c>
      <c r="P9" s="88">
        <v>43517.7187037037</v>
      </c>
      <c r="Q9" s="86" t="s">
        <v>253</v>
      </c>
      <c r="R9" s="86"/>
      <c r="S9" s="86"/>
      <c r="T9" s="86" t="s">
        <v>339</v>
      </c>
      <c r="U9" s="86"/>
      <c r="V9" s="89" t="s">
        <v>371</v>
      </c>
      <c r="W9" s="88">
        <v>43517.7187037037</v>
      </c>
      <c r="X9" s="89" t="s">
        <v>387</v>
      </c>
      <c r="Y9" s="86"/>
      <c r="Z9" s="86"/>
      <c r="AA9" s="92" t="s">
        <v>448</v>
      </c>
      <c r="AB9" s="92" t="s">
        <v>504</v>
      </c>
      <c r="AC9" s="86" t="b">
        <v>0</v>
      </c>
      <c r="AD9" s="86">
        <v>1</v>
      </c>
      <c r="AE9" s="92" t="s">
        <v>509</v>
      </c>
      <c r="AF9" s="86" t="b">
        <v>0</v>
      </c>
      <c r="AG9" s="86" t="s">
        <v>512</v>
      </c>
      <c r="AH9" s="86"/>
      <c r="AI9" s="92" t="s">
        <v>508</v>
      </c>
      <c r="AJ9" s="86" t="b">
        <v>0</v>
      </c>
      <c r="AK9" s="86">
        <v>0</v>
      </c>
      <c r="AL9" s="92" t="s">
        <v>508</v>
      </c>
      <c r="AM9" s="86" t="s">
        <v>514</v>
      </c>
      <c r="AN9" s="86" t="b">
        <v>0</v>
      </c>
      <c r="AO9" s="92" t="s">
        <v>504</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216</v>
      </c>
      <c r="B10" s="84" t="s">
        <v>235</v>
      </c>
      <c r="C10" s="53" t="s">
        <v>1387</v>
      </c>
      <c r="D10" s="54">
        <v>3</v>
      </c>
      <c r="E10" s="65" t="s">
        <v>132</v>
      </c>
      <c r="F10" s="55">
        <v>35</v>
      </c>
      <c r="G10" s="53"/>
      <c r="H10" s="57"/>
      <c r="I10" s="56"/>
      <c r="J10" s="56"/>
      <c r="K10" s="36" t="s">
        <v>65</v>
      </c>
      <c r="L10" s="83">
        <v>10</v>
      </c>
      <c r="M10" s="83"/>
      <c r="N10" s="63"/>
      <c r="O10" s="86" t="s">
        <v>247</v>
      </c>
      <c r="P10" s="88">
        <v>43517.7187037037</v>
      </c>
      <c r="Q10" s="86" t="s">
        <v>253</v>
      </c>
      <c r="R10" s="86"/>
      <c r="S10" s="86"/>
      <c r="T10" s="86" t="s">
        <v>339</v>
      </c>
      <c r="U10" s="86"/>
      <c r="V10" s="89" t="s">
        <v>371</v>
      </c>
      <c r="W10" s="88">
        <v>43517.7187037037</v>
      </c>
      <c r="X10" s="89" t="s">
        <v>387</v>
      </c>
      <c r="Y10" s="86"/>
      <c r="Z10" s="86"/>
      <c r="AA10" s="92" t="s">
        <v>448</v>
      </c>
      <c r="AB10" s="92" t="s">
        <v>504</v>
      </c>
      <c r="AC10" s="86" t="b">
        <v>0</v>
      </c>
      <c r="AD10" s="86">
        <v>1</v>
      </c>
      <c r="AE10" s="92" t="s">
        <v>509</v>
      </c>
      <c r="AF10" s="86" t="b">
        <v>0</v>
      </c>
      <c r="AG10" s="86" t="s">
        <v>512</v>
      </c>
      <c r="AH10" s="86"/>
      <c r="AI10" s="92" t="s">
        <v>508</v>
      </c>
      <c r="AJ10" s="86" t="b">
        <v>0</v>
      </c>
      <c r="AK10" s="86">
        <v>0</v>
      </c>
      <c r="AL10" s="92" t="s">
        <v>508</v>
      </c>
      <c r="AM10" s="86" t="s">
        <v>514</v>
      </c>
      <c r="AN10" s="86" t="b">
        <v>0</v>
      </c>
      <c r="AO10" s="92" t="s">
        <v>504</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216</v>
      </c>
      <c r="B11" s="84" t="s">
        <v>236</v>
      </c>
      <c r="C11" s="53" t="s">
        <v>1387</v>
      </c>
      <c r="D11" s="54">
        <v>3</v>
      </c>
      <c r="E11" s="65" t="s">
        <v>132</v>
      </c>
      <c r="F11" s="55">
        <v>35</v>
      </c>
      <c r="G11" s="53"/>
      <c r="H11" s="57"/>
      <c r="I11" s="56"/>
      <c r="J11" s="56"/>
      <c r="K11" s="36" t="s">
        <v>65</v>
      </c>
      <c r="L11" s="83">
        <v>11</v>
      </c>
      <c r="M11" s="83"/>
      <c r="N11" s="63"/>
      <c r="O11" s="86" t="s">
        <v>247</v>
      </c>
      <c r="P11" s="88">
        <v>43517.7187037037</v>
      </c>
      <c r="Q11" s="86" t="s">
        <v>253</v>
      </c>
      <c r="R11" s="86"/>
      <c r="S11" s="86"/>
      <c r="T11" s="86" t="s">
        <v>339</v>
      </c>
      <c r="U11" s="86"/>
      <c r="V11" s="89" t="s">
        <v>371</v>
      </c>
      <c r="W11" s="88">
        <v>43517.7187037037</v>
      </c>
      <c r="X11" s="89" t="s">
        <v>387</v>
      </c>
      <c r="Y11" s="86"/>
      <c r="Z11" s="86"/>
      <c r="AA11" s="92" t="s">
        <v>448</v>
      </c>
      <c r="AB11" s="92" t="s">
        <v>504</v>
      </c>
      <c r="AC11" s="86" t="b">
        <v>0</v>
      </c>
      <c r="AD11" s="86">
        <v>1</v>
      </c>
      <c r="AE11" s="92" t="s">
        <v>509</v>
      </c>
      <c r="AF11" s="86" t="b">
        <v>0</v>
      </c>
      <c r="AG11" s="86" t="s">
        <v>512</v>
      </c>
      <c r="AH11" s="86"/>
      <c r="AI11" s="92" t="s">
        <v>508</v>
      </c>
      <c r="AJ11" s="86" t="b">
        <v>0</v>
      </c>
      <c r="AK11" s="86">
        <v>0</v>
      </c>
      <c r="AL11" s="92" t="s">
        <v>508</v>
      </c>
      <c r="AM11" s="86" t="s">
        <v>514</v>
      </c>
      <c r="AN11" s="86" t="b">
        <v>0</v>
      </c>
      <c r="AO11" s="92" t="s">
        <v>504</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c r="BE11" s="52"/>
      <c r="BF11" s="51"/>
      <c r="BG11" s="52"/>
      <c r="BH11" s="51"/>
      <c r="BI11" s="52"/>
      <c r="BJ11" s="51"/>
      <c r="BK11" s="52"/>
      <c r="BL11" s="51"/>
    </row>
    <row r="12" spans="1:64" ht="45">
      <c r="A12" s="84" t="s">
        <v>216</v>
      </c>
      <c r="B12" s="84" t="s">
        <v>237</v>
      </c>
      <c r="C12" s="53" t="s">
        <v>1387</v>
      </c>
      <c r="D12" s="54">
        <v>3</v>
      </c>
      <c r="E12" s="65" t="s">
        <v>132</v>
      </c>
      <c r="F12" s="55">
        <v>35</v>
      </c>
      <c r="G12" s="53"/>
      <c r="H12" s="57"/>
      <c r="I12" s="56"/>
      <c r="J12" s="56"/>
      <c r="K12" s="36" t="s">
        <v>65</v>
      </c>
      <c r="L12" s="83">
        <v>12</v>
      </c>
      <c r="M12" s="83"/>
      <c r="N12" s="63"/>
      <c r="O12" s="86" t="s">
        <v>247</v>
      </c>
      <c r="P12" s="88">
        <v>43517.7187037037</v>
      </c>
      <c r="Q12" s="86" t="s">
        <v>253</v>
      </c>
      <c r="R12" s="86"/>
      <c r="S12" s="86"/>
      <c r="T12" s="86" t="s">
        <v>339</v>
      </c>
      <c r="U12" s="86"/>
      <c r="V12" s="89" t="s">
        <v>371</v>
      </c>
      <c r="W12" s="88">
        <v>43517.7187037037</v>
      </c>
      <c r="X12" s="89" t="s">
        <v>387</v>
      </c>
      <c r="Y12" s="86"/>
      <c r="Z12" s="86"/>
      <c r="AA12" s="92" t="s">
        <v>448</v>
      </c>
      <c r="AB12" s="92" t="s">
        <v>504</v>
      </c>
      <c r="AC12" s="86" t="b">
        <v>0</v>
      </c>
      <c r="AD12" s="86">
        <v>1</v>
      </c>
      <c r="AE12" s="92" t="s">
        <v>509</v>
      </c>
      <c r="AF12" s="86" t="b">
        <v>0</v>
      </c>
      <c r="AG12" s="86" t="s">
        <v>512</v>
      </c>
      <c r="AH12" s="86"/>
      <c r="AI12" s="92" t="s">
        <v>508</v>
      </c>
      <c r="AJ12" s="86" t="b">
        <v>0</v>
      </c>
      <c r="AK12" s="86">
        <v>0</v>
      </c>
      <c r="AL12" s="92" t="s">
        <v>508</v>
      </c>
      <c r="AM12" s="86" t="s">
        <v>514</v>
      </c>
      <c r="AN12" s="86" t="b">
        <v>0</v>
      </c>
      <c r="AO12" s="92" t="s">
        <v>504</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45">
      <c r="A13" s="84" t="s">
        <v>216</v>
      </c>
      <c r="B13" s="84" t="s">
        <v>238</v>
      </c>
      <c r="C13" s="53" t="s">
        <v>1387</v>
      </c>
      <c r="D13" s="54">
        <v>3</v>
      </c>
      <c r="E13" s="65" t="s">
        <v>132</v>
      </c>
      <c r="F13" s="55">
        <v>35</v>
      </c>
      <c r="G13" s="53"/>
      <c r="H13" s="57"/>
      <c r="I13" s="56"/>
      <c r="J13" s="56"/>
      <c r="K13" s="36" t="s">
        <v>65</v>
      </c>
      <c r="L13" s="83">
        <v>13</v>
      </c>
      <c r="M13" s="83"/>
      <c r="N13" s="63"/>
      <c r="O13" s="86" t="s">
        <v>247</v>
      </c>
      <c r="P13" s="88">
        <v>43517.7187037037</v>
      </c>
      <c r="Q13" s="86" t="s">
        <v>253</v>
      </c>
      <c r="R13" s="86"/>
      <c r="S13" s="86"/>
      <c r="T13" s="86" t="s">
        <v>339</v>
      </c>
      <c r="U13" s="86"/>
      <c r="V13" s="89" t="s">
        <v>371</v>
      </c>
      <c r="W13" s="88">
        <v>43517.7187037037</v>
      </c>
      <c r="X13" s="89" t="s">
        <v>387</v>
      </c>
      <c r="Y13" s="86"/>
      <c r="Z13" s="86"/>
      <c r="AA13" s="92" t="s">
        <v>448</v>
      </c>
      <c r="AB13" s="92" t="s">
        <v>504</v>
      </c>
      <c r="AC13" s="86" t="b">
        <v>0</v>
      </c>
      <c r="AD13" s="86">
        <v>1</v>
      </c>
      <c r="AE13" s="92" t="s">
        <v>509</v>
      </c>
      <c r="AF13" s="86" t="b">
        <v>0</v>
      </c>
      <c r="AG13" s="86" t="s">
        <v>512</v>
      </c>
      <c r="AH13" s="86"/>
      <c r="AI13" s="92" t="s">
        <v>508</v>
      </c>
      <c r="AJ13" s="86" t="b">
        <v>0</v>
      </c>
      <c r="AK13" s="86">
        <v>0</v>
      </c>
      <c r="AL13" s="92" t="s">
        <v>508</v>
      </c>
      <c r="AM13" s="86" t="s">
        <v>514</v>
      </c>
      <c r="AN13" s="86" t="b">
        <v>0</v>
      </c>
      <c r="AO13" s="92" t="s">
        <v>504</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45">
      <c r="A14" s="84" t="s">
        <v>216</v>
      </c>
      <c r="B14" s="84" t="s">
        <v>239</v>
      </c>
      <c r="C14" s="53" t="s">
        <v>1387</v>
      </c>
      <c r="D14" s="54">
        <v>3</v>
      </c>
      <c r="E14" s="65" t="s">
        <v>132</v>
      </c>
      <c r="F14" s="55">
        <v>35</v>
      </c>
      <c r="G14" s="53"/>
      <c r="H14" s="57"/>
      <c r="I14" s="56"/>
      <c r="J14" s="56"/>
      <c r="K14" s="36" t="s">
        <v>65</v>
      </c>
      <c r="L14" s="83">
        <v>14</v>
      </c>
      <c r="M14" s="83"/>
      <c r="N14" s="63"/>
      <c r="O14" s="86" t="s">
        <v>247</v>
      </c>
      <c r="P14" s="88">
        <v>43517.7187037037</v>
      </c>
      <c r="Q14" s="86" t="s">
        <v>253</v>
      </c>
      <c r="R14" s="86"/>
      <c r="S14" s="86"/>
      <c r="T14" s="86" t="s">
        <v>339</v>
      </c>
      <c r="U14" s="86"/>
      <c r="V14" s="89" t="s">
        <v>371</v>
      </c>
      <c r="W14" s="88">
        <v>43517.7187037037</v>
      </c>
      <c r="X14" s="89" t="s">
        <v>387</v>
      </c>
      <c r="Y14" s="86"/>
      <c r="Z14" s="86"/>
      <c r="AA14" s="92" t="s">
        <v>448</v>
      </c>
      <c r="AB14" s="92" t="s">
        <v>504</v>
      </c>
      <c r="AC14" s="86" t="b">
        <v>0</v>
      </c>
      <c r="AD14" s="86">
        <v>1</v>
      </c>
      <c r="AE14" s="92" t="s">
        <v>509</v>
      </c>
      <c r="AF14" s="86" t="b">
        <v>0</v>
      </c>
      <c r="AG14" s="86" t="s">
        <v>512</v>
      </c>
      <c r="AH14" s="86"/>
      <c r="AI14" s="92" t="s">
        <v>508</v>
      </c>
      <c r="AJ14" s="86" t="b">
        <v>0</v>
      </c>
      <c r="AK14" s="86">
        <v>0</v>
      </c>
      <c r="AL14" s="92" t="s">
        <v>508</v>
      </c>
      <c r="AM14" s="86" t="s">
        <v>514</v>
      </c>
      <c r="AN14" s="86" t="b">
        <v>0</v>
      </c>
      <c r="AO14" s="92" t="s">
        <v>504</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45">
      <c r="A15" s="84" t="s">
        <v>216</v>
      </c>
      <c r="B15" s="84" t="s">
        <v>240</v>
      </c>
      <c r="C15" s="53" t="s">
        <v>1387</v>
      </c>
      <c r="D15" s="54">
        <v>3</v>
      </c>
      <c r="E15" s="65" t="s">
        <v>132</v>
      </c>
      <c r="F15" s="55">
        <v>35</v>
      </c>
      <c r="G15" s="53"/>
      <c r="H15" s="57"/>
      <c r="I15" s="56"/>
      <c r="J15" s="56"/>
      <c r="K15" s="36" t="s">
        <v>65</v>
      </c>
      <c r="L15" s="83">
        <v>15</v>
      </c>
      <c r="M15" s="83"/>
      <c r="N15" s="63"/>
      <c r="O15" s="86" t="s">
        <v>248</v>
      </c>
      <c r="P15" s="88">
        <v>43517.7187037037</v>
      </c>
      <c r="Q15" s="86" t="s">
        <v>253</v>
      </c>
      <c r="R15" s="86"/>
      <c r="S15" s="86"/>
      <c r="T15" s="86" t="s">
        <v>339</v>
      </c>
      <c r="U15" s="86"/>
      <c r="V15" s="89" t="s">
        <v>371</v>
      </c>
      <c r="W15" s="88">
        <v>43517.7187037037</v>
      </c>
      <c r="X15" s="89" t="s">
        <v>387</v>
      </c>
      <c r="Y15" s="86"/>
      <c r="Z15" s="86"/>
      <c r="AA15" s="92" t="s">
        <v>448</v>
      </c>
      <c r="AB15" s="92" t="s">
        <v>504</v>
      </c>
      <c r="AC15" s="86" t="b">
        <v>0</v>
      </c>
      <c r="AD15" s="86">
        <v>1</v>
      </c>
      <c r="AE15" s="92" t="s">
        <v>509</v>
      </c>
      <c r="AF15" s="86" t="b">
        <v>0</v>
      </c>
      <c r="AG15" s="86" t="s">
        <v>512</v>
      </c>
      <c r="AH15" s="86"/>
      <c r="AI15" s="92" t="s">
        <v>508</v>
      </c>
      <c r="AJ15" s="86" t="b">
        <v>0</v>
      </c>
      <c r="AK15" s="86">
        <v>0</v>
      </c>
      <c r="AL15" s="92" t="s">
        <v>508</v>
      </c>
      <c r="AM15" s="86" t="s">
        <v>514</v>
      </c>
      <c r="AN15" s="86" t="b">
        <v>0</v>
      </c>
      <c r="AO15" s="92" t="s">
        <v>504</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1</v>
      </c>
      <c r="BE15" s="52">
        <v>3.125</v>
      </c>
      <c r="BF15" s="51">
        <v>0</v>
      </c>
      <c r="BG15" s="52">
        <v>0</v>
      </c>
      <c r="BH15" s="51">
        <v>0</v>
      </c>
      <c r="BI15" s="52">
        <v>0</v>
      </c>
      <c r="BJ15" s="51">
        <v>31</v>
      </c>
      <c r="BK15" s="52">
        <v>96.875</v>
      </c>
      <c r="BL15" s="51">
        <v>32</v>
      </c>
    </row>
    <row r="16" spans="1:64" ht="45">
      <c r="A16" s="84" t="s">
        <v>217</v>
      </c>
      <c r="B16" s="84" t="s">
        <v>241</v>
      </c>
      <c r="C16" s="53" t="s">
        <v>1387</v>
      </c>
      <c r="D16" s="54">
        <v>3</v>
      </c>
      <c r="E16" s="65" t="s">
        <v>132</v>
      </c>
      <c r="F16" s="55">
        <v>35</v>
      </c>
      <c r="G16" s="53"/>
      <c r="H16" s="57"/>
      <c r="I16" s="56"/>
      <c r="J16" s="56"/>
      <c r="K16" s="36" t="s">
        <v>65</v>
      </c>
      <c r="L16" s="83">
        <v>16</v>
      </c>
      <c r="M16" s="83"/>
      <c r="N16" s="63"/>
      <c r="O16" s="86" t="s">
        <v>247</v>
      </c>
      <c r="P16" s="88">
        <v>43517.871412037035</v>
      </c>
      <c r="Q16" s="86" t="s">
        <v>254</v>
      </c>
      <c r="R16" s="89" t="s">
        <v>300</v>
      </c>
      <c r="S16" s="86" t="s">
        <v>326</v>
      </c>
      <c r="T16" s="86" t="s">
        <v>340</v>
      </c>
      <c r="U16" s="86"/>
      <c r="V16" s="89" t="s">
        <v>372</v>
      </c>
      <c r="W16" s="88">
        <v>43517.871412037035</v>
      </c>
      <c r="X16" s="89" t="s">
        <v>388</v>
      </c>
      <c r="Y16" s="86"/>
      <c r="Z16" s="86"/>
      <c r="AA16" s="92" t="s">
        <v>449</v>
      </c>
      <c r="AB16" s="86"/>
      <c r="AC16" s="86" t="b">
        <v>0</v>
      </c>
      <c r="AD16" s="86">
        <v>0</v>
      </c>
      <c r="AE16" s="92" t="s">
        <v>508</v>
      </c>
      <c r="AF16" s="86" t="b">
        <v>0</v>
      </c>
      <c r="AG16" s="86" t="s">
        <v>512</v>
      </c>
      <c r="AH16" s="86"/>
      <c r="AI16" s="92" t="s">
        <v>508</v>
      </c>
      <c r="AJ16" s="86" t="b">
        <v>0</v>
      </c>
      <c r="AK16" s="86">
        <v>0</v>
      </c>
      <c r="AL16" s="92" t="s">
        <v>508</v>
      </c>
      <c r="AM16" s="86" t="s">
        <v>516</v>
      </c>
      <c r="AN16" s="86" t="b">
        <v>0</v>
      </c>
      <c r="AO16" s="92" t="s">
        <v>449</v>
      </c>
      <c r="AP16" s="86" t="s">
        <v>176</v>
      </c>
      <c r="AQ16" s="86">
        <v>0</v>
      </c>
      <c r="AR16" s="86">
        <v>0</v>
      </c>
      <c r="AS16" s="86"/>
      <c r="AT16" s="86"/>
      <c r="AU16" s="86"/>
      <c r="AV16" s="86"/>
      <c r="AW16" s="86"/>
      <c r="AX16" s="86"/>
      <c r="AY16" s="86"/>
      <c r="AZ16" s="86"/>
      <c r="BA16">
        <v>1</v>
      </c>
      <c r="BB16" s="85" t="str">
        <f>REPLACE(INDEX(GroupVertices[Group],MATCH(Edges[[#This Row],[Vertex 1]],GroupVertices[Vertex],0)),1,1,"")</f>
        <v>9</v>
      </c>
      <c r="BC16" s="85" t="str">
        <f>REPLACE(INDEX(GroupVertices[Group],MATCH(Edges[[#This Row],[Vertex 2]],GroupVertices[Vertex],0)),1,1,"")</f>
        <v>9</v>
      </c>
      <c r="BD16" s="51">
        <v>0</v>
      </c>
      <c r="BE16" s="52">
        <v>0</v>
      </c>
      <c r="BF16" s="51">
        <v>0</v>
      </c>
      <c r="BG16" s="52">
        <v>0</v>
      </c>
      <c r="BH16" s="51">
        <v>0</v>
      </c>
      <c r="BI16" s="52">
        <v>0</v>
      </c>
      <c r="BJ16" s="51">
        <v>32</v>
      </c>
      <c r="BK16" s="52">
        <v>100</v>
      </c>
      <c r="BL16" s="51">
        <v>32</v>
      </c>
    </row>
    <row r="17" spans="1:64" ht="30">
      <c r="A17" s="84" t="s">
        <v>217</v>
      </c>
      <c r="B17" s="84" t="s">
        <v>217</v>
      </c>
      <c r="C17" s="53" t="s">
        <v>1388</v>
      </c>
      <c r="D17" s="54">
        <v>10</v>
      </c>
      <c r="E17" s="65" t="s">
        <v>136</v>
      </c>
      <c r="F17" s="55">
        <v>12</v>
      </c>
      <c r="G17" s="53"/>
      <c r="H17" s="57"/>
      <c r="I17" s="56"/>
      <c r="J17" s="56"/>
      <c r="K17" s="36" t="s">
        <v>65</v>
      </c>
      <c r="L17" s="83">
        <v>17</v>
      </c>
      <c r="M17" s="83"/>
      <c r="N17" s="63"/>
      <c r="O17" s="86" t="s">
        <v>176</v>
      </c>
      <c r="P17" s="88">
        <v>43503.21224537037</v>
      </c>
      <c r="Q17" s="86" t="s">
        <v>255</v>
      </c>
      <c r="R17" s="89" t="s">
        <v>301</v>
      </c>
      <c r="S17" s="86" t="s">
        <v>326</v>
      </c>
      <c r="T17" s="86" t="s">
        <v>340</v>
      </c>
      <c r="U17" s="86"/>
      <c r="V17" s="89" t="s">
        <v>372</v>
      </c>
      <c r="W17" s="88">
        <v>43503.21224537037</v>
      </c>
      <c r="X17" s="89" t="s">
        <v>389</v>
      </c>
      <c r="Y17" s="86"/>
      <c r="Z17" s="86"/>
      <c r="AA17" s="92" t="s">
        <v>450</v>
      </c>
      <c r="AB17" s="86"/>
      <c r="AC17" s="86" t="b">
        <v>0</v>
      </c>
      <c r="AD17" s="86">
        <v>3</v>
      </c>
      <c r="AE17" s="92" t="s">
        <v>508</v>
      </c>
      <c r="AF17" s="86" t="b">
        <v>0</v>
      </c>
      <c r="AG17" s="86" t="s">
        <v>512</v>
      </c>
      <c r="AH17" s="86"/>
      <c r="AI17" s="92" t="s">
        <v>508</v>
      </c>
      <c r="AJ17" s="86" t="b">
        <v>0</v>
      </c>
      <c r="AK17" s="86">
        <v>2</v>
      </c>
      <c r="AL17" s="92" t="s">
        <v>508</v>
      </c>
      <c r="AM17" s="86" t="s">
        <v>516</v>
      </c>
      <c r="AN17" s="86" t="b">
        <v>0</v>
      </c>
      <c r="AO17" s="92" t="s">
        <v>450</v>
      </c>
      <c r="AP17" s="86" t="s">
        <v>523</v>
      </c>
      <c r="AQ17" s="86">
        <v>0</v>
      </c>
      <c r="AR17" s="86">
        <v>0</v>
      </c>
      <c r="AS17" s="86"/>
      <c r="AT17" s="86"/>
      <c r="AU17" s="86"/>
      <c r="AV17" s="86"/>
      <c r="AW17" s="86"/>
      <c r="AX17" s="86"/>
      <c r="AY17" s="86"/>
      <c r="AZ17" s="86"/>
      <c r="BA17">
        <v>23</v>
      </c>
      <c r="BB17" s="85" t="str">
        <f>REPLACE(INDEX(GroupVertices[Group],MATCH(Edges[[#This Row],[Vertex 1]],GroupVertices[Vertex],0)),1,1,"")</f>
        <v>9</v>
      </c>
      <c r="BC17" s="85" t="str">
        <f>REPLACE(INDEX(GroupVertices[Group],MATCH(Edges[[#This Row],[Vertex 2]],GroupVertices[Vertex],0)),1,1,"")</f>
        <v>9</v>
      </c>
      <c r="BD17" s="51">
        <v>0</v>
      </c>
      <c r="BE17" s="52">
        <v>0</v>
      </c>
      <c r="BF17" s="51">
        <v>0</v>
      </c>
      <c r="BG17" s="52">
        <v>0</v>
      </c>
      <c r="BH17" s="51">
        <v>0</v>
      </c>
      <c r="BI17" s="52">
        <v>0</v>
      </c>
      <c r="BJ17" s="51">
        <v>26</v>
      </c>
      <c r="BK17" s="52">
        <v>100</v>
      </c>
      <c r="BL17" s="51">
        <v>26</v>
      </c>
    </row>
    <row r="18" spans="1:64" ht="30">
      <c r="A18" s="84" t="s">
        <v>217</v>
      </c>
      <c r="B18" s="84" t="s">
        <v>217</v>
      </c>
      <c r="C18" s="53" t="s">
        <v>1388</v>
      </c>
      <c r="D18" s="54">
        <v>10</v>
      </c>
      <c r="E18" s="65" t="s">
        <v>136</v>
      </c>
      <c r="F18" s="55">
        <v>12</v>
      </c>
      <c r="G18" s="53"/>
      <c r="H18" s="57"/>
      <c r="I18" s="56"/>
      <c r="J18" s="56"/>
      <c r="K18" s="36" t="s">
        <v>65</v>
      </c>
      <c r="L18" s="83">
        <v>18</v>
      </c>
      <c r="M18" s="83"/>
      <c r="N18" s="63"/>
      <c r="O18" s="86" t="s">
        <v>176</v>
      </c>
      <c r="P18" s="88">
        <v>43504.211006944446</v>
      </c>
      <c r="Q18" s="86" t="s">
        <v>256</v>
      </c>
      <c r="R18" s="89" t="s">
        <v>302</v>
      </c>
      <c r="S18" s="86" t="s">
        <v>326</v>
      </c>
      <c r="T18" s="86" t="s">
        <v>340</v>
      </c>
      <c r="U18" s="86"/>
      <c r="V18" s="89" t="s">
        <v>372</v>
      </c>
      <c r="W18" s="88">
        <v>43504.211006944446</v>
      </c>
      <c r="X18" s="89" t="s">
        <v>390</v>
      </c>
      <c r="Y18" s="86"/>
      <c r="Z18" s="86"/>
      <c r="AA18" s="92" t="s">
        <v>451</v>
      </c>
      <c r="AB18" s="86"/>
      <c r="AC18" s="86" t="b">
        <v>0</v>
      </c>
      <c r="AD18" s="86">
        <v>7</v>
      </c>
      <c r="AE18" s="92" t="s">
        <v>508</v>
      </c>
      <c r="AF18" s="86" t="b">
        <v>0</v>
      </c>
      <c r="AG18" s="86" t="s">
        <v>512</v>
      </c>
      <c r="AH18" s="86"/>
      <c r="AI18" s="92" t="s">
        <v>508</v>
      </c>
      <c r="AJ18" s="86" t="b">
        <v>0</v>
      </c>
      <c r="AK18" s="86">
        <v>3</v>
      </c>
      <c r="AL18" s="92" t="s">
        <v>508</v>
      </c>
      <c r="AM18" s="86" t="s">
        <v>516</v>
      </c>
      <c r="AN18" s="86" t="b">
        <v>0</v>
      </c>
      <c r="AO18" s="92" t="s">
        <v>451</v>
      </c>
      <c r="AP18" s="86" t="s">
        <v>523</v>
      </c>
      <c r="AQ18" s="86">
        <v>0</v>
      </c>
      <c r="AR18" s="86">
        <v>0</v>
      </c>
      <c r="AS18" s="86"/>
      <c r="AT18" s="86"/>
      <c r="AU18" s="86"/>
      <c r="AV18" s="86"/>
      <c r="AW18" s="86"/>
      <c r="AX18" s="86"/>
      <c r="AY18" s="86"/>
      <c r="AZ18" s="86"/>
      <c r="BA18">
        <v>23</v>
      </c>
      <c r="BB18" s="85" t="str">
        <f>REPLACE(INDEX(GroupVertices[Group],MATCH(Edges[[#This Row],[Vertex 1]],GroupVertices[Vertex],0)),1,1,"")</f>
        <v>9</v>
      </c>
      <c r="BC18" s="85" t="str">
        <f>REPLACE(INDEX(GroupVertices[Group],MATCH(Edges[[#This Row],[Vertex 2]],GroupVertices[Vertex],0)),1,1,"")</f>
        <v>9</v>
      </c>
      <c r="BD18" s="51">
        <v>0</v>
      </c>
      <c r="BE18" s="52">
        <v>0</v>
      </c>
      <c r="BF18" s="51">
        <v>0</v>
      </c>
      <c r="BG18" s="52">
        <v>0</v>
      </c>
      <c r="BH18" s="51">
        <v>0</v>
      </c>
      <c r="BI18" s="52">
        <v>0</v>
      </c>
      <c r="BJ18" s="51">
        <v>26</v>
      </c>
      <c r="BK18" s="52">
        <v>100</v>
      </c>
      <c r="BL18" s="51">
        <v>26</v>
      </c>
    </row>
    <row r="19" spans="1:64" ht="30">
      <c r="A19" s="84" t="s">
        <v>217</v>
      </c>
      <c r="B19" s="84" t="s">
        <v>217</v>
      </c>
      <c r="C19" s="53" t="s">
        <v>1388</v>
      </c>
      <c r="D19" s="54">
        <v>10</v>
      </c>
      <c r="E19" s="65" t="s">
        <v>136</v>
      </c>
      <c r="F19" s="55">
        <v>12</v>
      </c>
      <c r="G19" s="53"/>
      <c r="H19" s="57"/>
      <c r="I19" s="56"/>
      <c r="J19" s="56"/>
      <c r="K19" s="36" t="s">
        <v>65</v>
      </c>
      <c r="L19" s="83">
        <v>19</v>
      </c>
      <c r="M19" s="83"/>
      <c r="N19" s="63"/>
      <c r="O19" s="86" t="s">
        <v>176</v>
      </c>
      <c r="P19" s="88">
        <v>43504.81387731482</v>
      </c>
      <c r="Q19" s="86" t="s">
        <v>257</v>
      </c>
      <c r="R19" s="89" t="s">
        <v>303</v>
      </c>
      <c r="S19" s="86" t="s">
        <v>326</v>
      </c>
      <c r="T19" s="86" t="s">
        <v>340</v>
      </c>
      <c r="U19" s="86"/>
      <c r="V19" s="89" t="s">
        <v>372</v>
      </c>
      <c r="W19" s="88">
        <v>43504.81387731482</v>
      </c>
      <c r="X19" s="89" t="s">
        <v>391</v>
      </c>
      <c r="Y19" s="86"/>
      <c r="Z19" s="86"/>
      <c r="AA19" s="92" t="s">
        <v>452</v>
      </c>
      <c r="AB19" s="86"/>
      <c r="AC19" s="86" t="b">
        <v>0</v>
      </c>
      <c r="AD19" s="86">
        <v>1</v>
      </c>
      <c r="AE19" s="92" t="s">
        <v>508</v>
      </c>
      <c r="AF19" s="86" t="b">
        <v>0</v>
      </c>
      <c r="AG19" s="86" t="s">
        <v>512</v>
      </c>
      <c r="AH19" s="86"/>
      <c r="AI19" s="92" t="s">
        <v>508</v>
      </c>
      <c r="AJ19" s="86" t="b">
        <v>0</v>
      </c>
      <c r="AK19" s="86">
        <v>1</v>
      </c>
      <c r="AL19" s="92" t="s">
        <v>508</v>
      </c>
      <c r="AM19" s="86" t="s">
        <v>516</v>
      </c>
      <c r="AN19" s="86" t="b">
        <v>0</v>
      </c>
      <c r="AO19" s="92" t="s">
        <v>452</v>
      </c>
      <c r="AP19" s="86" t="s">
        <v>523</v>
      </c>
      <c r="AQ19" s="86">
        <v>0</v>
      </c>
      <c r="AR19" s="86">
        <v>0</v>
      </c>
      <c r="AS19" s="86"/>
      <c r="AT19" s="86"/>
      <c r="AU19" s="86"/>
      <c r="AV19" s="86"/>
      <c r="AW19" s="86"/>
      <c r="AX19" s="86"/>
      <c r="AY19" s="86"/>
      <c r="AZ19" s="86"/>
      <c r="BA19">
        <v>23</v>
      </c>
      <c r="BB19" s="85" t="str">
        <f>REPLACE(INDEX(GroupVertices[Group],MATCH(Edges[[#This Row],[Vertex 1]],GroupVertices[Vertex],0)),1,1,"")</f>
        <v>9</v>
      </c>
      <c r="BC19" s="85" t="str">
        <f>REPLACE(INDEX(GroupVertices[Group],MATCH(Edges[[#This Row],[Vertex 2]],GroupVertices[Vertex],0)),1,1,"")</f>
        <v>9</v>
      </c>
      <c r="BD19" s="51">
        <v>0</v>
      </c>
      <c r="BE19" s="52">
        <v>0</v>
      </c>
      <c r="BF19" s="51">
        <v>0</v>
      </c>
      <c r="BG19" s="52">
        <v>0</v>
      </c>
      <c r="BH19" s="51">
        <v>0</v>
      </c>
      <c r="BI19" s="52">
        <v>0</v>
      </c>
      <c r="BJ19" s="51">
        <v>29</v>
      </c>
      <c r="BK19" s="52">
        <v>100</v>
      </c>
      <c r="BL19" s="51">
        <v>29</v>
      </c>
    </row>
    <row r="20" spans="1:64" ht="30">
      <c r="A20" s="84" t="s">
        <v>217</v>
      </c>
      <c r="B20" s="84" t="s">
        <v>217</v>
      </c>
      <c r="C20" s="53" t="s">
        <v>1388</v>
      </c>
      <c r="D20" s="54">
        <v>10</v>
      </c>
      <c r="E20" s="65" t="s">
        <v>136</v>
      </c>
      <c r="F20" s="55">
        <v>12</v>
      </c>
      <c r="G20" s="53"/>
      <c r="H20" s="57"/>
      <c r="I20" s="56"/>
      <c r="J20" s="56"/>
      <c r="K20" s="36" t="s">
        <v>65</v>
      </c>
      <c r="L20" s="83">
        <v>20</v>
      </c>
      <c r="M20" s="83"/>
      <c r="N20" s="63"/>
      <c r="O20" s="86" t="s">
        <v>176</v>
      </c>
      <c r="P20" s="88">
        <v>43506.74296296296</v>
      </c>
      <c r="Q20" s="86" t="s">
        <v>258</v>
      </c>
      <c r="R20" s="89" t="s">
        <v>304</v>
      </c>
      <c r="S20" s="86" t="s">
        <v>326</v>
      </c>
      <c r="T20" s="86" t="s">
        <v>340</v>
      </c>
      <c r="U20" s="86"/>
      <c r="V20" s="89" t="s">
        <v>372</v>
      </c>
      <c r="W20" s="88">
        <v>43506.74296296296</v>
      </c>
      <c r="X20" s="89" t="s">
        <v>392</v>
      </c>
      <c r="Y20" s="86"/>
      <c r="Z20" s="86"/>
      <c r="AA20" s="92" t="s">
        <v>453</v>
      </c>
      <c r="AB20" s="86"/>
      <c r="AC20" s="86" t="b">
        <v>0</v>
      </c>
      <c r="AD20" s="86">
        <v>1</v>
      </c>
      <c r="AE20" s="92" t="s">
        <v>508</v>
      </c>
      <c r="AF20" s="86" t="b">
        <v>0</v>
      </c>
      <c r="AG20" s="86" t="s">
        <v>512</v>
      </c>
      <c r="AH20" s="86"/>
      <c r="AI20" s="92" t="s">
        <v>508</v>
      </c>
      <c r="AJ20" s="86" t="b">
        <v>0</v>
      </c>
      <c r="AK20" s="86">
        <v>1</v>
      </c>
      <c r="AL20" s="92" t="s">
        <v>508</v>
      </c>
      <c r="AM20" s="86" t="s">
        <v>516</v>
      </c>
      <c r="AN20" s="86" t="b">
        <v>0</v>
      </c>
      <c r="AO20" s="92" t="s">
        <v>453</v>
      </c>
      <c r="AP20" s="86" t="s">
        <v>523</v>
      </c>
      <c r="AQ20" s="86">
        <v>0</v>
      </c>
      <c r="AR20" s="86">
        <v>0</v>
      </c>
      <c r="AS20" s="86"/>
      <c r="AT20" s="86"/>
      <c r="AU20" s="86"/>
      <c r="AV20" s="86"/>
      <c r="AW20" s="86"/>
      <c r="AX20" s="86"/>
      <c r="AY20" s="86"/>
      <c r="AZ20" s="86"/>
      <c r="BA20">
        <v>23</v>
      </c>
      <c r="BB20" s="85" t="str">
        <f>REPLACE(INDEX(GroupVertices[Group],MATCH(Edges[[#This Row],[Vertex 1]],GroupVertices[Vertex],0)),1,1,"")</f>
        <v>9</v>
      </c>
      <c r="BC20" s="85" t="str">
        <f>REPLACE(INDEX(GroupVertices[Group],MATCH(Edges[[#This Row],[Vertex 2]],GroupVertices[Vertex],0)),1,1,"")</f>
        <v>9</v>
      </c>
      <c r="BD20" s="51">
        <v>0</v>
      </c>
      <c r="BE20" s="52">
        <v>0</v>
      </c>
      <c r="BF20" s="51">
        <v>0</v>
      </c>
      <c r="BG20" s="52">
        <v>0</v>
      </c>
      <c r="BH20" s="51">
        <v>0</v>
      </c>
      <c r="BI20" s="52">
        <v>0</v>
      </c>
      <c r="BJ20" s="51">
        <v>29</v>
      </c>
      <c r="BK20" s="52">
        <v>100</v>
      </c>
      <c r="BL20" s="51">
        <v>29</v>
      </c>
    </row>
    <row r="21" spans="1:64" ht="30">
      <c r="A21" s="84" t="s">
        <v>217</v>
      </c>
      <c r="B21" s="84" t="s">
        <v>217</v>
      </c>
      <c r="C21" s="53" t="s">
        <v>1388</v>
      </c>
      <c r="D21" s="54">
        <v>10</v>
      </c>
      <c r="E21" s="65" t="s">
        <v>136</v>
      </c>
      <c r="F21" s="55">
        <v>12</v>
      </c>
      <c r="G21" s="53"/>
      <c r="H21" s="57"/>
      <c r="I21" s="56"/>
      <c r="J21" s="56"/>
      <c r="K21" s="36" t="s">
        <v>65</v>
      </c>
      <c r="L21" s="83">
        <v>21</v>
      </c>
      <c r="M21" s="83"/>
      <c r="N21" s="63"/>
      <c r="O21" s="86" t="s">
        <v>176</v>
      </c>
      <c r="P21" s="88">
        <v>43507.21105324074</v>
      </c>
      <c r="Q21" s="86" t="s">
        <v>259</v>
      </c>
      <c r="R21" s="89" t="s">
        <v>305</v>
      </c>
      <c r="S21" s="86" t="s">
        <v>326</v>
      </c>
      <c r="T21" s="86" t="s">
        <v>340</v>
      </c>
      <c r="U21" s="86"/>
      <c r="V21" s="89" t="s">
        <v>372</v>
      </c>
      <c r="W21" s="88">
        <v>43507.21105324074</v>
      </c>
      <c r="X21" s="89" t="s">
        <v>393</v>
      </c>
      <c r="Y21" s="86"/>
      <c r="Z21" s="86"/>
      <c r="AA21" s="92" t="s">
        <v>454</v>
      </c>
      <c r="AB21" s="86"/>
      <c r="AC21" s="86" t="b">
        <v>0</v>
      </c>
      <c r="AD21" s="86">
        <v>1</v>
      </c>
      <c r="AE21" s="92" t="s">
        <v>508</v>
      </c>
      <c r="AF21" s="86" t="b">
        <v>0</v>
      </c>
      <c r="AG21" s="86" t="s">
        <v>512</v>
      </c>
      <c r="AH21" s="86"/>
      <c r="AI21" s="92" t="s">
        <v>508</v>
      </c>
      <c r="AJ21" s="86" t="b">
        <v>0</v>
      </c>
      <c r="AK21" s="86">
        <v>1</v>
      </c>
      <c r="AL21" s="92" t="s">
        <v>508</v>
      </c>
      <c r="AM21" s="86" t="s">
        <v>516</v>
      </c>
      <c r="AN21" s="86" t="b">
        <v>0</v>
      </c>
      <c r="AO21" s="92" t="s">
        <v>454</v>
      </c>
      <c r="AP21" s="86" t="s">
        <v>523</v>
      </c>
      <c r="AQ21" s="86">
        <v>0</v>
      </c>
      <c r="AR21" s="86">
        <v>0</v>
      </c>
      <c r="AS21" s="86"/>
      <c r="AT21" s="86"/>
      <c r="AU21" s="86"/>
      <c r="AV21" s="86"/>
      <c r="AW21" s="86"/>
      <c r="AX21" s="86"/>
      <c r="AY21" s="86"/>
      <c r="AZ21" s="86"/>
      <c r="BA21">
        <v>23</v>
      </c>
      <c r="BB21" s="85" t="str">
        <f>REPLACE(INDEX(GroupVertices[Group],MATCH(Edges[[#This Row],[Vertex 1]],GroupVertices[Vertex],0)),1,1,"")</f>
        <v>9</v>
      </c>
      <c r="BC21" s="85" t="str">
        <f>REPLACE(INDEX(GroupVertices[Group],MATCH(Edges[[#This Row],[Vertex 2]],GroupVertices[Vertex],0)),1,1,"")</f>
        <v>9</v>
      </c>
      <c r="BD21" s="51">
        <v>0</v>
      </c>
      <c r="BE21" s="52">
        <v>0</v>
      </c>
      <c r="BF21" s="51">
        <v>0</v>
      </c>
      <c r="BG21" s="52">
        <v>0</v>
      </c>
      <c r="BH21" s="51">
        <v>0</v>
      </c>
      <c r="BI21" s="52">
        <v>0</v>
      </c>
      <c r="BJ21" s="51">
        <v>25</v>
      </c>
      <c r="BK21" s="52">
        <v>100</v>
      </c>
      <c r="BL21" s="51">
        <v>25</v>
      </c>
    </row>
    <row r="22" spans="1:64" ht="30">
      <c r="A22" s="84" t="s">
        <v>217</v>
      </c>
      <c r="B22" s="84" t="s">
        <v>217</v>
      </c>
      <c r="C22" s="53" t="s">
        <v>1388</v>
      </c>
      <c r="D22" s="54">
        <v>10</v>
      </c>
      <c r="E22" s="65" t="s">
        <v>136</v>
      </c>
      <c r="F22" s="55">
        <v>12</v>
      </c>
      <c r="G22" s="53"/>
      <c r="H22" s="57"/>
      <c r="I22" s="56"/>
      <c r="J22" s="56"/>
      <c r="K22" s="36" t="s">
        <v>65</v>
      </c>
      <c r="L22" s="83">
        <v>22</v>
      </c>
      <c r="M22" s="83"/>
      <c r="N22" s="63"/>
      <c r="O22" s="86" t="s">
        <v>176</v>
      </c>
      <c r="P22" s="88">
        <v>43508.198171296295</v>
      </c>
      <c r="Q22" s="86" t="s">
        <v>260</v>
      </c>
      <c r="R22" s="89" t="s">
        <v>306</v>
      </c>
      <c r="S22" s="86" t="s">
        <v>326</v>
      </c>
      <c r="T22" s="86" t="s">
        <v>340</v>
      </c>
      <c r="U22" s="86"/>
      <c r="V22" s="89" t="s">
        <v>372</v>
      </c>
      <c r="W22" s="88">
        <v>43508.198171296295</v>
      </c>
      <c r="X22" s="89" t="s">
        <v>394</v>
      </c>
      <c r="Y22" s="86"/>
      <c r="Z22" s="86"/>
      <c r="AA22" s="92" t="s">
        <v>455</v>
      </c>
      <c r="AB22" s="86"/>
      <c r="AC22" s="86" t="b">
        <v>0</v>
      </c>
      <c r="AD22" s="86">
        <v>1</v>
      </c>
      <c r="AE22" s="92" t="s">
        <v>508</v>
      </c>
      <c r="AF22" s="86" t="b">
        <v>0</v>
      </c>
      <c r="AG22" s="86" t="s">
        <v>512</v>
      </c>
      <c r="AH22" s="86"/>
      <c r="AI22" s="92" t="s">
        <v>508</v>
      </c>
      <c r="AJ22" s="86" t="b">
        <v>0</v>
      </c>
      <c r="AK22" s="86">
        <v>1</v>
      </c>
      <c r="AL22" s="92" t="s">
        <v>508</v>
      </c>
      <c r="AM22" s="86" t="s">
        <v>516</v>
      </c>
      <c r="AN22" s="86" t="b">
        <v>0</v>
      </c>
      <c r="AO22" s="92" t="s">
        <v>455</v>
      </c>
      <c r="AP22" s="86" t="s">
        <v>523</v>
      </c>
      <c r="AQ22" s="86">
        <v>0</v>
      </c>
      <c r="AR22" s="86">
        <v>0</v>
      </c>
      <c r="AS22" s="86"/>
      <c r="AT22" s="86"/>
      <c r="AU22" s="86"/>
      <c r="AV22" s="86"/>
      <c r="AW22" s="86"/>
      <c r="AX22" s="86"/>
      <c r="AY22" s="86"/>
      <c r="AZ22" s="86"/>
      <c r="BA22">
        <v>23</v>
      </c>
      <c r="BB22" s="85" t="str">
        <f>REPLACE(INDEX(GroupVertices[Group],MATCH(Edges[[#This Row],[Vertex 1]],GroupVertices[Vertex],0)),1,1,"")</f>
        <v>9</v>
      </c>
      <c r="BC22" s="85" t="str">
        <f>REPLACE(INDEX(GroupVertices[Group],MATCH(Edges[[#This Row],[Vertex 2]],GroupVertices[Vertex],0)),1,1,"")</f>
        <v>9</v>
      </c>
      <c r="BD22" s="51">
        <v>0</v>
      </c>
      <c r="BE22" s="52">
        <v>0</v>
      </c>
      <c r="BF22" s="51">
        <v>0</v>
      </c>
      <c r="BG22" s="52">
        <v>0</v>
      </c>
      <c r="BH22" s="51">
        <v>0</v>
      </c>
      <c r="BI22" s="52">
        <v>0</v>
      </c>
      <c r="BJ22" s="51">
        <v>25</v>
      </c>
      <c r="BK22" s="52">
        <v>100</v>
      </c>
      <c r="BL22" s="51">
        <v>25</v>
      </c>
    </row>
    <row r="23" spans="1:64" ht="30">
      <c r="A23" s="84" t="s">
        <v>217</v>
      </c>
      <c r="B23" s="84" t="s">
        <v>217</v>
      </c>
      <c r="C23" s="53" t="s">
        <v>1388</v>
      </c>
      <c r="D23" s="54">
        <v>10</v>
      </c>
      <c r="E23" s="65" t="s">
        <v>136</v>
      </c>
      <c r="F23" s="55">
        <v>12</v>
      </c>
      <c r="G23" s="53"/>
      <c r="H23" s="57"/>
      <c r="I23" s="56"/>
      <c r="J23" s="56"/>
      <c r="K23" s="36" t="s">
        <v>65</v>
      </c>
      <c r="L23" s="83">
        <v>23</v>
      </c>
      <c r="M23" s="83"/>
      <c r="N23" s="63"/>
      <c r="O23" s="86" t="s">
        <v>176</v>
      </c>
      <c r="P23" s="88">
        <v>43508.45872685185</v>
      </c>
      <c r="Q23" s="86" t="s">
        <v>261</v>
      </c>
      <c r="R23" s="89" t="s">
        <v>307</v>
      </c>
      <c r="S23" s="86" t="s">
        <v>326</v>
      </c>
      <c r="T23" s="86" t="s">
        <v>340</v>
      </c>
      <c r="U23" s="86"/>
      <c r="V23" s="89" t="s">
        <v>372</v>
      </c>
      <c r="W23" s="88">
        <v>43508.45872685185</v>
      </c>
      <c r="X23" s="89" t="s">
        <v>395</v>
      </c>
      <c r="Y23" s="86"/>
      <c r="Z23" s="86"/>
      <c r="AA23" s="92" t="s">
        <v>456</v>
      </c>
      <c r="AB23" s="86"/>
      <c r="AC23" s="86" t="b">
        <v>0</v>
      </c>
      <c r="AD23" s="86">
        <v>1</v>
      </c>
      <c r="AE23" s="92" t="s">
        <v>508</v>
      </c>
      <c r="AF23" s="86" t="b">
        <v>0</v>
      </c>
      <c r="AG23" s="86" t="s">
        <v>512</v>
      </c>
      <c r="AH23" s="86"/>
      <c r="AI23" s="92" t="s">
        <v>508</v>
      </c>
      <c r="AJ23" s="86" t="b">
        <v>0</v>
      </c>
      <c r="AK23" s="86">
        <v>1</v>
      </c>
      <c r="AL23" s="92" t="s">
        <v>508</v>
      </c>
      <c r="AM23" s="86" t="s">
        <v>516</v>
      </c>
      <c r="AN23" s="86" t="b">
        <v>0</v>
      </c>
      <c r="AO23" s="92" t="s">
        <v>456</v>
      </c>
      <c r="AP23" s="86" t="s">
        <v>523</v>
      </c>
      <c r="AQ23" s="86">
        <v>0</v>
      </c>
      <c r="AR23" s="86">
        <v>0</v>
      </c>
      <c r="AS23" s="86"/>
      <c r="AT23" s="86"/>
      <c r="AU23" s="86"/>
      <c r="AV23" s="86"/>
      <c r="AW23" s="86"/>
      <c r="AX23" s="86"/>
      <c r="AY23" s="86"/>
      <c r="AZ23" s="86"/>
      <c r="BA23">
        <v>23</v>
      </c>
      <c r="BB23" s="85" t="str">
        <f>REPLACE(INDEX(GroupVertices[Group],MATCH(Edges[[#This Row],[Vertex 1]],GroupVertices[Vertex],0)),1,1,"")</f>
        <v>9</v>
      </c>
      <c r="BC23" s="85" t="str">
        <f>REPLACE(INDEX(GroupVertices[Group],MATCH(Edges[[#This Row],[Vertex 2]],GroupVertices[Vertex],0)),1,1,"")</f>
        <v>9</v>
      </c>
      <c r="BD23" s="51">
        <v>0</v>
      </c>
      <c r="BE23" s="52">
        <v>0</v>
      </c>
      <c r="BF23" s="51">
        <v>0</v>
      </c>
      <c r="BG23" s="52">
        <v>0</v>
      </c>
      <c r="BH23" s="51">
        <v>0</v>
      </c>
      <c r="BI23" s="52">
        <v>0</v>
      </c>
      <c r="BJ23" s="51">
        <v>30</v>
      </c>
      <c r="BK23" s="52">
        <v>100</v>
      </c>
      <c r="BL23" s="51">
        <v>30</v>
      </c>
    </row>
    <row r="24" spans="1:64" ht="30">
      <c r="A24" s="84" t="s">
        <v>217</v>
      </c>
      <c r="B24" s="84" t="s">
        <v>217</v>
      </c>
      <c r="C24" s="53" t="s">
        <v>1388</v>
      </c>
      <c r="D24" s="54">
        <v>10</v>
      </c>
      <c r="E24" s="65" t="s">
        <v>136</v>
      </c>
      <c r="F24" s="55">
        <v>12</v>
      </c>
      <c r="G24" s="53"/>
      <c r="H24" s="57"/>
      <c r="I24" s="56"/>
      <c r="J24" s="56"/>
      <c r="K24" s="36" t="s">
        <v>65</v>
      </c>
      <c r="L24" s="83">
        <v>24</v>
      </c>
      <c r="M24" s="83"/>
      <c r="N24" s="63"/>
      <c r="O24" s="86" t="s">
        <v>176</v>
      </c>
      <c r="P24" s="88">
        <v>43508.68399305556</v>
      </c>
      <c r="Q24" s="86" t="s">
        <v>262</v>
      </c>
      <c r="R24" s="89" t="s">
        <v>308</v>
      </c>
      <c r="S24" s="86" t="s">
        <v>326</v>
      </c>
      <c r="T24" s="86" t="s">
        <v>340</v>
      </c>
      <c r="U24" s="86"/>
      <c r="V24" s="89" t="s">
        <v>372</v>
      </c>
      <c r="W24" s="88">
        <v>43508.68399305556</v>
      </c>
      <c r="X24" s="89" t="s">
        <v>396</v>
      </c>
      <c r="Y24" s="86"/>
      <c r="Z24" s="86"/>
      <c r="AA24" s="92" t="s">
        <v>457</v>
      </c>
      <c r="AB24" s="86"/>
      <c r="AC24" s="86" t="b">
        <v>0</v>
      </c>
      <c r="AD24" s="86">
        <v>1</v>
      </c>
      <c r="AE24" s="92" t="s">
        <v>508</v>
      </c>
      <c r="AF24" s="86" t="b">
        <v>0</v>
      </c>
      <c r="AG24" s="86" t="s">
        <v>512</v>
      </c>
      <c r="AH24" s="86"/>
      <c r="AI24" s="92" t="s">
        <v>508</v>
      </c>
      <c r="AJ24" s="86" t="b">
        <v>0</v>
      </c>
      <c r="AK24" s="86">
        <v>1</v>
      </c>
      <c r="AL24" s="92" t="s">
        <v>508</v>
      </c>
      <c r="AM24" s="86" t="s">
        <v>516</v>
      </c>
      <c r="AN24" s="86" t="b">
        <v>0</v>
      </c>
      <c r="AO24" s="92" t="s">
        <v>457</v>
      </c>
      <c r="AP24" s="86" t="s">
        <v>523</v>
      </c>
      <c r="AQ24" s="86">
        <v>0</v>
      </c>
      <c r="AR24" s="86">
        <v>0</v>
      </c>
      <c r="AS24" s="86"/>
      <c r="AT24" s="86"/>
      <c r="AU24" s="86"/>
      <c r="AV24" s="86"/>
      <c r="AW24" s="86"/>
      <c r="AX24" s="86"/>
      <c r="AY24" s="86"/>
      <c r="AZ24" s="86"/>
      <c r="BA24">
        <v>23</v>
      </c>
      <c r="BB24" s="85" t="str">
        <f>REPLACE(INDEX(GroupVertices[Group],MATCH(Edges[[#This Row],[Vertex 1]],GroupVertices[Vertex],0)),1,1,"")</f>
        <v>9</v>
      </c>
      <c r="BC24" s="85" t="str">
        <f>REPLACE(INDEX(GroupVertices[Group],MATCH(Edges[[#This Row],[Vertex 2]],GroupVertices[Vertex],0)),1,1,"")</f>
        <v>9</v>
      </c>
      <c r="BD24" s="51">
        <v>1</v>
      </c>
      <c r="BE24" s="52">
        <v>3.5714285714285716</v>
      </c>
      <c r="BF24" s="51">
        <v>0</v>
      </c>
      <c r="BG24" s="52">
        <v>0</v>
      </c>
      <c r="BH24" s="51">
        <v>0</v>
      </c>
      <c r="BI24" s="52">
        <v>0</v>
      </c>
      <c r="BJ24" s="51">
        <v>27</v>
      </c>
      <c r="BK24" s="52">
        <v>96.42857142857143</v>
      </c>
      <c r="BL24" s="51">
        <v>28</v>
      </c>
    </row>
    <row r="25" spans="1:64" ht="30">
      <c r="A25" s="84" t="s">
        <v>217</v>
      </c>
      <c r="B25" s="84" t="s">
        <v>217</v>
      </c>
      <c r="C25" s="53" t="s">
        <v>1388</v>
      </c>
      <c r="D25" s="54">
        <v>10</v>
      </c>
      <c r="E25" s="65" t="s">
        <v>136</v>
      </c>
      <c r="F25" s="55">
        <v>12</v>
      </c>
      <c r="G25" s="53"/>
      <c r="H25" s="57"/>
      <c r="I25" s="56"/>
      <c r="J25" s="56"/>
      <c r="K25" s="36" t="s">
        <v>65</v>
      </c>
      <c r="L25" s="83">
        <v>25</v>
      </c>
      <c r="M25" s="83"/>
      <c r="N25" s="63"/>
      <c r="O25" s="86" t="s">
        <v>176</v>
      </c>
      <c r="P25" s="88">
        <v>43508.753703703704</v>
      </c>
      <c r="Q25" s="86" t="s">
        <v>263</v>
      </c>
      <c r="R25" s="89" t="s">
        <v>309</v>
      </c>
      <c r="S25" s="86" t="s">
        <v>326</v>
      </c>
      <c r="T25" s="86" t="s">
        <v>340</v>
      </c>
      <c r="U25" s="86"/>
      <c r="V25" s="89" t="s">
        <v>372</v>
      </c>
      <c r="W25" s="88">
        <v>43508.753703703704</v>
      </c>
      <c r="X25" s="89" t="s">
        <v>397</v>
      </c>
      <c r="Y25" s="86"/>
      <c r="Z25" s="86"/>
      <c r="AA25" s="92" t="s">
        <v>458</v>
      </c>
      <c r="AB25" s="86"/>
      <c r="AC25" s="86" t="b">
        <v>0</v>
      </c>
      <c r="AD25" s="86">
        <v>1</v>
      </c>
      <c r="AE25" s="92" t="s">
        <v>508</v>
      </c>
      <c r="AF25" s="86" t="b">
        <v>0</v>
      </c>
      <c r="AG25" s="86" t="s">
        <v>512</v>
      </c>
      <c r="AH25" s="86"/>
      <c r="AI25" s="92" t="s">
        <v>508</v>
      </c>
      <c r="AJ25" s="86" t="b">
        <v>0</v>
      </c>
      <c r="AK25" s="86">
        <v>1</v>
      </c>
      <c r="AL25" s="92" t="s">
        <v>508</v>
      </c>
      <c r="AM25" s="86" t="s">
        <v>516</v>
      </c>
      <c r="AN25" s="86" t="b">
        <v>0</v>
      </c>
      <c r="AO25" s="92" t="s">
        <v>458</v>
      </c>
      <c r="AP25" s="86" t="s">
        <v>523</v>
      </c>
      <c r="AQ25" s="86">
        <v>0</v>
      </c>
      <c r="AR25" s="86">
        <v>0</v>
      </c>
      <c r="AS25" s="86"/>
      <c r="AT25" s="86"/>
      <c r="AU25" s="86"/>
      <c r="AV25" s="86"/>
      <c r="AW25" s="86"/>
      <c r="AX25" s="86"/>
      <c r="AY25" s="86"/>
      <c r="AZ25" s="86"/>
      <c r="BA25">
        <v>23</v>
      </c>
      <c r="BB25" s="85" t="str">
        <f>REPLACE(INDEX(GroupVertices[Group],MATCH(Edges[[#This Row],[Vertex 1]],GroupVertices[Vertex],0)),1,1,"")</f>
        <v>9</v>
      </c>
      <c r="BC25" s="85" t="str">
        <f>REPLACE(INDEX(GroupVertices[Group],MATCH(Edges[[#This Row],[Vertex 2]],GroupVertices[Vertex],0)),1,1,"")</f>
        <v>9</v>
      </c>
      <c r="BD25" s="51">
        <v>0</v>
      </c>
      <c r="BE25" s="52">
        <v>0</v>
      </c>
      <c r="BF25" s="51">
        <v>0</v>
      </c>
      <c r="BG25" s="52">
        <v>0</v>
      </c>
      <c r="BH25" s="51">
        <v>0</v>
      </c>
      <c r="BI25" s="52">
        <v>0</v>
      </c>
      <c r="BJ25" s="51">
        <v>30</v>
      </c>
      <c r="BK25" s="52">
        <v>100</v>
      </c>
      <c r="BL25" s="51">
        <v>30</v>
      </c>
    </row>
    <row r="26" spans="1:64" ht="30">
      <c r="A26" s="84" t="s">
        <v>217</v>
      </c>
      <c r="B26" s="84" t="s">
        <v>217</v>
      </c>
      <c r="C26" s="53" t="s">
        <v>1388</v>
      </c>
      <c r="D26" s="54">
        <v>10</v>
      </c>
      <c r="E26" s="65" t="s">
        <v>136</v>
      </c>
      <c r="F26" s="55">
        <v>12</v>
      </c>
      <c r="G26" s="53"/>
      <c r="H26" s="57"/>
      <c r="I26" s="56"/>
      <c r="J26" s="56"/>
      <c r="K26" s="36" t="s">
        <v>65</v>
      </c>
      <c r="L26" s="83">
        <v>26</v>
      </c>
      <c r="M26" s="83"/>
      <c r="N26" s="63"/>
      <c r="O26" s="86" t="s">
        <v>176</v>
      </c>
      <c r="P26" s="88">
        <v>43509.21716435185</v>
      </c>
      <c r="Q26" s="86" t="s">
        <v>264</v>
      </c>
      <c r="R26" s="89" t="s">
        <v>310</v>
      </c>
      <c r="S26" s="86" t="s">
        <v>326</v>
      </c>
      <c r="T26" s="86" t="s">
        <v>340</v>
      </c>
      <c r="U26" s="86"/>
      <c r="V26" s="89" t="s">
        <v>372</v>
      </c>
      <c r="W26" s="88">
        <v>43509.21716435185</v>
      </c>
      <c r="X26" s="89" t="s">
        <v>398</v>
      </c>
      <c r="Y26" s="86"/>
      <c r="Z26" s="86"/>
      <c r="AA26" s="92" t="s">
        <v>459</v>
      </c>
      <c r="AB26" s="86"/>
      <c r="AC26" s="86" t="b">
        <v>0</v>
      </c>
      <c r="AD26" s="86">
        <v>1</v>
      </c>
      <c r="AE26" s="92" t="s">
        <v>508</v>
      </c>
      <c r="AF26" s="86" t="b">
        <v>0</v>
      </c>
      <c r="AG26" s="86" t="s">
        <v>512</v>
      </c>
      <c r="AH26" s="86"/>
      <c r="AI26" s="92" t="s">
        <v>508</v>
      </c>
      <c r="AJ26" s="86" t="b">
        <v>0</v>
      </c>
      <c r="AK26" s="86">
        <v>1</v>
      </c>
      <c r="AL26" s="92" t="s">
        <v>508</v>
      </c>
      <c r="AM26" s="86" t="s">
        <v>516</v>
      </c>
      <c r="AN26" s="86" t="b">
        <v>0</v>
      </c>
      <c r="AO26" s="92" t="s">
        <v>459</v>
      </c>
      <c r="AP26" s="86" t="s">
        <v>523</v>
      </c>
      <c r="AQ26" s="86">
        <v>0</v>
      </c>
      <c r="AR26" s="86">
        <v>0</v>
      </c>
      <c r="AS26" s="86"/>
      <c r="AT26" s="86"/>
      <c r="AU26" s="86"/>
      <c r="AV26" s="86"/>
      <c r="AW26" s="86"/>
      <c r="AX26" s="86"/>
      <c r="AY26" s="86"/>
      <c r="AZ26" s="86"/>
      <c r="BA26">
        <v>23</v>
      </c>
      <c r="BB26" s="85" t="str">
        <f>REPLACE(INDEX(GroupVertices[Group],MATCH(Edges[[#This Row],[Vertex 1]],GroupVertices[Vertex],0)),1,1,"")</f>
        <v>9</v>
      </c>
      <c r="BC26" s="85" t="str">
        <f>REPLACE(INDEX(GroupVertices[Group],MATCH(Edges[[#This Row],[Vertex 2]],GroupVertices[Vertex],0)),1,1,"")</f>
        <v>9</v>
      </c>
      <c r="BD26" s="51">
        <v>0</v>
      </c>
      <c r="BE26" s="52">
        <v>0</v>
      </c>
      <c r="BF26" s="51">
        <v>0</v>
      </c>
      <c r="BG26" s="52">
        <v>0</v>
      </c>
      <c r="BH26" s="51">
        <v>0</v>
      </c>
      <c r="BI26" s="52">
        <v>0</v>
      </c>
      <c r="BJ26" s="51">
        <v>25</v>
      </c>
      <c r="BK26" s="52">
        <v>100</v>
      </c>
      <c r="BL26" s="51">
        <v>25</v>
      </c>
    </row>
    <row r="27" spans="1:64" ht="30">
      <c r="A27" s="84" t="s">
        <v>217</v>
      </c>
      <c r="B27" s="84" t="s">
        <v>217</v>
      </c>
      <c r="C27" s="53" t="s">
        <v>1388</v>
      </c>
      <c r="D27" s="54">
        <v>10</v>
      </c>
      <c r="E27" s="65" t="s">
        <v>136</v>
      </c>
      <c r="F27" s="55">
        <v>12</v>
      </c>
      <c r="G27" s="53"/>
      <c r="H27" s="57"/>
      <c r="I27" s="56"/>
      <c r="J27" s="56"/>
      <c r="K27" s="36" t="s">
        <v>65</v>
      </c>
      <c r="L27" s="83">
        <v>27</v>
      </c>
      <c r="M27" s="83"/>
      <c r="N27" s="63"/>
      <c r="O27" s="86" t="s">
        <v>176</v>
      </c>
      <c r="P27" s="88">
        <v>43510.4809375</v>
      </c>
      <c r="Q27" s="86" t="s">
        <v>265</v>
      </c>
      <c r="R27" s="89" t="s">
        <v>311</v>
      </c>
      <c r="S27" s="86" t="s">
        <v>326</v>
      </c>
      <c r="T27" s="86" t="s">
        <v>340</v>
      </c>
      <c r="U27" s="86"/>
      <c r="V27" s="89" t="s">
        <v>372</v>
      </c>
      <c r="W27" s="88">
        <v>43510.4809375</v>
      </c>
      <c r="X27" s="89" t="s">
        <v>399</v>
      </c>
      <c r="Y27" s="86"/>
      <c r="Z27" s="86"/>
      <c r="AA27" s="92" t="s">
        <v>460</v>
      </c>
      <c r="AB27" s="86"/>
      <c r="AC27" s="86" t="b">
        <v>0</v>
      </c>
      <c r="AD27" s="86">
        <v>1</v>
      </c>
      <c r="AE27" s="92" t="s">
        <v>508</v>
      </c>
      <c r="AF27" s="86" t="b">
        <v>0</v>
      </c>
      <c r="AG27" s="86" t="s">
        <v>512</v>
      </c>
      <c r="AH27" s="86"/>
      <c r="AI27" s="92" t="s">
        <v>508</v>
      </c>
      <c r="AJ27" s="86" t="b">
        <v>0</v>
      </c>
      <c r="AK27" s="86">
        <v>1</v>
      </c>
      <c r="AL27" s="92" t="s">
        <v>508</v>
      </c>
      <c r="AM27" s="86" t="s">
        <v>516</v>
      </c>
      <c r="AN27" s="86" t="b">
        <v>0</v>
      </c>
      <c r="AO27" s="92" t="s">
        <v>460</v>
      </c>
      <c r="AP27" s="86" t="s">
        <v>523</v>
      </c>
      <c r="AQ27" s="86">
        <v>0</v>
      </c>
      <c r="AR27" s="86">
        <v>0</v>
      </c>
      <c r="AS27" s="86"/>
      <c r="AT27" s="86"/>
      <c r="AU27" s="86"/>
      <c r="AV27" s="86"/>
      <c r="AW27" s="86"/>
      <c r="AX27" s="86"/>
      <c r="AY27" s="86"/>
      <c r="AZ27" s="86"/>
      <c r="BA27">
        <v>23</v>
      </c>
      <c r="BB27" s="85" t="str">
        <f>REPLACE(INDEX(GroupVertices[Group],MATCH(Edges[[#This Row],[Vertex 1]],GroupVertices[Vertex],0)),1,1,"")</f>
        <v>9</v>
      </c>
      <c r="BC27" s="85" t="str">
        <f>REPLACE(INDEX(GroupVertices[Group],MATCH(Edges[[#This Row],[Vertex 2]],GroupVertices[Vertex],0)),1,1,"")</f>
        <v>9</v>
      </c>
      <c r="BD27" s="51">
        <v>0</v>
      </c>
      <c r="BE27" s="52">
        <v>0</v>
      </c>
      <c r="BF27" s="51">
        <v>0</v>
      </c>
      <c r="BG27" s="52">
        <v>0</v>
      </c>
      <c r="BH27" s="51">
        <v>0</v>
      </c>
      <c r="BI27" s="52">
        <v>0</v>
      </c>
      <c r="BJ27" s="51">
        <v>29</v>
      </c>
      <c r="BK27" s="52">
        <v>100</v>
      </c>
      <c r="BL27" s="51">
        <v>29</v>
      </c>
    </row>
    <row r="28" spans="1:64" ht="30">
      <c r="A28" s="84" t="s">
        <v>217</v>
      </c>
      <c r="B28" s="84" t="s">
        <v>217</v>
      </c>
      <c r="C28" s="53" t="s">
        <v>1388</v>
      </c>
      <c r="D28" s="54">
        <v>10</v>
      </c>
      <c r="E28" s="65" t="s">
        <v>136</v>
      </c>
      <c r="F28" s="55">
        <v>12</v>
      </c>
      <c r="G28" s="53"/>
      <c r="H28" s="57"/>
      <c r="I28" s="56"/>
      <c r="J28" s="56"/>
      <c r="K28" s="36" t="s">
        <v>65</v>
      </c>
      <c r="L28" s="83">
        <v>28</v>
      </c>
      <c r="M28" s="83"/>
      <c r="N28" s="63"/>
      <c r="O28" s="86" t="s">
        <v>176</v>
      </c>
      <c r="P28" s="88">
        <v>43513.34181712963</v>
      </c>
      <c r="Q28" s="86" t="s">
        <v>266</v>
      </c>
      <c r="R28" s="86"/>
      <c r="S28" s="86"/>
      <c r="T28" s="86" t="s">
        <v>340</v>
      </c>
      <c r="U28" s="86"/>
      <c r="V28" s="89" t="s">
        <v>372</v>
      </c>
      <c r="W28" s="88">
        <v>43513.34181712963</v>
      </c>
      <c r="X28" s="89" t="s">
        <v>400</v>
      </c>
      <c r="Y28" s="86"/>
      <c r="Z28" s="86"/>
      <c r="AA28" s="92" t="s">
        <v>461</v>
      </c>
      <c r="AB28" s="86"/>
      <c r="AC28" s="86" t="b">
        <v>0</v>
      </c>
      <c r="AD28" s="86">
        <v>0</v>
      </c>
      <c r="AE28" s="92" t="s">
        <v>508</v>
      </c>
      <c r="AF28" s="86" t="b">
        <v>0</v>
      </c>
      <c r="AG28" s="86" t="s">
        <v>512</v>
      </c>
      <c r="AH28" s="86"/>
      <c r="AI28" s="92" t="s">
        <v>508</v>
      </c>
      <c r="AJ28" s="86" t="b">
        <v>0</v>
      </c>
      <c r="AK28" s="86">
        <v>2</v>
      </c>
      <c r="AL28" s="92" t="s">
        <v>450</v>
      </c>
      <c r="AM28" s="86" t="s">
        <v>517</v>
      </c>
      <c r="AN28" s="86" t="b">
        <v>0</v>
      </c>
      <c r="AO28" s="92" t="s">
        <v>450</v>
      </c>
      <c r="AP28" s="86" t="s">
        <v>176</v>
      </c>
      <c r="AQ28" s="86">
        <v>0</v>
      </c>
      <c r="AR28" s="86">
        <v>0</v>
      </c>
      <c r="AS28" s="86"/>
      <c r="AT28" s="86"/>
      <c r="AU28" s="86"/>
      <c r="AV28" s="86"/>
      <c r="AW28" s="86"/>
      <c r="AX28" s="86"/>
      <c r="AY28" s="86"/>
      <c r="AZ28" s="86"/>
      <c r="BA28">
        <v>23</v>
      </c>
      <c r="BB28" s="85" t="str">
        <f>REPLACE(INDEX(GroupVertices[Group],MATCH(Edges[[#This Row],[Vertex 1]],GroupVertices[Vertex],0)),1,1,"")</f>
        <v>9</v>
      </c>
      <c r="BC28" s="85" t="str">
        <f>REPLACE(INDEX(GroupVertices[Group],MATCH(Edges[[#This Row],[Vertex 2]],GroupVertices[Vertex],0)),1,1,"")</f>
        <v>9</v>
      </c>
      <c r="BD28" s="51">
        <v>0</v>
      </c>
      <c r="BE28" s="52">
        <v>0</v>
      </c>
      <c r="BF28" s="51">
        <v>0</v>
      </c>
      <c r="BG28" s="52">
        <v>0</v>
      </c>
      <c r="BH28" s="51">
        <v>0</v>
      </c>
      <c r="BI28" s="52">
        <v>0</v>
      </c>
      <c r="BJ28" s="51">
        <v>20</v>
      </c>
      <c r="BK28" s="52">
        <v>100</v>
      </c>
      <c r="BL28" s="51">
        <v>20</v>
      </c>
    </row>
    <row r="29" spans="1:64" ht="30">
      <c r="A29" s="84" t="s">
        <v>217</v>
      </c>
      <c r="B29" s="84" t="s">
        <v>217</v>
      </c>
      <c r="C29" s="53" t="s">
        <v>1388</v>
      </c>
      <c r="D29" s="54">
        <v>10</v>
      </c>
      <c r="E29" s="65" t="s">
        <v>136</v>
      </c>
      <c r="F29" s="55">
        <v>12</v>
      </c>
      <c r="G29" s="53"/>
      <c r="H29" s="57"/>
      <c r="I29" s="56"/>
      <c r="J29" s="56"/>
      <c r="K29" s="36" t="s">
        <v>65</v>
      </c>
      <c r="L29" s="83">
        <v>29</v>
      </c>
      <c r="M29" s="83"/>
      <c r="N29" s="63"/>
      <c r="O29" s="86" t="s">
        <v>176</v>
      </c>
      <c r="P29" s="88">
        <v>43513.34185185185</v>
      </c>
      <c r="Q29" s="86" t="s">
        <v>267</v>
      </c>
      <c r="R29" s="86"/>
      <c r="S29" s="86"/>
      <c r="T29" s="86" t="s">
        <v>340</v>
      </c>
      <c r="U29" s="86"/>
      <c r="V29" s="89" t="s">
        <v>372</v>
      </c>
      <c r="W29" s="88">
        <v>43513.34185185185</v>
      </c>
      <c r="X29" s="89" t="s">
        <v>401</v>
      </c>
      <c r="Y29" s="86"/>
      <c r="Z29" s="86"/>
      <c r="AA29" s="92" t="s">
        <v>462</v>
      </c>
      <c r="AB29" s="86"/>
      <c r="AC29" s="86" t="b">
        <v>0</v>
      </c>
      <c r="AD29" s="86">
        <v>0</v>
      </c>
      <c r="AE29" s="92" t="s">
        <v>508</v>
      </c>
      <c r="AF29" s="86" t="b">
        <v>0</v>
      </c>
      <c r="AG29" s="86" t="s">
        <v>512</v>
      </c>
      <c r="AH29" s="86"/>
      <c r="AI29" s="92" t="s">
        <v>508</v>
      </c>
      <c r="AJ29" s="86" t="b">
        <v>0</v>
      </c>
      <c r="AK29" s="86">
        <v>3</v>
      </c>
      <c r="AL29" s="92" t="s">
        <v>451</v>
      </c>
      <c r="AM29" s="86" t="s">
        <v>517</v>
      </c>
      <c r="AN29" s="86" t="b">
        <v>0</v>
      </c>
      <c r="AO29" s="92" t="s">
        <v>451</v>
      </c>
      <c r="AP29" s="86" t="s">
        <v>176</v>
      </c>
      <c r="AQ29" s="86">
        <v>0</v>
      </c>
      <c r="AR29" s="86">
        <v>0</v>
      </c>
      <c r="AS29" s="86"/>
      <c r="AT29" s="86"/>
      <c r="AU29" s="86"/>
      <c r="AV29" s="86"/>
      <c r="AW29" s="86"/>
      <c r="AX29" s="86"/>
      <c r="AY29" s="86"/>
      <c r="AZ29" s="86"/>
      <c r="BA29">
        <v>23</v>
      </c>
      <c r="BB29" s="85" t="str">
        <f>REPLACE(INDEX(GroupVertices[Group],MATCH(Edges[[#This Row],[Vertex 1]],GroupVertices[Vertex],0)),1,1,"")</f>
        <v>9</v>
      </c>
      <c r="BC29" s="85" t="str">
        <f>REPLACE(INDEX(GroupVertices[Group],MATCH(Edges[[#This Row],[Vertex 2]],GroupVertices[Vertex],0)),1,1,"")</f>
        <v>9</v>
      </c>
      <c r="BD29" s="51">
        <v>0</v>
      </c>
      <c r="BE29" s="52">
        <v>0</v>
      </c>
      <c r="BF29" s="51">
        <v>0</v>
      </c>
      <c r="BG29" s="52">
        <v>0</v>
      </c>
      <c r="BH29" s="51">
        <v>0</v>
      </c>
      <c r="BI29" s="52">
        <v>0</v>
      </c>
      <c r="BJ29" s="51">
        <v>21</v>
      </c>
      <c r="BK29" s="52">
        <v>100</v>
      </c>
      <c r="BL29" s="51">
        <v>21</v>
      </c>
    </row>
    <row r="30" spans="1:64" ht="30">
      <c r="A30" s="84" t="s">
        <v>217</v>
      </c>
      <c r="B30" s="84" t="s">
        <v>217</v>
      </c>
      <c r="C30" s="53" t="s">
        <v>1388</v>
      </c>
      <c r="D30" s="54">
        <v>10</v>
      </c>
      <c r="E30" s="65" t="s">
        <v>136</v>
      </c>
      <c r="F30" s="55">
        <v>12</v>
      </c>
      <c r="G30" s="53"/>
      <c r="H30" s="57"/>
      <c r="I30" s="56"/>
      <c r="J30" s="56"/>
      <c r="K30" s="36" t="s">
        <v>65</v>
      </c>
      <c r="L30" s="83">
        <v>30</v>
      </c>
      <c r="M30" s="83"/>
      <c r="N30" s="63"/>
      <c r="O30" s="86" t="s">
        <v>176</v>
      </c>
      <c r="P30" s="88">
        <v>43513.341886574075</v>
      </c>
      <c r="Q30" s="86" t="s">
        <v>268</v>
      </c>
      <c r="R30" s="86"/>
      <c r="S30" s="86"/>
      <c r="T30" s="86" t="s">
        <v>340</v>
      </c>
      <c r="U30" s="86"/>
      <c r="V30" s="89" t="s">
        <v>372</v>
      </c>
      <c r="W30" s="88">
        <v>43513.341886574075</v>
      </c>
      <c r="X30" s="89" t="s">
        <v>402</v>
      </c>
      <c r="Y30" s="86"/>
      <c r="Z30" s="86"/>
      <c r="AA30" s="92" t="s">
        <v>463</v>
      </c>
      <c r="AB30" s="86"/>
      <c r="AC30" s="86" t="b">
        <v>0</v>
      </c>
      <c r="AD30" s="86">
        <v>0</v>
      </c>
      <c r="AE30" s="92" t="s">
        <v>508</v>
      </c>
      <c r="AF30" s="86" t="b">
        <v>0</v>
      </c>
      <c r="AG30" s="86" t="s">
        <v>512</v>
      </c>
      <c r="AH30" s="86"/>
      <c r="AI30" s="92" t="s">
        <v>508</v>
      </c>
      <c r="AJ30" s="86" t="b">
        <v>0</v>
      </c>
      <c r="AK30" s="86">
        <v>1</v>
      </c>
      <c r="AL30" s="92" t="s">
        <v>452</v>
      </c>
      <c r="AM30" s="86" t="s">
        <v>517</v>
      </c>
      <c r="AN30" s="86" t="b">
        <v>0</v>
      </c>
      <c r="AO30" s="92" t="s">
        <v>452</v>
      </c>
      <c r="AP30" s="86" t="s">
        <v>176</v>
      </c>
      <c r="AQ30" s="86">
        <v>0</v>
      </c>
      <c r="AR30" s="86">
        <v>0</v>
      </c>
      <c r="AS30" s="86"/>
      <c r="AT30" s="86"/>
      <c r="AU30" s="86"/>
      <c r="AV30" s="86"/>
      <c r="AW30" s="86"/>
      <c r="AX30" s="86"/>
      <c r="AY30" s="86"/>
      <c r="AZ30" s="86"/>
      <c r="BA30">
        <v>23</v>
      </c>
      <c r="BB30" s="85" t="str">
        <f>REPLACE(INDEX(GroupVertices[Group],MATCH(Edges[[#This Row],[Vertex 1]],GroupVertices[Vertex],0)),1,1,"")</f>
        <v>9</v>
      </c>
      <c r="BC30" s="85" t="str">
        <f>REPLACE(INDEX(GroupVertices[Group],MATCH(Edges[[#This Row],[Vertex 2]],GroupVertices[Vertex],0)),1,1,"")</f>
        <v>9</v>
      </c>
      <c r="BD30" s="51">
        <v>0</v>
      </c>
      <c r="BE30" s="52">
        <v>0</v>
      </c>
      <c r="BF30" s="51">
        <v>0</v>
      </c>
      <c r="BG30" s="52">
        <v>0</v>
      </c>
      <c r="BH30" s="51">
        <v>0</v>
      </c>
      <c r="BI30" s="52">
        <v>0</v>
      </c>
      <c r="BJ30" s="51">
        <v>24</v>
      </c>
      <c r="BK30" s="52">
        <v>100</v>
      </c>
      <c r="BL30" s="51">
        <v>24</v>
      </c>
    </row>
    <row r="31" spans="1:64" ht="30">
      <c r="A31" s="84" t="s">
        <v>217</v>
      </c>
      <c r="B31" s="84" t="s">
        <v>217</v>
      </c>
      <c r="C31" s="53" t="s">
        <v>1388</v>
      </c>
      <c r="D31" s="54">
        <v>10</v>
      </c>
      <c r="E31" s="65" t="s">
        <v>136</v>
      </c>
      <c r="F31" s="55">
        <v>12</v>
      </c>
      <c r="G31" s="53"/>
      <c r="H31" s="57"/>
      <c r="I31" s="56"/>
      <c r="J31" s="56"/>
      <c r="K31" s="36" t="s">
        <v>65</v>
      </c>
      <c r="L31" s="83">
        <v>31</v>
      </c>
      <c r="M31" s="83"/>
      <c r="N31" s="63"/>
      <c r="O31" s="86" t="s">
        <v>176</v>
      </c>
      <c r="P31" s="88">
        <v>43513.3419212963</v>
      </c>
      <c r="Q31" s="86" t="s">
        <v>269</v>
      </c>
      <c r="R31" s="86"/>
      <c r="S31" s="86"/>
      <c r="T31" s="86" t="s">
        <v>340</v>
      </c>
      <c r="U31" s="86"/>
      <c r="V31" s="89" t="s">
        <v>372</v>
      </c>
      <c r="W31" s="88">
        <v>43513.3419212963</v>
      </c>
      <c r="X31" s="89" t="s">
        <v>403</v>
      </c>
      <c r="Y31" s="86"/>
      <c r="Z31" s="86"/>
      <c r="AA31" s="92" t="s">
        <v>464</v>
      </c>
      <c r="AB31" s="86"/>
      <c r="AC31" s="86" t="b">
        <v>0</v>
      </c>
      <c r="AD31" s="86">
        <v>0</v>
      </c>
      <c r="AE31" s="92" t="s">
        <v>508</v>
      </c>
      <c r="AF31" s="86" t="b">
        <v>0</v>
      </c>
      <c r="AG31" s="86" t="s">
        <v>512</v>
      </c>
      <c r="AH31" s="86"/>
      <c r="AI31" s="92" t="s">
        <v>508</v>
      </c>
      <c r="AJ31" s="86" t="b">
        <v>0</v>
      </c>
      <c r="AK31" s="86">
        <v>1</v>
      </c>
      <c r="AL31" s="92" t="s">
        <v>453</v>
      </c>
      <c r="AM31" s="86" t="s">
        <v>517</v>
      </c>
      <c r="AN31" s="86" t="b">
        <v>0</v>
      </c>
      <c r="AO31" s="92" t="s">
        <v>453</v>
      </c>
      <c r="AP31" s="86" t="s">
        <v>176</v>
      </c>
      <c r="AQ31" s="86">
        <v>0</v>
      </c>
      <c r="AR31" s="86">
        <v>0</v>
      </c>
      <c r="AS31" s="86"/>
      <c r="AT31" s="86"/>
      <c r="AU31" s="86"/>
      <c r="AV31" s="86"/>
      <c r="AW31" s="86"/>
      <c r="AX31" s="86"/>
      <c r="AY31" s="86"/>
      <c r="AZ31" s="86"/>
      <c r="BA31">
        <v>23</v>
      </c>
      <c r="BB31" s="85" t="str">
        <f>REPLACE(INDEX(GroupVertices[Group],MATCH(Edges[[#This Row],[Vertex 1]],GroupVertices[Vertex],0)),1,1,"")</f>
        <v>9</v>
      </c>
      <c r="BC31" s="85" t="str">
        <f>REPLACE(INDEX(GroupVertices[Group],MATCH(Edges[[#This Row],[Vertex 2]],GroupVertices[Vertex],0)),1,1,"")</f>
        <v>9</v>
      </c>
      <c r="BD31" s="51">
        <v>0</v>
      </c>
      <c r="BE31" s="52">
        <v>0</v>
      </c>
      <c r="BF31" s="51">
        <v>0</v>
      </c>
      <c r="BG31" s="52">
        <v>0</v>
      </c>
      <c r="BH31" s="51">
        <v>0</v>
      </c>
      <c r="BI31" s="52">
        <v>0</v>
      </c>
      <c r="BJ31" s="51">
        <v>23</v>
      </c>
      <c r="BK31" s="52">
        <v>100</v>
      </c>
      <c r="BL31" s="51">
        <v>23</v>
      </c>
    </row>
    <row r="32" spans="1:64" ht="30">
      <c r="A32" s="84" t="s">
        <v>217</v>
      </c>
      <c r="B32" s="84" t="s">
        <v>217</v>
      </c>
      <c r="C32" s="53" t="s">
        <v>1388</v>
      </c>
      <c r="D32" s="54">
        <v>10</v>
      </c>
      <c r="E32" s="65" t="s">
        <v>136</v>
      </c>
      <c r="F32" s="55">
        <v>12</v>
      </c>
      <c r="G32" s="53"/>
      <c r="H32" s="57"/>
      <c r="I32" s="56"/>
      <c r="J32" s="56"/>
      <c r="K32" s="36" t="s">
        <v>65</v>
      </c>
      <c r="L32" s="83">
        <v>32</v>
      </c>
      <c r="M32" s="83"/>
      <c r="N32" s="63"/>
      <c r="O32" s="86" t="s">
        <v>176</v>
      </c>
      <c r="P32" s="88">
        <v>43513.34195601852</v>
      </c>
      <c r="Q32" s="86" t="s">
        <v>270</v>
      </c>
      <c r="R32" s="86"/>
      <c r="S32" s="86"/>
      <c r="T32" s="86" t="s">
        <v>340</v>
      </c>
      <c r="U32" s="86"/>
      <c r="V32" s="89" t="s">
        <v>372</v>
      </c>
      <c r="W32" s="88">
        <v>43513.34195601852</v>
      </c>
      <c r="X32" s="89" t="s">
        <v>404</v>
      </c>
      <c r="Y32" s="86"/>
      <c r="Z32" s="86"/>
      <c r="AA32" s="92" t="s">
        <v>465</v>
      </c>
      <c r="AB32" s="86"/>
      <c r="AC32" s="86" t="b">
        <v>0</v>
      </c>
      <c r="AD32" s="86">
        <v>0</v>
      </c>
      <c r="AE32" s="92" t="s">
        <v>508</v>
      </c>
      <c r="AF32" s="86" t="b">
        <v>0</v>
      </c>
      <c r="AG32" s="86" t="s">
        <v>512</v>
      </c>
      <c r="AH32" s="86"/>
      <c r="AI32" s="92" t="s">
        <v>508</v>
      </c>
      <c r="AJ32" s="86" t="b">
        <v>0</v>
      </c>
      <c r="AK32" s="86">
        <v>1</v>
      </c>
      <c r="AL32" s="92" t="s">
        <v>454</v>
      </c>
      <c r="AM32" s="86" t="s">
        <v>517</v>
      </c>
      <c r="AN32" s="86" t="b">
        <v>0</v>
      </c>
      <c r="AO32" s="92" t="s">
        <v>454</v>
      </c>
      <c r="AP32" s="86" t="s">
        <v>176</v>
      </c>
      <c r="AQ32" s="86">
        <v>0</v>
      </c>
      <c r="AR32" s="86">
        <v>0</v>
      </c>
      <c r="AS32" s="86"/>
      <c r="AT32" s="86"/>
      <c r="AU32" s="86"/>
      <c r="AV32" s="86"/>
      <c r="AW32" s="86"/>
      <c r="AX32" s="86"/>
      <c r="AY32" s="86"/>
      <c r="AZ32" s="86"/>
      <c r="BA32">
        <v>23</v>
      </c>
      <c r="BB32" s="85" t="str">
        <f>REPLACE(INDEX(GroupVertices[Group],MATCH(Edges[[#This Row],[Vertex 1]],GroupVertices[Vertex],0)),1,1,"")</f>
        <v>9</v>
      </c>
      <c r="BC32" s="85" t="str">
        <f>REPLACE(INDEX(GroupVertices[Group],MATCH(Edges[[#This Row],[Vertex 2]],GroupVertices[Vertex],0)),1,1,"")</f>
        <v>9</v>
      </c>
      <c r="BD32" s="51">
        <v>0</v>
      </c>
      <c r="BE32" s="52">
        <v>0</v>
      </c>
      <c r="BF32" s="51">
        <v>0</v>
      </c>
      <c r="BG32" s="52">
        <v>0</v>
      </c>
      <c r="BH32" s="51">
        <v>0</v>
      </c>
      <c r="BI32" s="52">
        <v>0</v>
      </c>
      <c r="BJ32" s="51">
        <v>21</v>
      </c>
      <c r="BK32" s="52">
        <v>100</v>
      </c>
      <c r="BL32" s="51">
        <v>21</v>
      </c>
    </row>
    <row r="33" spans="1:64" ht="30">
      <c r="A33" s="84" t="s">
        <v>217</v>
      </c>
      <c r="B33" s="84" t="s">
        <v>217</v>
      </c>
      <c r="C33" s="53" t="s">
        <v>1388</v>
      </c>
      <c r="D33" s="54">
        <v>10</v>
      </c>
      <c r="E33" s="65" t="s">
        <v>136</v>
      </c>
      <c r="F33" s="55">
        <v>12</v>
      </c>
      <c r="G33" s="53"/>
      <c r="H33" s="57"/>
      <c r="I33" s="56"/>
      <c r="J33" s="56"/>
      <c r="K33" s="36" t="s">
        <v>65</v>
      </c>
      <c r="L33" s="83">
        <v>33</v>
      </c>
      <c r="M33" s="83"/>
      <c r="N33" s="63"/>
      <c r="O33" s="86" t="s">
        <v>176</v>
      </c>
      <c r="P33" s="88">
        <v>43513.34202546296</v>
      </c>
      <c r="Q33" s="86" t="s">
        <v>271</v>
      </c>
      <c r="R33" s="86"/>
      <c r="S33" s="86"/>
      <c r="T33" s="86" t="s">
        <v>340</v>
      </c>
      <c r="U33" s="86"/>
      <c r="V33" s="89" t="s">
        <v>372</v>
      </c>
      <c r="W33" s="88">
        <v>43513.34202546296</v>
      </c>
      <c r="X33" s="89" t="s">
        <v>405</v>
      </c>
      <c r="Y33" s="86"/>
      <c r="Z33" s="86"/>
      <c r="AA33" s="92" t="s">
        <v>466</v>
      </c>
      <c r="AB33" s="86"/>
      <c r="AC33" s="86" t="b">
        <v>0</v>
      </c>
      <c r="AD33" s="86">
        <v>0</v>
      </c>
      <c r="AE33" s="92" t="s">
        <v>508</v>
      </c>
      <c r="AF33" s="86" t="b">
        <v>0</v>
      </c>
      <c r="AG33" s="86" t="s">
        <v>512</v>
      </c>
      <c r="AH33" s="86"/>
      <c r="AI33" s="92" t="s">
        <v>508</v>
      </c>
      <c r="AJ33" s="86" t="b">
        <v>0</v>
      </c>
      <c r="AK33" s="86">
        <v>1</v>
      </c>
      <c r="AL33" s="92" t="s">
        <v>455</v>
      </c>
      <c r="AM33" s="86" t="s">
        <v>517</v>
      </c>
      <c r="AN33" s="86" t="b">
        <v>0</v>
      </c>
      <c r="AO33" s="92" t="s">
        <v>455</v>
      </c>
      <c r="AP33" s="86" t="s">
        <v>176</v>
      </c>
      <c r="AQ33" s="86">
        <v>0</v>
      </c>
      <c r="AR33" s="86">
        <v>0</v>
      </c>
      <c r="AS33" s="86"/>
      <c r="AT33" s="86"/>
      <c r="AU33" s="86"/>
      <c r="AV33" s="86"/>
      <c r="AW33" s="86"/>
      <c r="AX33" s="86"/>
      <c r="AY33" s="86"/>
      <c r="AZ33" s="86"/>
      <c r="BA33">
        <v>23</v>
      </c>
      <c r="BB33" s="85" t="str">
        <f>REPLACE(INDEX(GroupVertices[Group],MATCH(Edges[[#This Row],[Vertex 1]],GroupVertices[Vertex],0)),1,1,"")</f>
        <v>9</v>
      </c>
      <c r="BC33" s="85" t="str">
        <f>REPLACE(INDEX(GroupVertices[Group],MATCH(Edges[[#This Row],[Vertex 2]],GroupVertices[Vertex],0)),1,1,"")</f>
        <v>9</v>
      </c>
      <c r="BD33" s="51">
        <v>0</v>
      </c>
      <c r="BE33" s="52">
        <v>0</v>
      </c>
      <c r="BF33" s="51">
        <v>0</v>
      </c>
      <c r="BG33" s="52">
        <v>0</v>
      </c>
      <c r="BH33" s="51">
        <v>0</v>
      </c>
      <c r="BI33" s="52">
        <v>0</v>
      </c>
      <c r="BJ33" s="51">
        <v>21</v>
      </c>
      <c r="BK33" s="52">
        <v>100</v>
      </c>
      <c r="BL33" s="51">
        <v>21</v>
      </c>
    </row>
    <row r="34" spans="1:64" ht="30">
      <c r="A34" s="84" t="s">
        <v>217</v>
      </c>
      <c r="B34" s="84" t="s">
        <v>217</v>
      </c>
      <c r="C34" s="53" t="s">
        <v>1388</v>
      </c>
      <c r="D34" s="54">
        <v>10</v>
      </c>
      <c r="E34" s="65" t="s">
        <v>136</v>
      </c>
      <c r="F34" s="55">
        <v>12</v>
      </c>
      <c r="G34" s="53"/>
      <c r="H34" s="57"/>
      <c r="I34" s="56"/>
      <c r="J34" s="56"/>
      <c r="K34" s="36" t="s">
        <v>65</v>
      </c>
      <c r="L34" s="83">
        <v>34</v>
      </c>
      <c r="M34" s="83"/>
      <c r="N34" s="63"/>
      <c r="O34" s="86" t="s">
        <v>176</v>
      </c>
      <c r="P34" s="88">
        <v>43513.34204861111</v>
      </c>
      <c r="Q34" s="86" t="s">
        <v>272</v>
      </c>
      <c r="R34" s="86"/>
      <c r="S34" s="86"/>
      <c r="T34" s="86" t="s">
        <v>340</v>
      </c>
      <c r="U34" s="86"/>
      <c r="V34" s="89" t="s">
        <v>372</v>
      </c>
      <c r="W34" s="88">
        <v>43513.34204861111</v>
      </c>
      <c r="X34" s="89" t="s">
        <v>406</v>
      </c>
      <c r="Y34" s="86"/>
      <c r="Z34" s="86"/>
      <c r="AA34" s="92" t="s">
        <v>467</v>
      </c>
      <c r="AB34" s="86"/>
      <c r="AC34" s="86" t="b">
        <v>0</v>
      </c>
      <c r="AD34" s="86">
        <v>0</v>
      </c>
      <c r="AE34" s="92" t="s">
        <v>508</v>
      </c>
      <c r="AF34" s="86" t="b">
        <v>0</v>
      </c>
      <c r="AG34" s="86" t="s">
        <v>512</v>
      </c>
      <c r="AH34" s="86"/>
      <c r="AI34" s="92" t="s">
        <v>508</v>
      </c>
      <c r="AJ34" s="86" t="b">
        <v>0</v>
      </c>
      <c r="AK34" s="86">
        <v>1</v>
      </c>
      <c r="AL34" s="92" t="s">
        <v>456</v>
      </c>
      <c r="AM34" s="86" t="s">
        <v>517</v>
      </c>
      <c r="AN34" s="86" t="b">
        <v>0</v>
      </c>
      <c r="AO34" s="92" t="s">
        <v>456</v>
      </c>
      <c r="AP34" s="86" t="s">
        <v>176</v>
      </c>
      <c r="AQ34" s="86">
        <v>0</v>
      </c>
      <c r="AR34" s="86">
        <v>0</v>
      </c>
      <c r="AS34" s="86"/>
      <c r="AT34" s="86"/>
      <c r="AU34" s="86"/>
      <c r="AV34" s="86"/>
      <c r="AW34" s="86"/>
      <c r="AX34" s="86"/>
      <c r="AY34" s="86"/>
      <c r="AZ34" s="86"/>
      <c r="BA34">
        <v>23</v>
      </c>
      <c r="BB34" s="85" t="str">
        <f>REPLACE(INDEX(GroupVertices[Group],MATCH(Edges[[#This Row],[Vertex 1]],GroupVertices[Vertex],0)),1,1,"")</f>
        <v>9</v>
      </c>
      <c r="BC34" s="85" t="str">
        <f>REPLACE(INDEX(GroupVertices[Group],MATCH(Edges[[#This Row],[Vertex 2]],GroupVertices[Vertex],0)),1,1,"")</f>
        <v>9</v>
      </c>
      <c r="BD34" s="51">
        <v>0</v>
      </c>
      <c r="BE34" s="52">
        <v>0</v>
      </c>
      <c r="BF34" s="51">
        <v>0</v>
      </c>
      <c r="BG34" s="52">
        <v>0</v>
      </c>
      <c r="BH34" s="51">
        <v>0</v>
      </c>
      <c r="BI34" s="52">
        <v>0</v>
      </c>
      <c r="BJ34" s="51">
        <v>24</v>
      </c>
      <c r="BK34" s="52">
        <v>100</v>
      </c>
      <c r="BL34" s="51">
        <v>24</v>
      </c>
    </row>
    <row r="35" spans="1:64" ht="30">
      <c r="A35" s="84" t="s">
        <v>217</v>
      </c>
      <c r="B35" s="84" t="s">
        <v>217</v>
      </c>
      <c r="C35" s="53" t="s">
        <v>1388</v>
      </c>
      <c r="D35" s="54">
        <v>10</v>
      </c>
      <c r="E35" s="65" t="s">
        <v>136</v>
      </c>
      <c r="F35" s="55">
        <v>12</v>
      </c>
      <c r="G35" s="53"/>
      <c r="H35" s="57"/>
      <c r="I35" s="56"/>
      <c r="J35" s="56"/>
      <c r="K35" s="36" t="s">
        <v>65</v>
      </c>
      <c r="L35" s="83">
        <v>35</v>
      </c>
      <c r="M35" s="83"/>
      <c r="N35" s="63"/>
      <c r="O35" s="86" t="s">
        <v>176</v>
      </c>
      <c r="P35" s="88">
        <v>43513.342094907406</v>
      </c>
      <c r="Q35" s="86" t="s">
        <v>273</v>
      </c>
      <c r="R35" s="86"/>
      <c r="S35" s="86"/>
      <c r="T35" s="86" t="s">
        <v>340</v>
      </c>
      <c r="U35" s="86"/>
      <c r="V35" s="89" t="s">
        <v>372</v>
      </c>
      <c r="W35" s="88">
        <v>43513.342094907406</v>
      </c>
      <c r="X35" s="89" t="s">
        <v>407</v>
      </c>
      <c r="Y35" s="86"/>
      <c r="Z35" s="86"/>
      <c r="AA35" s="92" t="s">
        <v>468</v>
      </c>
      <c r="AB35" s="86"/>
      <c r="AC35" s="86" t="b">
        <v>0</v>
      </c>
      <c r="AD35" s="86">
        <v>0</v>
      </c>
      <c r="AE35" s="92" t="s">
        <v>508</v>
      </c>
      <c r="AF35" s="86" t="b">
        <v>0</v>
      </c>
      <c r="AG35" s="86" t="s">
        <v>512</v>
      </c>
      <c r="AH35" s="86"/>
      <c r="AI35" s="92" t="s">
        <v>508</v>
      </c>
      <c r="AJ35" s="86" t="b">
        <v>0</v>
      </c>
      <c r="AK35" s="86">
        <v>1</v>
      </c>
      <c r="AL35" s="92" t="s">
        <v>457</v>
      </c>
      <c r="AM35" s="86" t="s">
        <v>517</v>
      </c>
      <c r="AN35" s="86" t="b">
        <v>0</v>
      </c>
      <c r="AO35" s="92" t="s">
        <v>457</v>
      </c>
      <c r="AP35" s="86" t="s">
        <v>176</v>
      </c>
      <c r="AQ35" s="86">
        <v>0</v>
      </c>
      <c r="AR35" s="86">
        <v>0</v>
      </c>
      <c r="AS35" s="86"/>
      <c r="AT35" s="86"/>
      <c r="AU35" s="86"/>
      <c r="AV35" s="86"/>
      <c r="AW35" s="86"/>
      <c r="AX35" s="86"/>
      <c r="AY35" s="86"/>
      <c r="AZ35" s="86"/>
      <c r="BA35">
        <v>23</v>
      </c>
      <c r="BB35" s="85" t="str">
        <f>REPLACE(INDEX(GroupVertices[Group],MATCH(Edges[[#This Row],[Vertex 1]],GroupVertices[Vertex],0)),1,1,"")</f>
        <v>9</v>
      </c>
      <c r="BC35" s="85" t="str">
        <f>REPLACE(INDEX(GroupVertices[Group],MATCH(Edges[[#This Row],[Vertex 2]],GroupVertices[Vertex],0)),1,1,"")</f>
        <v>9</v>
      </c>
      <c r="BD35" s="51">
        <v>1</v>
      </c>
      <c r="BE35" s="52">
        <v>4.545454545454546</v>
      </c>
      <c r="BF35" s="51">
        <v>0</v>
      </c>
      <c r="BG35" s="52">
        <v>0</v>
      </c>
      <c r="BH35" s="51">
        <v>0</v>
      </c>
      <c r="BI35" s="52">
        <v>0</v>
      </c>
      <c r="BJ35" s="51">
        <v>21</v>
      </c>
      <c r="BK35" s="52">
        <v>95.45454545454545</v>
      </c>
      <c r="BL35" s="51">
        <v>22</v>
      </c>
    </row>
    <row r="36" spans="1:64" ht="30">
      <c r="A36" s="84" t="s">
        <v>217</v>
      </c>
      <c r="B36" s="84" t="s">
        <v>217</v>
      </c>
      <c r="C36" s="53" t="s">
        <v>1388</v>
      </c>
      <c r="D36" s="54">
        <v>10</v>
      </c>
      <c r="E36" s="65" t="s">
        <v>136</v>
      </c>
      <c r="F36" s="55">
        <v>12</v>
      </c>
      <c r="G36" s="53"/>
      <c r="H36" s="57"/>
      <c r="I36" s="56"/>
      <c r="J36" s="56"/>
      <c r="K36" s="36" t="s">
        <v>65</v>
      </c>
      <c r="L36" s="83">
        <v>36</v>
      </c>
      <c r="M36" s="83"/>
      <c r="N36" s="63"/>
      <c r="O36" s="86" t="s">
        <v>176</v>
      </c>
      <c r="P36" s="88">
        <v>43513.34212962963</v>
      </c>
      <c r="Q36" s="86" t="s">
        <v>274</v>
      </c>
      <c r="R36" s="86"/>
      <c r="S36" s="86"/>
      <c r="T36" s="86" t="s">
        <v>340</v>
      </c>
      <c r="U36" s="86"/>
      <c r="V36" s="89" t="s">
        <v>372</v>
      </c>
      <c r="W36" s="88">
        <v>43513.34212962963</v>
      </c>
      <c r="X36" s="89" t="s">
        <v>408</v>
      </c>
      <c r="Y36" s="86"/>
      <c r="Z36" s="86"/>
      <c r="AA36" s="92" t="s">
        <v>469</v>
      </c>
      <c r="AB36" s="86"/>
      <c r="AC36" s="86" t="b">
        <v>0</v>
      </c>
      <c r="AD36" s="86">
        <v>0</v>
      </c>
      <c r="AE36" s="92" t="s">
        <v>508</v>
      </c>
      <c r="AF36" s="86" t="b">
        <v>0</v>
      </c>
      <c r="AG36" s="86" t="s">
        <v>512</v>
      </c>
      <c r="AH36" s="86"/>
      <c r="AI36" s="92" t="s">
        <v>508</v>
      </c>
      <c r="AJ36" s="86" t="b">
        <v>0</v>
      </c>
      <c r="AK36" s="86">
        <v>1</v>
      </c>
      <c r="AL36" s="92" t="s">
        <v>458</v>
      </c>
      <c r="AM36" s="86" t="s">
        <v>517</v>
      </c>
      <c r="AN36" s="86" t="b">
        <v>0</v>
      </c>
      <c r="AO36" s="92" t="s">
        <v>458</v>
      </c>
      <c r="AP36" s="86" t="s">
        <v>176</v>
      </c>
      <c r="AQ36" s="86">
        <v>0</v>
      </c>
      <c r="AR36" s="86">
        <v>0</v>
      </c>
      <c r="AS36" s="86"/>
      <c r="AT36" s="86"/>
      <c r="AU36" s="86"/>
      <c r="AV36" s="86"/>
      <c r="AW36" s="86"/>
      <c r="AX36" s="86"/>
      <c r="AY36" s="86"/>
      <c r="AZ36" s="86"/>
      <c r="BA36">
        <v>23</v>
      </c>
      <c r="BB36" s="85" t="str">
        <f>REPLACE(INDEX(GroupVertices[Group],MATCH(Edges[[#This Row],[Vertex 1]],GroupVertices[Vertex],0)),1,1,"")</f>
        <v>9</v>
      </c>
      <c r="BC36" s="85" t="str">
        <f>REPLACE(INDEX(GroupVertices[Group],MATCH(Edges[[#This Row],[Vertex 2]],GroupVertices[Vertex],0)),1,1,"")</f>
        <v>9</v>
      </c>
      <c r="BD36" s="51">
        <v>0</v>
      </c>
      <c r="BE36" s="52">
        <v>0</v>
      </c>
      <c r="BF36" s="51">
        <v>0</v>
      </c>
      <c r="BG36" s="52">
        <v>0</v>
      </c>
      <c r="BH36" s="51">
        <v>0</v>
      </c>
      <c r="BI36" s="52">
        <v>0</v>
      </c>
      <c r="BJ36" s="51">
        <v>24</v>
      </c>
      <c r="BK36" s="52">
        <v>100</v>
      </c>
      <c r="BL36" s="51">
        <v>24</v>
      </c>
    </row>
    <row r="37" spans="1:64" ht="30">
      <c r="A37" s="84" t="s">
        <v>217</v>
      </c>
      <c r="B37" s="84" t="s">
        <v>217</v>
      </c>
      <c r="C37" s="53" t="s">
        <v>1388</v>
      </c>
      <c r="D37" s="54">
        <v>10</v>
      </c>
      <c r="E37" s="65" t="s">
        <v>136</v>
      </c>
      <c r="F37" s="55">
        <v>12</v>
      </c>
      <c r="G37" s="53"/>
      <c r="H37" s="57"/>
      <c r="I37" s="56"/>
      <c r="J37" s="56"/>
      <c r="K37" s="36" t="s">
        <v>65</v>
      </c>
      <c r="L37" s="83">
        <v>37</v>
      </c>
      <c r="M37" s="83"/>
      <c r="N37" s="63"/>
      <c r="O37" s="86" t="s">
        <v>176</v>
      </c>
      <c r="P37" s="88">
        <v>43513.342152777775</v>
      </c>
      <c r="Q37" s="86" t="s">
        <v>275</v>
      </c>
      <c r="R37" s="86"/>
      <c r="S37" s="86"/>
      <c r="T37" s="86" t="s">
        <v>340</v>
      </c>
      <c r="U37" s="86"/>
      <c r="V37" s="89" t="s">
        <v>372</v>
      </c>
      <c r="W37" s="88">
        <v>43513.342152777775</v>
      </c>
      <c r="X37" s="89" t="s">
        <v>409</v>
      </c>
      <c r="Y37" s="86"/>
      <c r="Z37" s="86"/>
      <c r="AA37" s="92" t="s">
        <v>470</v>
      </c>
      <c r="AB37" s="86"/>
      <c r="AC37" s="86" t="b">
        <v>0</v>
      </c>
      <c r="AD37" s="86">
        <v>0</v>
      </c>
      <c r="AE37" s="92" t="s">
        <v>508</v>
      </c>
      <c r="AF37" s="86" t="b">
        <v>0</v>
      </c>
      <c r="AG37" s="86" t="s">
        <v>512</v>
      </c>
      <c r="AH37" s="86"/>
      <c r="AI37" s="92" t="s">
        <v>508</v>
      </c>
      <c r="AJ37" s="86" t="b">
        <v>0</v>
      </c>
      <c r="AK37" s="86">
        <v>1</v>
      </c>
      <c r="AL37" s="92" t="s">
        <v>459</v>
      </c>
      <c r="AM37" s="86" t="s">
        <v>517</v>
      </c>
      <c r="AN37" s="86" t="b">
        <v>0</v>
      </c>
      <c r="AO37" s="92" t="s">
        <v>459</v>
      </c>
      <c r="AP37" s="86" t="s">
        <v>176</v>
      </c>
      <c r="AQ37" s="86">
        <v>0</v>
      </c>
      <c r="AR37" s="86">
        <v>0</v>
      </c>
      <c r="AS37" s="86"/>
      <c r="AT37" s="86"/>
      <c r="AU37" s="86"/>
      <c r="AV37" s="86"/>
      <c r="AW37" s="86"/>
      <c r="AX37" s="86"/>
      <c r="AY37" s="86"/>
      <c r="AZ37" s="86"/>
      <c r="BA37">
        <v>23</v>
      </c>
      <c r="BB37" s="85" t="str">
        <f>REPLACE(INDEX(GroupVertices[Group],MATCH(Edges[[#This Row],[Vertex 1]],GroupVertices[Vertex],0)),1,1,"")</f>
        <v>9</v>
      </c>
      <c r="BC37" s="85" t="str">
        <f>REPLACE(INDEX(GroupVertices[Group],MATCH(Edges[[#This Row],[Vertex 2]],GroupVertices[Vertex],0)),1,1,"")</f>
        <v>9</v>
      </c>
      <c r="BD37" s="51">
        <v>0</v>
      </c>
      <c r="BE37" s="52">
        <v>0</v>
      </c>
      <c r="BF37" s="51">
        <v>0</v>
      </c>
      <c r="BG37" s="52">
        <v>0</v>
      </c>
      <c r="BH37" s="51">
        <v>0</v>
      </c>
      <c r="BI37" s="52">
        <v>0</v>
      </c>
      <c r="BJ37" s="51">
        <v>20</v>
      </c>
      <c r="BK37" s="52">
        <v>100</v>
      </c>
      <c r="BL37" s="51">
        <v>20</v>
      </c>
    </row>
    <row r="38" spans="1:64" ht="30">
      <c r="A38" s="84" t="s">
        <v>217</v>
      </c>
      <c r="B38" s="84" t="s">
        <v>217</v>
      </c>
      <c r="C38" s="53" t="s">
        <v>1388</v>
      </c>
      <c r="D38" s="54">
        <v>10</v>
      </c>
      <c r="E38" s="65" t="s">
        <v>136</v>
      </c>
      <c r="F38" s="55">
        <v>12</v>
      </c>
      <c r="G38" s="53"/>
      <c r="H38" s="57"/>
      <c r="I38" s="56"/>
      <c r="J38" s="56"/>
      <c r="K38" s="36" t="s">
        <v>65</v>
      </c>
      <c r="L38" s="83">
        <v>38</v>
      </c>
      <c r="M38" s="83"/>
      <c r="N38" s="63"/>
      <c r="O38" s="86" t="s">
        <v>176</v>
      </c>
      <c r="P38" s="88">
        <v>43513.3421875</v>
      </c>
      <c r="Q38" s="86" t="s">
        <v>276</v>
      </c>
      <c r="R38" s="86"/>
      <c r="S38" s="86"/>
      <c r="T38" s="86" t="s">
        <v>340</v>
      </c>
      <c r="U38" s="86"/>
      <c r="V38" s="89" t="s">
        <v>372</v>
      </c>
      <c r="W38" s="88">
        <v>43513.3421875</v>
      </c>
      <c r="X38" s="89" t="s">
        <v>410</v>
      </c>
      <c r="Y38" s="86"/>
      <c r="Z38" s="86"/>
      <c r="AA38" s="92" t="s">
        <v>471</v>
      </c>
      <c r="AB38" s="86"/>
      <c r="AC38" s="86" t="b">
        <v>0</v>
      </c>
      <c r="AD38" s="86">
        <v>0</v>
      </c>
      <c r="AE38" s="92" t="s">
        <v>508</v>
      </c>
      <c r="AF38" s="86" t="b">
        <v>0</v>
      </c>
      <c r="AG38" s="86" t="s">
        <v>512</v>
      </c>
      <c r="AH38" s="86"/>
      <c r="AI38" s="92" t="s">
        <v>508</v>
      </c>
      <c r="AJ38" s="86" t="b">
        <v>0</v>
      </c>
      <c r="AK38" s="86">
        <v>1</v>
      </c>
      <c r="AL38" s="92" t="s">
        <v>460</v>
      </c>
      <c r="AM38" s="86" t="s">
        <v>517</v>
      </c>
      <c r="AN38" s="86" t="b">
        <v>0</v>
      </c>
      <c r="AO38" s="92" t="s">
        <v>460</v>
      </c>
      <c r="AP38" s="86" t="s">
        <v>176</v>
      </c>
      <c r="AQ38" s="86">
        <v>0</v>
      </c>
      <c r="AR38" s="86">
        <v>0</v>
      </c>
      <c r="AS38" s="86"/>
      <c r="AT38" s="86"/>
      <c r="AU38" s="86"/>
      <c r="AV38" s="86"/>
      <c r="AW38" s="86"/>
      <c r="AX38" s="86"/>
      <c r="AY38" s="86"/>
      <c r="AZ38" s="86"/>
      <c r="BA38">
        <v>23</v>
      </c>
      <c r="BB38" s="85" t="str">
        <f>REPLACE(INDEX(GroupVertices[Group],MATCH(Edges[[#This Row],[Vertex 1]],GroupVertices[Vertex],0)),1,1,"")</f>
        <v>9</v>
      </c>
      <c r="BC38" s="85" t="str">
        <f>REPLACE(INDEX(GroupVertices[Group],MATCH(Edges[[#This Row],[Vertex 2]],GroupVertices[Vertex],0)),1,1,"")</f>
        <v>9</v>
      </c>
      <c r="BD38" s="51">
        <v>0</v>
      </c>
      <c r="BE38" s="52">
        <v>0</v>
      </c>
      <c r="BF38" s="51">
        <v>0</v>
      </c>
      <c r="BG38" s="52">
        <v>0</v>
      </c>
      <c r="BH38" s="51">
        <v>0</v>
      </c>
      <c r="BI38" s="52">
        <v>0</v>
      </c>
      <c r="BJ38" s="51">
        <v>22</v>
      </c>
      <c r="BK38" s="52">
        <v>100</v>
      </c>
      <c r="BL38" s="51">
        <v>22</v>
      </c>
    </row>
    <row r="39" spans="1:64" ht="30">
      <c r="A39" s="84" t="s">
        <v>217</v>
      </c>
      <c r="B39" s="84" t="s">
        <v>217</v>
      </c>
      <c r="C39" s="53" t="s">
        <v>1388</v>
      </c>
      <c r="D39" s="54">
        <v>10</v>
      </c>
      <c r="E39" s="65" t="s">
        <v>136</v>
      </c>
      <c r="F39" s="55">
        <v>12</v>
      </c>
      <c r="G39" s="53"/>
      <c r="H39" s="57"/>
      <c r="I39" s="56"/>
      <c r="J39" s="56"/>
      <c r="K39" s="36" t="s">
        <v>65</v>
      </c>
      <c r="L39" s="83">
        <v>39</v>
      </c>
      <c r="M39" s="83"/>
      <c r="N39" s="63"/>
      <c r="O39" s="86" t="s">
        <v>176</v>
      </c>
      <c r="P39" s="88">
        <v>43517.54738425926</v>
      </c>
      <c r="Q39" s="86" t="s">
        <v>277</v>
      </c>
      <c r="R39" s="89" t="s">
        <v>312</v>
      </c>
      <c r="S39" s="86" t="s">
        <v>326</v>
      </c>
      <c r="T39" s="86" t="s">
        <v>340</v>
      </c>
      <c r="U39" s="86"/>
      <c r="V39" s="89" t="s">
        <v>372</v>
      </c>
      <c r="W39" s="88">
        <v>43517.54738425926</v>
      </c>
      <c r="X39" s="89" t="s">
        <v>411</v>
      </c>
      <c r="Y39" s="86"/>
      <c r="Z39" s="86"/>
      <c r="AA39" s="92" t="s">
        <v>472</v>
      </c>
      <c r="AB39" s="86"/>
      <c r="AC39" s="86" t="b">
        <v>0</v>
      </c>
      <c r="AD39" s="86">
        <v>0</v>
      </c>
      <c r="AE39" s="92" t="s">
        <v>508</v>
      </c>
      <c r="AF39" s="86" t="b">
        <v>0</v>
      </c>
      <c r="AG39" s="86" t="s">
        <v>512</v>
      </c>
      <c r="AH39" s="86"/>
      <c r="AI39" s="92" t="s">
        <v>508</v>
      </c>
      <c r="AJ39" s="86" t="b">
        <v>0</v>
      </c>
      <c r="AK39" s="86">
        <v>0</v>
      </c>
      <c r="AL39" s="92" t="s">
        <v>508</v>
      </c>
      <c r="AM39" s="86" t="s">
        <v>516</v>
      </c>
      <c r="AN39" s="86" t="b">
        <v>0</v>
      </c>
      <c r="AO39" s="92" t="s">
        <v>472</v>
      </c>
      <c r="AP39" s="86" t="s">
        <v>176</v>
      </c>
      <c r="AQ39" s="86">
        <v>0</v>
      </c>
      <c r="AR39" s="86">
        <v>0</v>
      </c>
      <c r="AS39" s="86"/>
      <c r="AT39" s="86"/>
      <c r="AU39" s="86"/>
      <c r="AV39" s="86"/>
      <c r="AW39" s="86"/>
      <c r="AX39" s="86"/>
      <c r="AY39" s="86"/>
      <c r="AZ39" s="86"/>
      <c r="BA39">
        <v>23</v>
      </c>
      <c r="BB39" s="85" t="str">
        <f>REPLACE(INDEX(GroupVertices[Group],MATCH(Edges[[#This Row],[Vertex 1]],GroupVertices[Vertex],0)),1,1,"")</f>
        <v>9</v>
      </c>
      <c r="BC39" s="85" t="str">
        <f>REPLACE(INDEX(GroupVertices[Group],MATCH(Edges[[#This Row],[Vertex 2]],GroupVertices[Vertex],0)),1,1,"")</f>
        <v>9</v>
      </c>
      <c r="BD39" s="51">
        <v>0</v>
      </c>
      <c r="BE39" s="52">
        <v>0</v>
      </c>
      <c r="BF39" s="51">
        <v>0</v>
      </c>
      <c r="BG39" s="52">
        <v>0</v>
      </c>
      <c r="BH39" s="51">
        <v>0</v>
      </c>
      <c r="BI39" s="52">
        <v>0</v>
      </c>
      <c r="BJ39" s="51">
        <v>28</v>
      </c>
      <c r="BK39" s="52">
        <v>100</v>
      </c>
      <c r="BL39" s="51">
        <v>28</v>
      </c>
    </row>
    <row r="40" spans="1:64" ht="45">
      <c r="A40" s="84" t="s">
        <v>218</v>
      </c>
      <c r="B40" s="84" t="s">
        <v>242</v>
      </c>
      <c r="C40" s="53" t="s">
        <v>1387</v>
      </c>
      <c r="D40" s="54">
        <v>3</v>
      </c>
      <c r="E40" s="65" t="s">
        <v>132</v>
      </c>
      <c r="F40" s="55">
        <v>35</v>
      </c>
      <c r="G40" s="53"/>
      <c r="H40" s="57"/>
      <c r="I40" s="56"/>
      <c r="J40" s="56"/>
      <c r="K40" s="36" t="s">
        <v>65</v>
      </c>
      <c r="L40" s="83">
        <v>40</v>
      </c>
      <c r="M40" s="83"/>
      <c r="N40" s="63"/>
      <c r="O40" s="86" t="s">
        <v>247</v>
      </c>
      <c r="P40" s="88">
        <v>43518.00077546296</v>
      </c>
      <c r="Q40" s="86" t="s">
        <v>278</v>
      </c>
      <c r="R40" s="89" t="s">
        <v>313</v>
      </c>
      <c r="S40" s="86" t="s">
        <v>327</v>
      </c>
      <c r="T40" s="86" t="s">
        <v>341</v>
      </c>
      <c r="U40" s="86"/>
      <c r="V40" s="89" t="s">
        <v>373</v>
      </c>
      <c r="W40" s="88">
        <v>43518.00077546296</v>
      </c>
      <c r="X40" s="89" t="s">
        <v>412</v>
      </c>
      <c r="Y40" s="86"/>
      <c r="Z40" s="86"/>
      <c r="AA40" s="92" t="s">
        <v>473</v>
      </c>
      <c r="AB40" s="92" t="s">
        <v>505</v>
      </c>
      <c r="AC40" s="86" t="b">
        <v>0</v>
      </c>
      <c r="AD40" s="86">
        <v>0</v>
      </c>
      <c r="AE40" s="92" t="s">
        <v>510</v>
      </c>
      <c r="AF40" s="86" t="b">
        <v>0</v>
      </c>
      <c r="AG40" s="86" t="s">
        <v>512</v>
      </c>
      <c r="AH40" s="86"/>
      <c r="AI40" s="92" t="s">
        <v>508</v>
      </c>
      <c r="AJ40" s="86" t="b">
        <v>0</v>
      </c>
      <c r="AK40" s="86">
        <v>0</v>
      </c>
      <c r="AL40" s="92" t="s">
        <v>508</v>
      </c>
      <c r="AM40" s="86" t="s">
        <v>515</v>
      </c>
      <c r="AN40" s="86" t="b">
        <v>0</v>
      </c>
      <c r="AO40" s="92" t="s">
        <v>505</v>
      </c>
      <c r="AP40" s="86" t="s">
        <v>176</v>
      </c>
      <c r="AQ40" s="86">
        <v>0</v>
      </c>
      <c r="AR40" s="86">
        <v>0</v>
      </c>
      <c r="AS40" s="86"/>
      <c r="AT40" s="86"/>
      <c r="AU40" s="86"/>
      <c r="AV40" s="86"/>
      <c r="AW40" s="86"/>
      <c r="AX40" s="86"/>
      <c r="AY40" s="86"/>
      <c r="AZ40" s="86"/>
      <c r="BA40">
        <v>1</v>
      </c>
      <c r="BB40" s="85" t="str">
        <f>REPLACE(INDEX(GroupVertices[Group],MATCH(Edges[[#This Row],[Vertex 1]],GroupVertices[Vertex],0)),1,1,"")</f>
        <v>2</v>
      </c>
      <c r="BC40" s="85" t="str">
        <f>REPLACE(INDEX(GroupVertices[Group],MATCH(Edges[[#This Row],[Vertex 2]],GroupVertices[Vertex],0)),1,1,"")</f>
        <v>2</v>
      </c>
      <c r="BD40" s="51"/>
      <c r="BE40" s="52"/>
      <c r="BF40" s="51"/>
      <c r="BG40" s="52"/>
      <c r="BH40" s="51"/>
      <c r="BI40" s="52"/>
      <c r="BJ40" s="51"/>
      <c r="BK40" s="52"/>
      <c r="BL40" s="51"/>
    </row>
    <row r="41" spans="1:64" ht="45">
      <c r="A41" s="84" t="s">
        <v>218</v>
      </c>
      <c r="B41" s="84" t="s">
        <v>243</v>
      </c>
      <c r="C41" s="53" t="s">
        <v>1387</v>
      </c>
      <c r="D41" s="54">
        <v>3</v>
      </c>
      <c r="E41" s="65" t="s">
        <v>132</v>
      </c>
      <c r="F41" s="55">
        <v>35</v>
      </c>
      <c r="G41" s="53"/>
      <c r="H41" s="57"/>
      <c r="I41" s="56"/>
      <c r="J41" s="56"/>
      <c r="K41" s="36" t="s">
        <v>65</v>
      </c>
      <c r="L41" s="83">
        <v>41</v>
      </c>
      <c r="M41" s="83"/>
      <c r="N41" s="63"/>
      <c r="O41" s="86" t="s">
        <v>247</v>
      </c>
      <c r="P41" s="88">
        <v>43518.00077546296</v>
      </c>
      <c r="Q41" s="86" t="s">
        <v>278</v>
      </c>
      <c r="R41" s="89" t="s">
        <v>313</v>
      </c>
      <c r="S41" s="86" t="s">
        <v>327</v>
      </c>
      <c r="T41" s="86" t="s">
        <v>341</v>
      </c>
      <c r="U41" s="86"/>
      <c r="V41" s="89" t="s">
        <v>373</v>
      </c>
      <c r="W41" s="88">
        <v>43518.00077546296</v>
      </c>
      <c r="X41" s="89" t="s">
        <v>412</v>
      </c>
      <c r="Y41" s="86"/>
      <c r="Z41" s="86"/>
      <c r="AA41" s="92" t="s">
        <v>473</v>
      </c>
      <c r="AB41" s="92" t="s">
        <v>505</v>
      </c>
      <c r="AC41" s="86" t="b">
        <v>0</v>
      </c>
      <c r="AD41" s="86">
        <v>0</v>
      </c>
      <c r="AE41" s="92" t="s">
        <v>510</v>
      </c>
      <c r="AF41" s="86" t="b">
        <v>0</v>
      </c>
      <c r="AG41" s="86" t="s">
        <v>512</v>
      </c>
      <c r="AH41" s="86"/>
      <c r="AI41" s="92" t="s">
        <v>508</v>
      </c>
      <c r="AJ41" s="86" t="b">
        <v>0</v>
      </c>
      <c r="AK41" s="86">
        <v>0</v>
      </c>
      <c r="AL41" s="92" t="s">
        <v>508</v>
      </c>
      <c r="AM41" s="86" t="s">
        <v>515</v>
      </c>
      <c r="AN41" s="86" t="b">
        <v>0</v>
      </c>
      <c r="AO41" s="92" t="s">
        <v>505</v>
      </c>
      <c r="AP41" s="86" t="s">
        <v>176</v>
      </c>
      <c r="AQ41" s="86">
        <v>0</v>
      </c>
      <c r="AR41" s="86">
        <v>0</v>
      </c>
      <c r="AS41" s="86"/>
      <c r="AT41" s="86"/>
      <c r="AU41" s="86"/>
      <c r="AV41" s="86"/>
      <c r="AW41" s="86"/>
      <c r="AX41" s="86"/>
      <c r="AY41" s="86"/>
      <c r="AZ41" s="86"/>
      <c r="BA41">
        <v>1</v>
      </c>
      <c r="BB41" s="85" t="str">
        <f>REPLACE(INDEX(GroupVertices[Group],MATCH(Edges[[#This Row],[Vertex 1]],GroupVertices[Vertex],0)),1,1,"")</f>
        <v>2</v>
      </c>
      <c r="BC41" s="85" t="str">
        <f>REPLACE(INDEX(GroupVertices[Group],MATCH(Edges[[#This Row],[Vertex 2]],GroupVertices[Vertex],0)),1,1,"")</f>
        <v>2</v>
      </c>
      <c r="BD41" s="51">
        <v>0</v>
      </c>
      <c r="BE41" s="52">
        <v>0</v>
      </c>
      <c r="BF41" s="51">
        <v>0</v>
      </c>
      <c r="BG41" s="52">
        <v>0</v>
      </c>
      <c r="BH41" s="51">
        <v>0</v>
      </c>
      <c r="BI41" s="52">
        <v>0</v>
      </c>
      <c r="BJ41" s="51">
        <v>15</v>
      </c>
      <c r="BK41" s="52">
        <v>100</v>
      </c>
      <c r="BL41" s="51">
        <v>15</v>
      </c>
    </row>
    <row r="42" spans="1:64" ht="45">
      <c r="A42" s="84" t="s">
        <v>218</v>
      </c>
      <c r="B42" s="84" t="s">
        <v>244</v>
      </c>
      <c r="C42" s="53" t="s">
        <v>1387</v>
      </c>
      <c r="D42" s="54">
        <v>3</v>
      </c>
      <c r="E42" s="65" t="s">
        <v>132</v>
      </c>
      <c r="F42" s="55">
        <v>35</v>
      </c>
      <c r="G42" s="53"/>
      <c r="H42" s="57"/>
      <c r="I42" s="56"/>
      <c r="J42" s="56"/>
      <c r="K42" s="36" t="s">
        <v>65</v>
      </c>
      <c r="L42" s="83">
        <v>42</v>
      </c>
      <c r="M42" s="83"/>
      <c r="N42" s="63"/>
      <c r="O42" s="86" t="s">
        <v>247</v>
      </c>
      <c r="P42" s="88">
        <v>43514.75581018518</v>
      </c>
      <c r="Q42" s="86" t="s">
        <v>279</v>
      </c>
      <c r="R42" s="89" t="s">
        <v>314</v>
      </c>
      <c r="S42" s="86" t="s">
        <v>328</v>
      </c>
      <c r="T42" s="86" t="s">
        <v>342</v>
      </c>
      <c r="U42" s="86"/>
      <c r="V42" s="89" t="s">
        <v>373</v>
      </c>
      <c r="W42" s="88">
        <v>43514.75581018518</v>
      </c>
      <c r="X42" s="89" t="s">
        <v>413</v>
      </c>
      <c r="Y42" s="86"/>
      <c r="Z42" s="86"/>
      <c r="AA42" s="92" t="s">
        <v>474</v>
      </c>
      <c r="AB42" s="86"/>
      <c r="AC42" s="86" t="b">
        <v>0</v>
      </c>
      <c r="AD42" s="86">
        <v>0</v>
      </c>
      <c r="AE42" s="92" t="s">
        <v>508</v>
      </c>
      <c r="AF42" s="86" t="b">
        <v>0</v>
      </c>
      <c r="AG42" s="86" t="s">
        <v>512</v>
      </c>
      <c r="AH42" s="86"/>
      <c r="AI42" s="92" t="s">
        <v>508</v>
      </c>
      <c r="AJ42" s="86" t="b">
        <v>0</v>
      </c>
      <c r="AK42" s="86">
        <v>0</v>
      </c>
      <c r="AL42" s="92" t="s">
        <v>508</v>
      </c>
      <c r="AM42" s="86" t="s">
        <v>517</v>
      </c>
      <c r="AN42" s="86" t="b">
        <v>0</v>
      </c>
      <c r="AO42" s="92" t="s">
        <v>474</v>
      </c>
      <c r="AP42" s="86" t="s">
        <v>176</v>
      </c>
      <c r="AQ42" s="86">
        <v>0</v>
      </c>
      <c r="AR42" s="86">
        <v>0</v>
      </c>
      <c r="AS42" s="86"/>
      <c r="AT42" s="86"/>
      <c r="AU42" s="86"/>
      <c r="AV42" s="86"/>
      <c r="AW42" s="86"/>
      <c r="AX42" s="86"/>
      <c r="AY42" s="86"/>
      <c r="AZ42" s="86"/>
      <c r="BA42">
        <v>1</v>
      </c>
      <c r="BB42" s="85" t="str">
        <f>REPLACE(INDEX(GroupVertices[Group],MATCH(Edges[[#This Row],[Vertex 1]],GroupVertices[Vertex],0)),1,1,"")</f>
        <v>2</v>
      </c>
      <c r="BC42" s="85" t="str">
        <f>REPLACE(INDEX(GroupVertices[Group],MATCH(Edges[[#This Row],[Vertex 2]],GroupVertices[Vertex],0)),1,1,"")</f>
        <v>2</v>
      </c>
      <c r="BD42" s="51">
        <v>1</v>
      </c>
      <c r="BE42" s="52">
        <v>6.666666666666667</v>
      </c>
      <c r="BF42" s="51">
        <v>0</v>
      </c>
      <c r="BG42" s="52">
        <v>0</v>
      </c>
      <c r="BH42" s="51">
        <v>0</v>
      </c>
      <c r="BI42" s="52">
        <v>0</v>
      </c>
      <c r="BJ42" s="51">
        <v>14</v>
      </c>
      <c r="BK42" s="52">
        <v>93.33333333333333</v>
      </c>
      <c r="BL42" s="51">
        <v>15</v>
      </c>
    </row>
    <row r="43" spans="1:64" ht="45">
      <c r="A43" s="84" t="s">
        <v>218</v>
      </c>
      <c r="B43" s="84" t="s">
        <v>218</v>
      </c>
      <c r="C43" s="53" t="s">
        <v>1387</v>
      </c>
      <c r="D43" s="54">
        <v>3</v>
      </c>
      <c r="E43" s="65" t="s">
        <v>132</v>
      </c>
      <c r="F43" s="55">
        <v>35</v>
      </c>
      <c r="G43" s="53"/>
      <c r="H43" s="57"/>
      <c r="I43" s="56"/>
      <c r="J43" s="56"/>
      <c r="K43" s="36" t="s">
        <v>65</v>
      </c>
      <c r="L43" s="83">
        <v>43</v>
      </c>
      <c r="M43" s="83"/>
      <c r="N43" s="63"/>
      <c r="O43" s="86" t="s">
        <v>176</v>
      </c>
      <c r="P43" s="88">
        <v>43514.955243055556</v>
      </c>
      <c r="Q43" s="86" t="s">
        <v>280</v>
      </c>
      <c r="R43" s="89" t="s">
        <v>315</v>
      </c>
      <c r="S43" s="86" t="s">
        <v>329</v>
      </c>
      <c r="T43" s="86" t="s">
        <v>343</v>
      </c>
      <c r="U43" s="86"/>
      <c r="V43" s="89" t="s">
        <v>373</v>
      </c>
      <c r="W43" s="88">
        <v>43514.955243055556</v>
      </c>
      <c r="X43" s="89" t="s">
        <v>414</v>
      </c>
      <c r="Y43" s="86"/>
      <c r="Z43" s="86"/>
      <c r="AA43" s="92" t="s">
        <v>475</v>
      </c>
      <c r="AB43" s="86"/>
      <c r="AC43" s="86" t="b">
        <v>0</v>
      </c>
      <c r="AD43" s="86">
        <v>2</v>
      </c>
      <c r="AE43" s="92" t="s">
        <v>508</v>
      </c>
      <c r="AF43" s="86" t="b">
        <v>0</v>
      </c>
      <c r="AG43" s="86" t="s">
        <v>512</v>
      </c>
      <c r="AH43" s="86"/>
      <c r="AI43" s="92" t="s">
        <v>508</v>
      </c>
      <c r="AJ43" s="86" t="b">
        <v>0</v>
      </c>
      <c r="AK43" s="86">
        <v>0</v>
      </c>
      <c r="AL43" s="92" t="s">
        <v>508</v>
      </c>
      <c r="AM43" s="86" t="s">
        <v>515</v>
      </c>
      <c r="AN43" s="86" t="b">
        <v>0</v>
      </c>
      <c r="AO43" s="92" t="s">
        <v>475</v>
      </c>
      <c r="AP43" s="86" t="s">
        <v>176</v>
      </c>
      <c r="AQ43" s="86">
        <v>0</v>
      </c>
      <c r="AR43" s="86">
        <v>0</v>
      </c>
      <c r="AS43" s="86"/>
      <c r="AT43" s="86"/>
      <c r="AU43" s="86"/>
      <c r="AV43" s="86"/>
      <c r="AW43" s="86"/>
      <c r="AX43" s="86"/>
      <c r="AY43" s="86"/>
      <c r="AZ43" s="86"/>
      <c r="BA43">
        <v>1</v>
      </c>
      <c r="BB43" s="85" t="str">
        <f>REPLACE(INDEX(GroupVertices[Group],MATCH(Edges[[#This Row],[Vertex 1]],GroupVertices[Vertex],0)),1,1,"")</f>
        <v>2</v>
      </c>
      <c r="BC43" s="85" t="str">
        <f>REPLACE(INDEX(GroupVertices[Group],MATCH(Edges[[#This Row],[Vertex 2]],GroupVertices[Vertex],0)),1,1,"")</f>
        <v>2</v>
      </c>
      <c r="BD43" s="51">
        <v>0</v>
      </c>
      <c r="BE43" s="52">
        <v>0</v>
      </c>
      <c r="BF43" s="51">
        <v>0</v>
      </c>
      <c r="BG43" s="52">
        <v>0</v>
      </c>
      <c r="BH43" s="51">
        <v>0</v>
      </c>
      <c r="BI43" s="52">
        <v>0</v>
      </c>
      <c r="BJ43" s="51">
        <v>26</v>
      </c>
      <c r="BK43" s="52">
        <v>100</v>
      </c>
      <c r="BL43" s="51">
        <v>26</v>
      </c>
    </row>
    <row r="44" spans="1:64" ht="30">
      <c r="A44" s="84" t="s">
        <v>219</v>
      </c>
      <c r="B44" s="84" t="s">
        <v>219</v>
      </c>
      <c r="C44" s="53" t="s">
        <v>1389</v>
      </c>
      <c r="D44" s="54">
        <v>7</v>
      </c>
      <c r="E44" s="65" t="s">
        <v>136</v>
      </c>
      <c r="F44" s="55">
        <v>21.857142857142858</v>
      </c>
      <c r="G44" s="53"/>
      <c r="H44" s="57"/>
      <c r="I44" s="56"/>
      <c r="J44" s="56"/>
      <c r="K44" s="36" t="s">
        <v>65</v>
      </c>
      <c r="L44" s="83">
        <v>44</v>
      </c>
      <c r="M44" s="83"/>
      <c r="N44" s="63"/>
      <c r="O44" s="86" t="s">
        <v>176</v>
      </c>
      <c r="P44" s="88">
        <v>43516.62648148148</v>
      </c>
      <c r="Q44" s="86" t="s">
        <v>281</v>
      </c>
      <c r="R44" s="86"/>
      <c r="S44" s="86"/>
      <c r="T44" s="86" t="s">
        <v>344</v>
      </c>
      <c r="U44" s="89" t="s">
        <v>360</v>
      </c>
      <c r="V44" s="89" t="s">
        <v>360</v>
      </c>
      <c r="W44" s="88">
        <v>43516.62648148148</v>
      </c>
      <c r="X44" s="89" t="s">
        <v>415</v>
      </c>
      <c r="Y44" s="86"/>
      <c r="Z44" s="86"/>
      <c r="AA44" s="92" t="s">
        <v>476</v>
      </c>
      <c r="AB44" s="86"/>
      <c r="AC44" s="86" t="b">
        <v>0</v>
      </c>
      <c r="AD44" s="86">
        <v>2</v>
      </c>
      <c r="AE44" s="92" t="s">
        <v>508</v>
      </c>
      <c r="AF44" s="86" t="b">
        <v>0</v>
      </c>
      <c r="AG44" s="86" t="s">
        <v>512</v>
      </c>
      <c r="AH44" s="86"/>
      <c r="AI44" s="92" t="s">
        <v>508</v>
      </c>
      <c r="AJ44" s="86" t="b">
        <v>0</v>
      </c>
      <c r="AK44" s="86">
        <v>1</v>
      </c>
      <c r="AL44" s="92" t="s">
        <v>508</v>
      </c>
      <c r="AM44" s="86" t="s">
        <v>518</v>
      </c>
      <c r="AN44" s="86" t="b">
        <v>0</v>
      </c>
      <c r="AO44" s="92" t="s">
        <v>476</v>
      </c>
      <c r="AP44" s="86" t="s">
        <v>176</v>
      </c>
      <c r="AQ44" s="86">
        <v>0</v>
      </c>
      <c r="AR44" s="86">
        <v>0</v>
      </c>
      <c r="AS44" s="86"/>
      <c r="AT44" s="86"/>
      <c r="AU44" s="86"/>
      <c r="AV44" s="86"/>
      <c r="AW44" s="86"/>
      <c r="AX44" s="86"/>
      <c r="AY44" s="86"/>
      <c r="AZ44" s="86"/>
      <c r="BA44">
        <v>5</v>
      </c>
      <c r="BB44" s="85" t="str">
        <f>REPLACE(INDEX(GroupVertices[Group],MATCH(Edges[[#This Row],[Vertex 1]],GroupVertices[Vertex],0)),1,1,"")</f>
        <v>4</v>
      </c>
      <c r="BC44" s="85" t="str">
        <f>REPLACE(INDEX(GroupVertices[Group],MATCH(Edges[[#This Row],[Vertex 2]],GroupVertices[Vertex],0)),1,1,"")</f>
        <v>4</v>
      </c>
      <c r="BD44" s="51">
        <v>0</v>
      </c>
      <c r="BE44" s="52">
        <v>0</v>
      </c>
      <c r="BF44" s="51">
        <v>3</v>
      </c>
      <c r="BG44" s="52">
        <v>15</v>
      </c>
      <c r="BH44" s="51">
        <v>0</v>
      </c>
      <c r="BI44" s="52">
        <v>0</v>
      </c>
      <c r="BJ44" s="51">
        <v>17</v>
      </c>
      <c r="BK44" s="52">
        <v>85</v>
      </c>
      <c r="BL44" s="51">
        <v>20</v>
      </c>
    </row>
    <row r="45" spans="1:64" ht="30">
      <c r="A45" s="84" t="s">
        <v>219</v>
      </c>
      <c r="B45" s="84" t="s">
        <v>219</v>
      </c>
      <c r="C45" s="53" t="s">
        <v>1389</v>
      </c>
      <c r="D45" s="54">
        <v>7</v>
      </c>
      <c r="E45" s="65" t="s">
        <v>136</v>
      </c>
      <c r="F45" s="55">
        <v>21.857142857142858</v>
      </c>
      <c r="G45" s="53"/>
      <c r="H45" s="57"/>
      <c r="I45" s="56"/>
      <c r="J45" s="56"/>
      <c r="K45" s="36" t="s">
        <v>65</v>
      </c>
      <c r="L45" s="83">
        <v>45</v>
      </c>
      <c r="M45" s="83"/>
      <c r="N45" s="63"/>
      <c r="O45" s="86" t="s">
        <v>176</v>
      </c>
      <c r="P45" s="88">
        <v>43517.81354166667</v>
      </c>
      <c r="Q45" s="86" t="s">
        <v>282</v>
      </c>
      <c r="R45" s="86"/>
      <c r="S45" s="86"/>
      <c r="T45" s="86" t="s">
        <v>345</v>
      </c>
      <c r="U45" s="86"/>
      <c r="V45" s="89" t="s">
        <v>374</v>
      </c>
      <c r="W45" s="88">
        <v>43517.81354166667</v>
      </c>
      <c r="X45" s="89" t="s">
        <v>416</v>
      </c>
      <c r="Y45" s="86"/>
      <c r="Z45" s="86"/>
      <c r="AA45" s="92" t="s">
        <v>477</v>
      </c>
      <c r="AB45" s="92" t="s">
        <v>506</v>
      </c>
      <c r="AC45" s="86" t="b">
        <v>0</v>
      </c>
      <c r="AD45" s="86">
        <v>0</v>
      </c>
      <c r="AE45" s="92" t="s">
        <v>511</v>
      </c>
      <c r="AF45" s="86" t="b">
        <v>0</v>
      </c>
      <c r="AG45" s="86" t="s">
        <v>512</v>
      </c>
      <c r="AH45" s="86"/>
      <c r="AI45" s="92" t="s">
        <v>508</v>
      </c>
      <c r="AJ45" s="86" t="b">
        <v>0</v>
      </c>
      <c r="AK45" s="86">
        <v>0</v>
      </c>
      <c r="AL45" s="92" t="s">
        <v>508</v>
      </c>
      <c r="AM45" s="86" t="s">
        <v>515</v>
      </c>
      <c r="AN45" s="86" t="b">
        <v>0</v>
      </c>
      <c r="AO45" s="92" t="s">
        <v>506</v>
      </c>
      <c r="AP45" s="86" t="s">
        <v>176</v>
      </c>
      <c r="AQ45" s="86">
        <v>0</v>
      </c>
      <c r="AR45" s="86">
        <v>0</v>
      </c>
      <c r="AS45" s="86"/>
      <c r="AT45" s="86"/>
      <c r="AU45" s="86"/>
      <c r="AV45" s="86"/>
      <c r="AW45" s="86"/>
      <c r="AX45" s="86"/>
      <c r="AY45" s="86"/>
      <c r="AZ45" s="86"/>
      <c r="BA45">
        <v>5</v>
      </c>
      <c r="BB45" s="85" t="str">
        <f>REPLACE(INDEX(GroupVertices[Group],MATCH(Edges[[#This Row],[Vertex 1]],GroupVertices[Vertex],0)),1,1,"")</f>
        <v>4</v>
      </c>
      <c r="BC45" s="85" t="str">
        <f>REPLACE(INDEX(GroupVertices[Group],MATCH(Edges[[#This Row],[Vertex 2]],GroupVertices[Vertex],0)),1,1,"")</f>
        <v>4</v>
      </c>
      <c r="BD45" s="51">
        <v>0</v>
      </c>
      <c r="BE45" s="52">
        <v>0</v>
      </c>
      <c r="BF45" s="51">
        <v>0</v>
      </c>
      <c r="BG45" s="52">
        <v>0</v>
      </c>
      <c r="BH45" s="51">
        <v>0</v>
      </c>
      <c r="BI45" s="52">
        <v>0</v>
      </c>
      <c r="BJ45" s="51">
        <v>33</v>
      </c>
      <c r="BK45" s="52">
        <v>100</v>
      </c>
      <c r="BL45" s="51">
        <v>33</v>
      </c>
    </row>
    <row r="46" spans="1:64" ht="30">
      <c r="A46" s="84" t="s">
        <v>219</v>
      </c>
      <c r="B46" s="84" t="s">
        <v>219</v>
      </c>
      <c r="C46" s="53" t="s">
        <v>1389</v>
      </c>
      <c r="D46" s="54">
        <v>7</v>
      </c>
      <c r="E46" s="65" t="s">
        <v>136</v>
      </c>
      <c r="F46" s="55">
        <v>21.857142857142858</v>
      </c>
      <c r="G46" s="53"/>
      <c r="H46" s="57"/>
      <c r="I46" s="56"/>
      <c r="J46" s="56"/>
      <c r="K46" s="36" t="s">
        <v>65</v>
      </c>
      <c r="L46" s="83">
        <v>46</v>
      </c>
      <c r="M46" s="83"/>
      <c r="N46" s="63"/>
      <c r="O46" s="86" t="s">
        <v>176</v>
      </c>
      <c r="P46" s="88">
        <v>43517.820335648146</v>
      </c>
      <c r="Q46" s="86" t="s">
        <v>283</v>
      </c>
      <c r="R46" s="86"/>
      <c r="S46" s="86"/>
      <c r="T46" s="86" t="s">
        <v>346</v>
      </c>
      <c r="U46" s="86"/>
      <c r="V46" s="89" t="s">
        <v>374</v>
      </c>
      <c r="W46" s="88">
        <v>43517.820335648146</v>
      </c>
      <c r="X46" s="89" t="s">
        <v>417</v>
      </c>
      <c r="Y46" s="86"/>
      <c r="Z46" s="86"/>
      <c r="AA46" s="92" t="s">
        <v>478</v>
      </c>
      <c r="AB46" s="92" t="s">
        <v>507</v>
      </c>
      <c r="AC46" s="86" t="b">
        <v>0</v>
      </c>
      <c r="AD46" s="86">
        <v>0</v>
      </c>
      <c r="AE46" s="92" t="s">
        <v>511</v>
      </c>
      <c r="AF46" s="86" t="b">
        <v>0</v>
      </c>
      <c r="AG46" s="86" t="s">
        <v>512</v>
      </c>
      <c r="AH46" s="86"/>
      <c r="AI46" s="92" t="s">
        <v>508</v>
      </c>
      <c r="AJ46" s="86" t="b">
        <v>0</v>
      </c>
      <c r="AK46" s="86">
        <v>0</v>
      </c>
      <c r="AL46" s="92" t="s">
        <v>508</v>
      </c>
      <c r="AM46" s="86" t="s">
        <v>515</v>
      </c>
      <c r="AN46" s="86" t="b">
        <v>0</v>
      </c>
      <c r="AO46" s="92" t="s">
        <v>507</v>
      </c>
      <c r="AP46" s="86" t="s">
        <v>176</v>
      </c>
      <c r="AQ46" s="86">
        <v>0</v>
      </c>
      <c r="AR46" s="86">
        <v>0</v>
      </c>
      <c r="AS46" s="86"/>
      <c r="AT46" s="86"/>
      <c r="AU46" s="86"/>
      <c r="AV46" s="86"/>
      <c r="AW46" s="86"/>
      <c r="AX46" s="86"/>
      <c r="AY46" s="86"/>
      <c r="AZ46" s="86"/>
      <c r="BA46">
        <v>5</v>
      </c>
      <c r="BB46" s="85" t="str">
        <f>REPLACE(INDEX(GroupVertices[Group],MATCH(Edges[[#This Row],[Vertex 1]],GroupVertices[Vertex],0)),1,1,"")</f>
        <v>4</v>
      </c>
      <c r="BC46" s="85" t="str">
        <f>REPLACE(INDEX(GroupVertices[Group],MATCH(Edges[[#This Row],[Vertex 2]],GroupVertices[Vertex],0)),1,1,"")</f>
        <v>4</v>
      </c>
      <c r="BD46" s="51">
        <v>4</v>
      </c>
      <c r="BE46" s="52">
        <v>9.75609756097561</v>
      </c>
      <c r="BF46" s="51">
        <v>0</v>
      </c>
      <c r="BG46" s="52">
        <v>0</v>
      </c>
      <c r="BH46" s="51">
        <v>0</v>
      </c>
      <c r="BI46" s="52">
        <v>0</v>
      </c>
      <c r="BJ46" s="51">
        <v>37</v>
      </c>
      <c r="BK46" s="52">
        <v>90.2439024390244</v>
      </c>
      <c r="BL46" s="51">
        <v>41</v>
      </c>
    </row>
    <row r="47" spans="1:64" ht="30">
      <c r="A47" s="84" t="s">
        <v>219</v>
      </c>
      <c r="B47" s="84" t="s">
        <v>219</v>
      </c>
      <c r="C47" s="53" t="s">
        <v>1389</v>
      </c>
      <c r="D47" s="54">
        <v>7</v>
      </c>
      <c r="E47" s="65" t="s">
        <v>136</v>
      </c>
      <c r="F47" s="55">
        <v>21.857142857142858</v>
      </c>
      <c r="G47" s="53"/>
      <c r="H47" s="57"/>
      <c r="I47" s="56"/>
      <c r="J47" s="56"/>
      <c r="K47" s="36" t="s">
        <v>65</v>
      </c>
      <c r="L47" s="83">
        <v>47</v>
      </c>
      <c r="M47" s="83"/>
      <c r="N47" s="63"/>
      <c r="O47" s="86" t="s">
        <v>176</v>
      </c>
      <c r="P47" s="88">
        <v>43518.73795138889</v>
      </c>
      <c r="Q47" s="86" t="s">
        <v>284</v>
      </c>
      <c r="R47" s="89" t="s">
        <v>316</v>
      </c>
      <c r="S47" s="86" t="s">
        <v>330</v>
      </c>
      <c r="T47" s="86" t="s">
        <v>344</v>
      </c>
      <c r="U47" s="89" t="s">
        <v>361</v>
      </c>
      <c r="V47" s="89" t="s">
        <v>361</v>
      </c>
      <c r="W47" s="88">
        <v>43518.73795138889</v>
      </c>
      <c r="X47" s="89" t="s">
        <v>418</v>
      </c>
      <c r="Y47" s="86"/>
      <c r="Z47" s="86"/>
      <c r="AA47" s="92" t="s">
        <v>479</v>
      </c>
      <c r="AB47" s="86"/>
      <c r="AC47" s="86" t="b">
        <v>0</v>
      </c>
      <c r="AD47" s="86">
        <v>0</v>
      </c>
      <c r="AE47" s="92" t="s">
        <v>508</v>
      </c>
      <c r="AF47" s="86" t="b">
        <v>0</v>
      </c>
      <c r="AG47" s="86" t="s">
        <v>512</v>
      </c>
      <c r="AH47" s="86"/>
      <c r="AI47" s="92" t="s">
        <v>508</v>
      </c>
      <c r="AJ47" s="86" t="b">
        <v>0</v>
      </c>
      <c r="AK47" s="86">
        <v>0</v>
      </c>
      <c r="AL47" s="92" t="s">
        <v>508</v>
      </c>
      <c r="AM47" s="86" t="s">
        <v>518</v>
      </c>
      <c r="AN47" s="86" t="b">
        <v>0</v>
      </c>
      <c r="AO47" s="92" t="s">
        <v>479</v>
      </c>
      <c r="AP47" s="86" t="s">
        <v>176</v>
      </c>
      <c r="AQ47" s="86">
        <v>0</v>
      </c>
      <c r="AR47" s="86">
        <v>0</v>
      </c>
      <c r="AS47" s="86"/>
      <c r="AT47" s="86"/>
      <c r="AU47" s="86"/>
      <c r="AV47" s="86"/>
      <c r="AW47" s="86"/>
      <c r="AX47" s="86"/>
      <c r="AY47" s="86"/>
      <c r="AZ47" s="86"/>
      <c r="BA47">
        <v>5</v>
      </c>
      <c r="BB47" s="85" t="str">
        <f>REPLACE(INDEX(GroupVertices[Group],MATCH(Edges[[#This Row],[Vertex 1]],GroupVertices[Vertex],0)),1,1,"")</f>
        <v>4</v>
      </c>
      <c r="BC47" s="85" t="str">
        <f>REPLACE(INDEX(GroupVertices[Group],MATCH(Edges[[#This Row],[Vertex 2]],GroupVertices[Vertex],0)),1,1,"")</f>
        <v>4</v>
      </c>
      <c r="BD47" s="51">
        <v>0</v>
      </c>
      <c r="BE47" s="52">
        <v>0</v>
      </c>
      <c r="BF47" s="51">
        <v>3</v>
      </c>
      <c r="BG47" s="52">
        <v>13.043478260869565</v>
      </c>
      <c r="BH47" s="51">
        <v>0</v>
      </c>
      <c r="BI47" s="52">
        <v>0</v>
      </c>
      <c r="BJ47" s="51">
        <v>20</v>
      </c>
      <c r="BK47" s="52">
        <v>86.95652173913044</v>
      </c>
      <c r="BL47" s="51">
        <v>23</v>
      </c>
    </row>
    <row r="48" spans="1:64" ht="30">
      <c r="A48" s="84" t="s">
        <v>219</v>
      </c>
      <c r="B48" s="84" t="s">
        <v>219</v>
      </c>
      <c r="C48" s="53" t="s">
        <v>1389</v>
      </c>
      <c r="D48" s="54">
        <v>7</v>
      </c>
      <c r="E48" s="65" t="s">
        <v>136</v>
      </c>
      <c r="F48" s="55">
        <v>21.857142857142858</v>
      </c>
      <c r="G48" s="53"/>
      <c r="H48" s="57"/>
      <c r="I48" s="56"/>
      <c r="J48" s="56"/>
      <c r="K48" s="36" t="s">
        <v>65</v>
      </c>
      <c r="L48" s="83">
        <v>48</v>
      </c>
      <c r="M48" s="83"/>
      <c r="N48" s="63"/>
      <c r="O48" s="86" t="s">
        <v>176</v>
      </c>
      <c r="P48" s="88">
        <v>43519.266076388885</v>
      </c>
      <c r="Q48" s="86" t="s">
        <v>285</v>
      </c>
      <c r="R48" s="89" t="s">
        <v>317</v>
      </c>
      <c r="S48" s="86" t="s">
        <v>330</v>
      </c>
      <c r="T48" s="86" t="s">
        <v>347</v>
      </c>
      <c r="U48" s="86"/>
      <c r="V48" s="89" t="s">
        <v>374</v>
      </c>
      <c r="W48" s="88">
        <v>43519.266076388885</v>
      </c>
      <c r="X48" s="89" t="s">
        <v>419</v>
      </c>
      <c r="Y48" s="86"/>
      <c r="Z48" s="86"/>
      <c r="AA48" s="92" t="s">
        <v>480</v>
      </c>
      <c r="AB48" s="86"/>
      <c r="AC48" s="86" t="b">
        <v>0</v>
      </c>
      <c r="AD48" s="86">
        <v>1</v>
      </c>
      <c r="AE48" s="92" t="s">
        <v>508</v>
      </c>
      <c r="AF48" s="86" t="b">
        <v>0</v>
      </c>
      <c r="AG48" s="86" t="s">
        <v>512</v>
      </c>
      <c r="AH48" s="86"/>
      <c r="AI48" s="92" t="s">
        <v>508</v>
      </c>
      <c r="AJ48" s="86" t="b">
        <v>0</v>
      </c>
      <c r="AK48" s="86">
        <v>1</v>
      </c>
      <c r="AL48" s="92" t="s">
        <v>508</v>
      </c>
      <c r="AM48" s="86" t="s">
        <v>515</v>
      </c>
      <c r="AN48" s="86" t="b">
        <v>0</v>
      </c>
      <c r="AO48" s="92" t="s">
        <v>480</v>
      </c>
      <c r="AP48" s="86" t="s">
        <v>176</v>
      </c>
      <c r="AQ48" s="86">
        <v>0</v>
      </c>
      <c r="AR48" s="86">
        <v>0</v>
      </c>
      <c r="AS48" s="86"/>
      <c r="AT48" s="86"/>
      <c r="AU48" s="86"/>
      <c r="AV48" s="86"/>
      <c r="AW48" s="86"/>
      <c r="AX48" s="86"/>
      <c r="AY48" s="86"/>
      <c r="AZ48" s="86"/>
      <c r="BA48">
        <v>5</v>
      </c>
      <c r="BB48" s="85" t="str">
        <f>REPLACE(INDEX(GroupVertices[Group],MATCH(Edges[[#This Row],[Vertex 1]],GroupVertices[Vertex],0)),1,1,"")</f>
        <v>4</v>
      </c>
      <c r="BC48" s="85" t="str">
        <f>REPLACE(INDEX(GroupVertices[Group],MATCH(Edges[[#This Row],[Vertex 2]],GroupVertices[Vertex],0)),1,1,"")</f>
        <v>4</v>
      </c>
      <c r="BD48" s="51">
        <v>1</v>
      </c>
      <c r="BE48" s="52">
        <v>5</v>
      </c>
      <c r="BF48" s="51">
        <v>0</v>
      </c>
      <c r="BG48" s="52">
        <v>0</v>
      </c>
      <c r="BH48" s="51">
        <v>0</v>
      </c>
      <c r="BI48" s="52">
        <v>0</v>
      </c>
      <c r="BJ48" s="51">
        <v>19</v>
      </c>
      <c r="BK48" s="52">
        <v>95</v>
      </c>
      <c r="BL48" s="51">
        <v>20</v>
      </c>
    </row>
    <row r="49" spans="1:64" ht="45">
      <c r="A49" s="84" t="s">
        <v>220</v>
      </c>
      <c r="B49" s="84" t="s">
        <v>219</v>
      </c>
      <c r="C49" s="53" t="s">
        <v>1387</v>
      </c>
      <c r="D49" s="54">
        <v>3</v>
      </c>
      <c r="E49" s="65" t="s">
        <v>132</v>
      </c>
      <c r="F49" s="55">
        <v>35</v>
      </c>
      <c r="G49" s="53"/>
      <c r="H49" s="57"/>
      <c r="I49" s="56"/>
      <c r="J49" s="56"/>
      <c r="K49" s="36" t="s">
        <v>65</v>
      </c>
      <c r="L49" s="83">
        <v>49</v>
      </c>
      <c r="M49" s="83"/>
      <c r="N49" s="63"/>
      <c r="O49" s="86" t="s">
        <v>247</v>
      </c>
      <c r="P49" s="88">
        <v>43519.266539351855</v>
      </c>
      <c r="Q49" s="86" t="s">
        <v>286</v>
      </c>
      <c r="R49" s="89" t="s">
        <v>317</v>
      </c>
      <c r="S49" s="86" t="s">
        <v>330</v>
      </c>
      <c r="T49" s="86" t="s">
        <v>348</v>
      </c>
      <c r="U49" s="86"/>
      <c r="V49" s="89" t="s">
        <v>375</v>
      </c>
      <c r="W49" s="88">
        <v>43519.266539351855</v>
      </c>
      <c r="X49" s="89" t="s">
        <v>420</v>
      </c>
      <c r="Y49" s="86"/>
      <c r="Z49" s="86"/>
      <c r="AA49" s="92" t="s">
        <v>481</v>
      </c>
      <c r="AB49" s="86"/>
      <c r="AC49" s="86" t="b">
        <v>0</v>
      </c>
      <c r="AD49" s="86">
        <v>0</v>
      </c>
      <c r="AE49" s="92" t="s">
        <v>508</v>
      </c>
      <c r="AF49" s="86" t="b">
        <v>0</v>
      </c>
      <c r="AG49" s="86" t="s">
        <v>512</v>
      </c>
      <c r="AH49" s="86"/>
      <c r="AI49" s="92" t="s">
        <v>508</v>
      </c>
      <c r="AJ49" s="86" t="b">
        <v>0</v>
      </c>
      <c r="AK49" s="86">
        <v>1</v>
      </c>
      <c r="AL49" s="92" t="s">
        <v>480</v>
      </c>
      <c r="AM49" s="86" t="s">
        <v>519</v>
      </c>
      <c r="AN49" s="86" t="b">
        <v>0</v>
      </c>
      <c r="AO49" s="92" t="s">
        <v>480</v>
      </c>
      <c r="AP49" s="86" t="s">
        <v>176</v>
      </c>
      <c r="AQ49" s="86">
        <v>0</v>
      </c>
      <c r="AR49" s="86">
        <v>0</v>
      </c>
      <c r="AS49" s="86"/>
      <c r="AT49" s="86"/>
      <c r="AU49" s="86"/>
      <c r="AV49" s="86"/>
      <c r="AW49" s="86"/>
      <c r="AX49" s="86"/>
      <c r="AY49" s="86"/>
      <c r="AZ49" s="86"/>
      <c r="BA49">
        <v>1</v>
      </c>
      <c r="BB49" s="85" t="str">
        <f>REPLACE(INDEX(GroupVertices[Group],MATCH(Edges[[#This Row],[Vertex 1]],GroupVertices[Vertex],0)),1,1,"")</f>
        <v>4</v>
      </c>
      <c r="BC49" s="85" t="str">
        <f>REPLACE(INDEX(GroupVertices[Group],MATCH(Edges[[#This Row],[Vertex 2]],GroupVertices[Vertex],0)),1,1,"")</f>
        <v>4</v>
      </c>
      <c r="BD49" s="51">
        <v>1</v>
      </c>
      <c r="BE49" s="52">
        <v>7.6923076923076925</v>
      </c>
      <c r="BF49" s="51">
        <v>0</v>
      </c>
      <c r="BG49" s="52">
        <v>0</v>
      </c>
      <c r="BH49" s="51">
        <v>0</v>
      </c>
      <c r="BI49" s="52">
        <v>0</v>
      </c>
      <c r="BJ49" s="51">
        <v>12</v>
      </c>
      <c r="BK49" s="52">
        <v>92.3076923076923</v>
      </c>
      <c r="BL49" s="51">
        <v>13</v>
      </c>
    </row>
    <row r="50" spans="1:64" ht="45">
      <c r="A50" s="84" t="s">
        <v>221</v>
      </c>
      <c r="B50" s="84" t="s">
        <v>221</v>
      </c>
      <c r="C50" s="53" t="s">
        <v>1387</v>
      </c>
      <c r="D50" s="54">
        <v>3</v>
      </c>
      <c r="E50" s="65" t="s">
        <v>132</v>
      </c>
      <c r="F50" s="55">
        <v>35</v>
      </c>
      <c r="G50" s="53"/>
      <c r="H50" s="57"/>
      <c r="I50" s="56"/>
      <c r="J50" s="56"/>
      <c r="K50" s="36" t="s">
        <v>65</v>
      </c>
      <c r="L50" s="83">
        <v>50</v>
      </c>
      <c r="M50" s="83"/>
      <c r="N50" s="63"/>
      <c r="O50" s="86" t="s">
        <v>176</v>
      </c>
      <c r="P50" s="88">
        <v>43519.89855324074</v>
      </c>
      <c r="Q50" s="86" t="s">
        <v>287</v>
      </c>
      <c r="R50" s="89" t="s">
        <v>318</v>
      </c>
      <c r="S50" s="86" t="s">
        <v>331</v>
      </c>
      <c r="T50" s="86" t="s">
        <v>349</v>
      </c>
      <c r="U50" s="86"/>
      <c r="V50" s="89" t="s">
        <v>376</v>
      </c>
      <c r="W50" s="88">
        <v>43519.89855324074</v>
      </c>
      <c r="X50" s="89" t="s">
        <v>421</v>
      </c>
      <c r="Y50" s="86"/>
      <c r="Z50" s="86"/>
      <c r="AA50" s="92" t="s">
        <v>482</v>
      </c>
      <c r="AB50" s="86"/>
      <c r="AC50" s="86" t="b">
        <v>0</v>
      </c>
      <c r="AD50" s="86">
        <v>1</v>
      </c>
      <c r="AE50" s="92" t="s">
        <v>508</v>
      </c>
      <c r="AF50" s="86" t="b">
        <v>0</v>
      </c>
      <c r="AG50" s="86" t="s">
        <v>512</v>
      </c>
      <c r="AH50" s="86"/>
      <c r="AI50" s="92" t="s">
        <v>508</v>
      </c>
      <c r="AJ50" s="86" t="b">
        <v>0</v>
      </c>
      <c r="AK50" s="86">
        <v>1</v>
      </c>
      <c r="AL50" s="92" t="s">
        <v>508</v>
      </c>
      <c r="AM50" s="86" t="s">
        <v>515</v>
      </c>
      <c r="AN50" s="86" t="b">
        <v>0</v>
      </c>
      <c r="AO50" s="92" t="s">
        <v>482</v>
      </c>
      <c r="AP50" s="86" t="s">
        <v>176</v>
      </c>
      <c r="AQ50" s="86">
        <v>0</v>
      </c>
      <c r="AR50" s="86">
        <v>0</v>
      </c>
      <c r="AS50" s="86"/>
      <c r="AT50" s="86"/>
      <c r="AU50" s="86"/>
      <c r="AV50" s="86"/>
      <c r="AW50" s="86"/>
      <c r="AX50" s="86"/>
      <c r="AY50" s="86"/>
      <c r="AZ50" s="86"/>
      <c r="BA50">
        <v>1</v>
      </c>
      <c r="BB50" s="85" t="str">
        <f>REPLACE(INDEX(GroupVertices[Group],MATCH(Edges[[#This Row],[Vertex 1]],GroupVertices[Vertex],0)),1,1,"")</f>
        <v>8</v>
      </c>
      <c r="BC50" s="85" t="str">
        <f>REPLACE(INDEX(GroupVertices[Group],MATCH(Edges[[#This Row],[Vertex 2]],GroupVertices[Vertex],0)),1,1,"")</f>
        <v>8</v>
      </c>
      <c r="BD50" s="51">
        <v>0</v>
      </c>
      <c r="BE50" s="52">
        <v>0</v>
      </c>
      <c r="BF50" s="51">
        <v>1</v>
      </c>
      <c r="BG50" s="52">
        <v>3.8461538461538463</v>
      </c>
      <c r="BH50" s="51">
        <v>0</v>
      </c>
      <c r="BI50" s="52">
        <v>0</v>
      </c>
      <c r="BJ50" s="51">
        <v>25</v>
      </c>
      <c r="BK50" s="52">
        <v>96.15384615384616</v>
      </c>
      <c r="BL50" s="51">
        <v>26</v>
      </c>
    </row>
    <row r="51" spans="1:64" ht="45">
      <c r="A51" s="84" t="s">
        <v>222</v>
      </c>
      <c r="B51" s="84" t="s">
        <v>221</v>
      </c>
      <c r="C51" s="53" t="s">
        <v>1387</v>
      </c>
      <c r="D51" s="54">
        <v>3</v>
      </c>
      <c r="E51" s="65" t="s">
        <v>132</v>
      </c>
      <c r="F51" s="55">
        <v>35</v>
      </c>
      <c r="G51" s="53"/>
      <c r="H51" s="57"/>
      <c r="I51" s="56"/>
      <c r="J51" s="56"/>
      <c r="K51" s="36" t="s">
        <v>65</v>
      </c>
      <c r="L51" s="83">
        <v>51</v>
      </c>
      <c r="M51" s="83"/>
      <c r="N51" s="63"/>
      <c r="O51" s="86" t="s">
        <v>247</v>
      </c>
      <c r="P51" s="88">
        <v>43519.905011574076</v>
      </c>
      <c r="Q51" s="86" t="s">
        <v>288</v>
      </c>
      <c r="R51" s="89" t="s">
        <v>318</v>
      </c>
      <c r="S51" s="86" t="s">
        <v>331</v>
      </c>
      <c r="T51" s="86" t="s">
        <v>350</v>
      </c>
      <c r="U51" s="86"/>
      <c r="V51" s="89" t="s">
        <v>377</v>
      </c>
      <c r="W51" s="88">
        <v>43519.905011574076</v>
      </c>
      <c r="X51" s="89" t="s">
        <v>422</v>
      </c>
      <c r="Y51" s="86"/>
      <c r="Z51" s="86"/>
      <c r="AA51" s="92" t="s">
        <v>483</v>
      </c>
      <c r="AB51" s="86"/>
      <c r="AC51" s="86" t="b">
        <v>0</v>
      </c>
      <c r="AD51" s="86">
        <v>0</v>
      </c>
      <c r="AE51" s="92" t="s">
        <v>508</v>
      </c>
      <c r="AF51" s="86" t="b">
        <v>0</v>
      </c>
      <c r="AG51" s="86" t="s">
        <v>512</v>
      </c>
      <c r="AH51" s="86"/>
      <c r="AI51" s="92" t="s">
        <v>508</v>
      </c>
      <c r="AJ51" s="86" t="b">
        <v>0</v>
      </c>
      <c r="AK51" s="86">
        <v>1</v>
      </c>
      <c r="AL51" s="92" t="s">
        <v>482</v>
      </c>
      <c r="AM51" s="86" t="s">
        <v>515</v>
      </c>
      <c r="AN51" s="86" t="b">
        <v>0</v>
      </c>
      <c r="AO51" s="92" t="s">
        <v>482</v>
      </c>
      <c r="AP51" s="86" t="s">
        <v>176</v>
      </c>
      <c r="AQ51" s="86">
        <v>0</v>
      </c>
      <c r="AR51" s="86">
        <v>0</v>
      </c>
      <c r="AS51" s="86"/>
      <c r="AT51" s="86"/>
      <c r="AU51" s="86"/>
      <c r="AV51" s="86"/>
      <c r="AW51" s="86"/>
      <c r="AX51" s="86"/>
      <c r="AY51" s="86"/>
      <c r="AZ51" s="86"/>
      <c r="BA51">
        <v>1</v>
      </c>
      <c r="BB51" s="85" t="str">
        <f>REPLACE(INDEX(GroupVertices[Group],MATCH(Edges[[#This Row],[Vertex 1]],GroupVertices[Vertex],0)),1,1,"")</f>
        <v>8</v>
      </c>
      <c r="BC51" s="85" t="str">
        <f>REPLACE(INDEX(GroupVertices[Group],MATCH(Edges[[#This Row],[Vertex 2]],GroupVertices[Vertex],0)),1,1,"")</f>
        <v>8</v>
      </c>
      <c r="BD51" s="51">
        <v>0</v>
      </c>
      <c r="BE51" s="52">
        <v>0</v>
      </c>
      <c r="BF51" s="51">
        <v>0</v>
      </c>
      <c r="BG51" s="52">
        <v>0</v>
      </c>
      <c r="BH51" s="51">
        <v>0</v>
      </c>
      <c r="BI51" s="52">
        <v>0</v>
      </c>
      <c r="BJ51" s="51">
        <v>13</v>
      </c>
      <c r="BK51" s="52">
        <v>100</v>
      </c>
      <c r="BL51" s="51">
        <v>13</v>
      </c>
    </row>
    <row r="52" spans="1:64" ht="45">
      <c r="A52" s="84" t="s">
        <v>223</v>
      </c>
      <c r="B52" s="84" t="s">
        <v>244</v>
      </c>
      <c r="C52" s="53" t="s">
        <v>1387</v>
      </c>
      <c r="D52" s="54">
        <v>3</v>
      </c>
      <c r="E52" s="65" t="s">
        <v>132</v>
      </c>
      <c r="F52" s="55">
        <v>35</v>
      </c>
      <c r="G52" s="53"/>
      <c r="H52" s="57"/>
      <c r="I52" s="56"/>
      <c r="J52" s="56"/>
      <c r="K52" s="36" t="s">
        <v>65</v>
      </c>
      <c r="L52" s="83">
        <v>52</v>
      </c>
      <c r="M52" s="83"/>
      <c r="N52" s="63"/>
      <c r="O52" s="86" t="s">
        <v>247</v>
      </c>
      <c r="P52" s="88">
        <v>43508.53792824074</v>
      </c>
      <c r="Q52" s="86" t="s">
        <v>289</v>
      </c>
      <c r="R52" s="89" t="s">
        <v>319</v>
      </c>
      <c r="S52" s="86" t="s">
        <v>330</v>
      </c>
      <c r="T52" s="86" t="s">
        <v>351</v>
      </c>
      <c r="U52" s="89" t="s">
        <v>362</v>
      </c>
      <c r="V52" s="89" t="s">
        <v>362</v>
      </c>
      <c r="W52" s="88">
        <v>43508.53792824074</v>
      </c>
      <c r="X52" s="89" t="s">
        <v>423</v>
      </c>
      <c r="Y52" s="86"/>
      <c r="Z52" s="86"/>
      <c r="AA52" s="92" t="s">
        <v>484</v>
      </c>
      <c r="AB52" s="86"/>
      <c r="AC52" s="86" t="b">
        <v>0</v>
      </c>
      <c r="AD52" s="86">
        <v>3</v>
      </c>
      <c r="AE52" s="92" t="s">
        <v>508</v>
      </c>
      <c r="AF52" s="86" t="b">
        <v>0</v>
      </c>
      <c r="AG52" s="86" t="s">
        <v>512</v>
      </c>
      <c r="AH52" s="86"/>
      <c r="AI52" s="92" t="s">
        <v>508</v>
      </c>
      <c r="AJ52" s="86" t="b">
        <v>0</v>
      </c>
      <c r="AK52" s="86">
        <v>3</v>
      </c>
      <c r="AL52" s="92" t="s">
        <v>508</v>
      </c>
      <c r="AM52" s="86" t="s">
        <v>517</v>
      </c>
      <c r="AN52" s="86" t="b">
        <v>0</v>
      </c>
      <c r="AO52" s="92" t="s">
        <v>484</v>
      </c>
      <c r="AP52" s="86" t="s">
        <v>523</v>
      </c>
      <c r="AQ52" s="86">
        <v>0</v>
      </c>
      <c r="AR52" s="86">
        <v>0</v>
      </c>
      <c r="AS52" s="86"/>
      <c r="AT52" s="86"/>
      <c r="AU52" s="86"/>
      <c r="AV52" s="86"/>
      <c r="AW52" s="86"/>
      <c r="AX52" s="86"/>
      <c r="AY52" s="86"/>
      <c r="AZ52" s="86"/>
      <c r="BA52">
        <v>1</v>
      </c>
      <c r="BB52" s="85" t="str">
        <f>REPLACE(INDEX(GroupVertices[Group],MATCH(Edges[[#This Row],[Vertex 1]],GroupVertices[Vertex],0)),1,1,"")</f>
        <v>2</v>
      </c>
      <c r="BC52" s="85" t="str">
        <f>REPLACE(INDEX(GroupVertices[Group],MATCH(Edges[[#This Row],[Vertex 2]],GroupVertices[Vertex],0)),1,1,"")</f>
        <v>2</v>
      </c>
      <c r="BD52" s="51">
        <v>4</v>
      </c>
      <c r="BE52" s="52">
        <v>14.814814814814815</v>
      </c>
      <c r="BF52" s="51">
        <v>1</v>
      </c>
      <c r="BG52" s="52">
        <v>3.7037037037037037</v>
      </c>
      <c r="BH52" s="51">
        <v>0</v>
      </c>
      <c r="BI52" s="52">
        <v>0</v>
      </c>
      <c r="BJ52" s="51">
        <v>22</v>
      </c>
      <c r="BK52" s="52">
        <v>81.48148148148148</v>
      </c>
      <c r="BL52" s="51">
        <v>27</v>
      </c>
    </row>
    <row r="53" spans="1:64" ht="45">
      <c r="A53" s="84" t="s">
        <v>224</v>
      </c>
      <c r="B53" s="84" t="s">
        <v>244</v>
      </c>
      <c r="C53" s="53" t="s">
        <v>1387</v>
      </c>
      <c r="D53" s="54">
        <v>3</v>
      </c>
      <c r="E53" s="65" t="s">
        <v>132</v>
      </c>
      <c r="F53" s="55">
        <v>35</v>
      </c>
      <c r="G53" s="53"/>
      <c r="H53" s="57"/>
      <c r="I53" s="56"/>
      <c r="J53" s="56"/>
      <c r="K53" s="36" t="s">
        <v>65</v>
      </c>
      <c r="L53" s="83">
        <v>53</v>
      </c>
      <c r="M53" s="83"/>
      <c r="N53" s="63"/>
      <c r="O53" s="86" t="s">
        <v>247</v>
      </c>
      <c r="P53" s="88">
        <v>43523.335324074076</v>
      </c>
      <c r="Q53" s="86" t="s">
        <v>290</v>
      </c>
      <c r="R53" s="89" t="s">
        <v>319</v>
      </c>
      <c r="S53" s="86" t="s">
        <v>330</v>
      </c>
      <c r="T53" s="86" t="s">
        <v>352</v>
      </c>
      <c r="U53" s="86"/>
      <c r="V53" s="89" t="s">
        <v>378</v>
      </c>
      <c r="W53" s="88">
        <v>43523.335324074076</v>
      </c>
      <c r="X53" s="89" t="s">
        <v>424</v>
      </c>
      <c r="Y53" s="86"/>
      <c r="Z53" s="86"/>
      <c r="AA53" s="92" t="s">
        <v>485</v>
      </c>
      <c r="AB53" s="86"/>
      <c r="AC53" s="86" t="b">
        <v>0</v>
      </c>
      <c r="AD53" s="86">
        <v>0</v>
      </c>
      <c r="AE53" s="92" t="s">
        <v>508</v>
      </c>
      <c r="AF53" s="86" t="b">
        <v>0</v>
      </c>
      <c r="AG53" s="86" t="s">
        <v>512</v>
      </c>
      <c r="AH53" s="86"/>
      <c r="AI53" s="92" t="s">
        <v>508</v>
      </c>
      <c r="AJ53" s="86" t="b">
        <v>0</v>
      </c>
      <c r="AK53" s="86">
        <v>3</v>
      </c>
      <c r="AL53" s="92" t="s">
        <v>484</v>
      </c>
      <c r="AM53" s="86" t="s">
        <v>518</v>
      </c>
      <c r="AN53" s="86" t="b">
        <v>0</v>
      </c>
      <c r="AO53" s="92" t="s">
        <v>484</v>
      </c>
      <c r="AP53" s="86" t="s">
        <v>176</v>
      </c>
      <c r="AQ53" s="86">
        <v>0</v>
      </c>
      <c r="AR53" s="86">
        <v>0</v>
      </c>
      <c r="AS53" s="86"/>
      <c r="AT53" s="86"/>
      <c r="AU53" s="86"/>
      <c r="AV53" s="86"/>
      <c r="AW53" s="86"/>
      <c r="AX53" s="86"/>
      <c r="AY53" s="86"/>
      <c r="AZ53" s="86"/>
      <c r="BA53">
        <v>1</v>
      </c>
      <c r="BB53" s="85" t="str">
        <f>REPLACE(INDEX(GroupVertices[Group],MATCH(Edges[[#This Row],[Vertex 1]],GroupVertices[Vertex],0)),1,1,"")</f>
        <v>2</v>
      </c>
      <c r="BC53" s="85" t="str">
        <f>REPLACE(INDEX(GroupVertices[Group],MATCH(Edges[[#This Row],[Vertex 2]],GroupVertices[Vertex],0)),1,1,"")</f>
        <v>2</v>
      </c>
      <c r="BD53" s="51"/>
      <c r="BE53" s="52"/>
      <c r="BF53" s="51"/>
      <c r="BG53" s="52"/>
      <c r="BH53" s="51"/>
      <c r="BI53" s="52"/>
      <c r="BJ53" s="51"/>
      <c r="BK53" s="52"/>
      <c r="BL53" s="51"/>
    </row>
    <row r="54" spans="1:64" ht="45">
      <c r="A54" s="84" t="s">
        <v>223</v>
      </c>
      <c r="B54" s="84" t="s">
        <v>223</v>
      </c>
      <c r="C54" s="53" t="s">
        <v>1387</v>
      </c>
      <c r="D54" s="54">
        <v>3</v>
      </c>
      <c r="E54" s="65" t="s">
        <v>132</v>
      </c>
      <c r="F54" s="55">
        <v>35</v>
      </c>
      <c r="G54" s="53"/>
      <c r="H54" s="57"/>
      <c r="I54" s="56"/>
      <c r="J54" s="56"/>
      <c r="K54" s="36" t="s">
        <v>65</v>
      </c>
      <c r="L54" s="83">
        <v>54</v>
      </c>
      <c r="M54" s="83"/>
      <c r="N54" s="63"/>
      <c r="O54" s="86" t="s">
        <v>176</v>
      </c>
      <c r="P54" s="88">
        <v>43514.190462962964</v>
      </c>
      <c r="Q54" s="86" t="s">
        <v>291</v>
      </c>
      <c r="R54" s="89" t="s">
        <v>320</v>
      </c>
      <c r="S54" s="86" t="s">
        <v>330</v>
      </c>
      <c r="T54" s="86" t="s">
        <v>353</v>
      </c>
      <c r="U54" s="89" t="s">
        <v>363</v>
      </c>
      <c r="V54" s="89" t="s">
        <v>363</v>
      </c>
      <c r="W54" s="88">
        <v>43514.190462962964</v>
      </c>
      <c r="X54" s="89" t="s">
        <v>425</v>
      </c>
      <c r="Y54" s="86"/>
      <c r="Z54" s="86"/>
      <c r="AA54" s="92" t="s">
        <v>486</v>
      </c>
      <c r="AB54" s="86"/>
      <c r="AC54" s="86" t="b">
        <v>0</v>
      </c>
      <c r="AD54" s="86">
        <v>2</v>
      </c>
      <c r="AE54" s="92" t="s">
        <v>508</v>
      </c>
      <c r="AF54" s="86" t="b">
        <v>0</v>
      </c>
      <c r="AG54" s="86" t="s">
        <v>512</v>
      </c>
      <c r="AH54" s="86"/>
      <c r="AI54" s="92" t="s">
        <v>508</v>
      </c>
      <c r="AJ54" s="86" t="b">
        <v>0</v>
      </c>
      <c r="AK54" s="86">
        <v>0</v>
      </c>
      <c r="AL54" s="92" t="s">
        <v>508</v>
      </c>
      <c r="AM54" s="86" t="s">
        <v>517</v>
      </c>
      <c r="AN54" s="86" t="b">
        <v>0</v>
      </c>
      <c r="AO54" s="92" t="s">
        <v>486</v>
      </c>
      <c r="AP54" s="86" t="s">
        <v>176</v>
      </c>
      <c r="AQ54" s="86">
        <v>0</v>
      </c>
      <c r="AR54" s="86">
        <v>0</v>
      </c>
      <c r="AS54" s="86"/>
      <c r="AT54" s="86"/>
      <c r="AU54" s="86"/>
      <c r="AV54" s="86"/>
      <c r="AW54" s="86"/>
      <c r="AX54" s="86"/>
      <c r="AY54" s="86"/>
      <c r="AZ54" s="86"/>
      <c r="BA54">
        <v>1</v>
      </c>
      <c r="BB54" s="85" t="str">
        <f>REPLACE(INDEX(GroupVertices[Group],MATCH(Edges[[#This Row],[Vertex 1]],GroupVertices[Vertex],0)),1,1,"")</f>
        <v>2</v>
      </c>
      <c r="BC54" s="85" t="str">
        <f>REPLACE(INDEX(GroupVertices[Group],MATCH(Edges[[#This Row],[Vertex 2]],GroupVertices[Vertex],0)),1,1,"")</f>
        <v>2</v>
      </c>
      <c r="BD54" s="51">
        <v>0</v>
      </c>
      <c r="BE54" s="52">
        <v>0</v>
      </c>
      <c r="BF54" s="51">
        <v>0</v>
      </c>
      <c r="BG54" s="52">
        <v>0</v>
      </c>
      <c r="BH54" s="51">
        <v>0</v>
      </c>
      <c r="BI54" s="52">
        <v>0</v>
      </c>
      <c r="BJ54" s="51">
        <v>16</v>
      </c>
      <c r="BK54" s="52">
        <v>100</v>
      </c>
      <c r="BL54" s="51">
        <v>16</v>
      </c>
    </row>
    <row r="55" spans="1:64" ht="45">
      <c r="A55" s="84" t="s">
        <v>224</v>
      </c>
      <c r="B55" s="84" t="s">
        <v>223</v>
      </c>
      <c r="C55" s="53" t="s">
        <v>1387</v>
      </c>
      <c r="D55" s="54">
        <v>3</v>
      </c>
      <c r="E55" s="65" t="s">
        <v>132</v>
      </c>
      <c r="F55" s="55">
        <v>35</v>
      </c>
      <c r="G55" s="53"/>
      <c r="H55" s="57"/>
      <c r="I55" s="56"/>
      <c r="J55" s="56"/>
      <c r="K55" s="36" t="s">
        <v>65</v>
      </c>
      <c r="L55" s="83">
        <v>55</v>
      </c>
      <c r="M55" s="83"/>
      <c r="N55" s="63"/>
      <c r="O55" s="86" t="s">
        <v>247</v>
      </c>
      <c r="P55" s="88">
        <v>43523.335324074076</v>
      </c>
      <c r="Q55" s="86" t="s">
        <v>290</v>
      </c>
      <c r="R55" s="89" t="s">
        <v>319</v>
      </c>
      <c r="S55" s="86" t="s">
        <v>330</v>
      </c>
      <c r="T55" s="86" t="s">
        <v>352</v>
      </c>
      <c r="U55" s="86"/>
      <c r="V55" s="89" t="s">
        <v>378</v>
      </c>
      <c r="W55" s="88">
        <v>43523.335324074076</v>
      </c>
      <c r="X55" s="89" t="s">
        <v>424</v>
      </c>
      <c r="Y55" s="86"/>
      <c r="Z55" s="86"/>
      <c r="AA55" s="92" t="s">
        <v>485</v>
      </c>
      <c r="AB55" s="86"/>
      <c r="AC55" s="86" t="b">
        <v>0</v>
      </c>
      <c r="AD55" s="86">
        <v>0</v>
      </c>
      <c r="AE55" s="92" t="s">
        <v>508</v>
      </c>
      <c r="AF55" s="86" t="b">
        <v>0</v>
      </c>
      <c r="AG55" s="86" t="s">
        <v>512</v>
      </c>
      <c r="AH55" s="86"/>
      <c r="AI55" s="92" t="s">
        <v>508</v>
      </c>
      <c r="AJ55" s="86" t="b">
        <v>0</v>
      </c>
      <c r="AK55" s="86">
        <v>3</v>
      </c>
      <c r="AL55" s="92" t="s">
        <v>484</v>
      </c>
      <c r="AM55" s="86" t="s">
        <v>518</v>
      </c>
      <c r="AN55" s="86" t="b">
        <v>0</v>
      </c>
      <c r="AO55" s="92" t="s">
        <v>484</v>
      </c>
      <c r="AP55" s="86" t="s">
        <v>176</v>
      </c>
      <c r="AQ55" s="86">
        <v>0</v>
      </c>
      <c r="AR55" s="86">
        <v>0</v>
      </c>
      <c r="AS55" s="86"/>
      <c r="AT55" s="86"/>
      <c r="AU55" s="86"/>
      <c r="AV55" s="86"/>
      <c r="AW55" s="86"/>
      <c r="AX55" s="86"/>
      <c r="AY55" s="86"/>
      <c r="AZ55" s="86"/>
      <c r="BA55">
        <v>1</v>
      </c>
      <c r="BB55" s="85" t="str">
        <f>REPLACE(INDEX(GroupVertices[Group],MATCH(Edges[[#This Row],[Vertex 1]],GroupVertices[Vertex],0)),1,1,"")</f>
        <v>2</v>
      </c>
      <c r="BC55" s="85" t="str">
        <f>REPLACE(INDEX(GroupVertices[Group],MATCH(Edges[[#This Row],[Vertex 2]],GroupVertices[Vertex],0)),1,1,"")</f>
        <v>2</v>
      </c>
      <c r="BD55" s="51">
        <v>2</v>
      </c>
      <c r="BE55" s="52">
        <v>12.5</v>
      </c>
      <c r="BF55" s="51">
        <v>0</v>
      </c>
      <c r="BG55" s="52">
        <v>0</v>
      </c>
      <c r="BH55" s="51">
        <v>0</v>
      </c>
      <c r="BI55" s="52">
        <v>0</v>
      </c>
      <c r="BJ55" s="51">
        <v>14</v>
      </c>
      <c r="BK55" s="52">
        <v>87.5</v>
      </c>
      <c r="BL55" s="51">
        <v>16</v>
      </c>
    </row>
    <row r="56" spans="1:64" ht="45">
      <c r="A56" s="84" t="s">
        <v>225</v>
      </c>
      <c r="B56" s="84" t="s">
        <v>245</v>
      </c>
      <c r="C56" s="53" t="s">
        <v>1387</v>
      </c>
      <c r="D56" s="54">
        <v>3</v>
      </c>
      <c r="E56" s="65" t="s">
        <v>132</v>
      </c>
      <c r="F56" s="55">
        <v>35</v>
      </c>
      <c r="G56" s="53"/>
      <c r="H56" s="57"/>
      <c r="I56" s="56"/>
      <c r="J56" s="56"/>
      <c r="K56" s="36" t="s">
        <v>65</v>
      </c>
      <c r="L56" s="83">
        <v>56</v>
      </c>
      <c r="M56" s="83"/>
      <c r="N56" s="63"/>
      <c r="O56" s="86" t="s">
        <v>247</v>
      </c>
      <c r="P56" s="88">
        <v>43525.3909375</v>
      </c>
      <c r="Q56" s="86" t="s">
        <v>292</v>
      </c>
      <c r="R56" s="89" t="s">
        <v>321</v>
      </c>
      <c r="S56" s="86" t="s">
        <v>332</v>
      </c>
      <c r="T56" s="86" t="s">
        <v>354</v>
      </c>
      <c r="U56" s="86"/>
      <c r="V56" s="89" t="s">
        <v>379</v>
      </c>
      <c r="W56" s="88">
        <v>43525.3909375</v>
      </c>
      <c r="X56" s="89" t="s">
        <v>426</v>
      </c>
      <c r="Y56" s="86"/>
      <c r="Z56" s="86"/>
      <c r="AA56" s="92" t="s">
        <v>487</v>
      </c>
      <c r="AB56" s="86"/>
      <c r="AC56" s="86" t="b">
        <v>0</v>
      </c>
      <c r="AD56" s="86">
        <v>0</v>
      </c>
      <c r="AE56" s="92" t="s">
        <v>508</v>
      </c>
      <c r="AF56" s="86" t="b">
        <v>1</v>
      </c>
      <c r="AG56" s="86" t="s">
        <v>512</v>
      </c>
      <c r="AH56" s="86"/>
      <c r="AI56" s="92" t="s">
        <v>513</v>
      </c>
      <c r="AJ56" s="86" t="b">
        <v>0</v>
      </c>
      <c r="AK56" s="86">
        <v>0</v>
      </c>
      <c r="AL56" s="92" t="s">
        <v>508</v>
      </c>
      <c r="AM56" s="86" t="s">
        <v>520</v>
      </c>
      <c r="AN56" s="86" t="b">
        <v>0</v>
      </c>
      <c r="AO56" s="92" t="s">
        <v>487</v>
      </c>
      <c r="AP56" s="86" t="s">
        <v>176</v>
      </c>
      <c r="AQ56" s="86">
        <v>0</v>
      </c>
      <c r="AR56" s="86">
        <v>0</v>
      </c>
      <c r="AS56" s="86"/>
      <c r="AT56" s="86"/>
      <c r="AU56" s="86"/>
      <c r="AV56" s="86"/>
      <c r="AW56" s="86"/>
      <c r="AX56" s="86"/>
      <c r="AY56" s="86"/>
      <c r="AZ56" s="86"/>
      <c r="BA56">
        <v>1</v>
      </c>
      <c r="BB56" s="85" t="str">
        <f>REPLACE(INDEX(GroupVertices[Group],MATCH(Edges[[#This Row],[Vertex 1]],GroupVertices[Vertex],0)),1,1,"")</f>
        <v>7</v>
      </c>
      <c r="BC56" s="85" t="str">
        <f>REPLACE(INDEX(GroupVertices[Group],MATCH(Edges[[#This Row],[Vertex 2]],GroupVertices[Vertex],0)),1,1,"")</f>
        <v>7</v>
      </c>
      <c r="BD56" s="51">
        <v>0</v>
      </c>
      <c r="BE56" s="52">
        <v>0</v>
      </c>
      <c r="BF56" s="51">
        <v>0</v>
      </c>
      <c r="BG56" s="52">
        <v>0</v>
      </c>
      <c r="BH56" s="51">
        <v>0</v>
      </c>
      <c r="BI56" s="52">
        <v>0</v>
      </c>
      <c r="BJ56" s="51">
        <v>37</v>
      </c>
      <c r="BK56" s="52">
        <v>100</v>
      </c>
      <c r="BL56" s="51">
        <v>37</v>
      </c>
    </row>
    <row r="57" spans="1:64" ht="30">
      <c r="A57" s="84" t="s">
        <v>226</v>
      </c>
      <c r="B57" s="84" t="s">
        <v>226</v>
      </c>
      <c r="C57" s="53" t="s">
        <v>1389</v>
      </c>
      <c r="D57" s="54">
        <v>7</v>
      </c>
      <c r="E57" s="65" t="s">
        <v>136</v>
      </c>
      <c r="F57" s="55">
        <v>21.857142857142858</v>
      </c>
      <c r="G57" s="53"/>
      <c r="H57" s="57"/>
      <c r="I57" s="56"/>
      <c r="J57" s="56"/>
      <c r="K57" s="36" t="s">
        <v>65</v>
      </c>
      <c r="L57" s="83">
        <v>57</v>
      </c>
      <c r="M57" s="83"/>
      <c r="N57" s="63"/>
      <c r="O57" s="86" t="s">
        <v>176</v>
      </c>
      <c r="P57" s="88">
        <v>43513.76460648148</v>
      </c>
      <c r="Q57" s="86" t="s">
        <v>293</v>
      </c>
      <c r="R57" s="89" t="s">
        <v>322</v>
      </c>
      <c r="S57" s="86" t="s">
        <v>333</v>
      </c>
      <c r="T57" s="86" t="s">
        <v>355</v>
      </c>
      <c r="U57" s="89" t="s">
        <v>364</v>
      </c>
      <c r="V57" s="89" t="s">
        <v>364</v>
      </c>
      <c r="W57" s="88">
        <v>43513.76460648148</v>
      </c>
      <c r="X57" s="89" t="s">
        <v>427</v>
      </c>
      <c r="Y57" s="86"/>
      <c r="Z57" s="86"/>
      <c r="AA57" s="92" t="s">
        <v>488</v>
      </c>
      <c r="AB57" s="86"/>
      <c r="AC57" s="86" t="b">
        <v>0</v>
      </c>
      <c r="AD57" s="86">
        <v>0</v>
      </c>
      <c r="AE57" s="92" t="s">
        <v>508</v>
      </c>
      <c r="AF57" s="86" t="b">
        <v>0</v>
      </c>
      <c r="AG57" s="86" t="s">
        <v>512</v>
      </c>
      <c r="AH57" s="86"/>
      <c r="AI57" s="92" t="s">
        <v>508</v>
      </c>
      <c r="AJ57" s="86" t="b">
        <v>0</v>
      </c>
      <c r="AK57" s="86">
        <v>0</v>
      </c>
      <c r="AL57" s="92" t="s">
        <v>508</v>
      </c>
      <c r="AM57" s="86" t="s">
        <v>521</v>
      </c>
      <c r="AN57" s="86" t="b">
        <v>0</v>
      </c>
      <c r="AO57" s="92" t="s">
        <v>488</v>
      </c>
      <c r="AP57" s="86" t="s">
        <v>176</v>
      </c>
      <c r="AQ57" s="86">
        <v>0</v>
      </c>
      <c r="AR57" s="86">
        <v>0</v>
      </c>
      <c r="AS57" s="86"/>
      <c r="AT57" s="86"/>
      <c r="AU57" s="86"/>
      <c r="AV57" s="86"/>
      <c r="AW57" s="86"/>
      <c r="AX57" s="86"/>
      <c r="AY57" s="86"/>
      <c r="AZ57" s="86"/>
      <c r="BA57">
        <v>5</v>
      </c>
      <c r="BB57" s="85" t="str">
        <f>REPLACE(INDEX(GroupVertices[Group],MATCH(Edges[[#This Row],[Vertex 1]],GroupVertices[Vertex],0)),1,1,"")</f>
        <v>10</v>
      </c>
      <c r="BC57" s="85" t="str">
        <f>REPLACE(INDEX(GroupVertices[Group],MATCH(Edges[[#This Row],[Vertex 2]],GroupVertices[Vertex],0)),1,1,"")</f>
        <v>10</v>
      </c>
      <c r="BD57" s="51">
        <v>3</v>
      </c>
      <c r="BE57" s="52">
        <v>17.647058823529413</v>
      </c>
      <c r="BF57" s="51">
        <v>0</v>
      </c>
      <c r="BG57" s="52">
        <v>0</v>
      </c>
      <c r="BH57" s="51">
        <v>0</v>
      </c>
      <c r="BI57" s="52">
        <v>0</v>
      </c>
      <c r="BJ57" s="51">
        <v>14</v>
      </c>
      <c r="BK57" s="52">
        <v>82.3529411764706</v>
      </c>
      <c r="BL57" s="51">
        <v>17</v>
      </c>
    </row>
    <row r="58" spans="1:64" ht="30">
      <c r="A58" s="84" t="s">
        <v>226</v>
      </c>
      <c r="B58" s="84" t="s">
        <v>226</v>
      </c>
      <c r="C58" s="53" t="s">
        <v>1389</v>
      </c>
      <c r="D58" s="54">
        <v>7</v>
      </c>
      <c r="E58" s="65" t="s">
        <v>136</v>
      </c>
      <c r="F58" s="55">
        <v>21.857142857142858</v>
      </c>
      <c r="G58" s="53"/>
      <c r="H58" s="57"/>
      <c r="I58" s="56"/>
      <c r="J58" s="56"/>
      <c r="K58" s="36" t="s">
        <v>65</v>
      </c>
      <c r="L58" s="83">
        <v>58</v>
      </c>
      <c r="M58" s="83"/>
      <c r="N58" s="63"/>
      <c r="O58" s="86" t="s">
        <v>176</v>
      </c>
      <c r="P58" s="88">
        <v>43516.54723379629</v>
      </c>
      <c r="Q58" s="86" t="s">
        <v>293</v>
      </c>
      <c r="R58" s="89" t="s">
        <v>322</v>
      </c>
      <c r="S58" s="86" t="s">
        <v>333</v>
      </c>
      <c r="T58" s="86" t="s">
        <v>355</v>
      </c>
      <c r="U58" s="89" t="s">
        <v>364</v>
      </c>
      <c r="V58" s="89" t="s">
        <v>364</v>
      </c>
      <c r="W58" s="88">
        <v>43516.54723379629</v>
      </c>
      <c r="X58" s="89" t="s">
        <v>428</v>
      </c>
      <c r="Y58" s="86"/>
      <c r="Z58" s="86"/>
      <c r="AA58" s="92" t="s">
        <v>489</v>
      </c>
      <c r="AB58" s="86"/>
      <c r="AC58" s="86" t="b">
        <v>0</v>
      </c>
      <c r="AD58" s="86">
        <v>0</v>
      </c>
      <c r="AE58" s="92" t="s">
        <v>508</v>
      </c>
      <c r="AF58" s="86" t="b">
        <v>0</v>
      </c>
      <c r="AG58" s="86" t="s">
        <v>512</v>
      </c>
      <c r="AH58" s="86"/>
      <c r="AI58" s="92" t="s">
        <v>508</v>
      </c>
      <c r="AJ58" s="86" t="b">
        <v>0</v>
      </c>
      <c r="AK58" s="86">
        <v>0</v>
      </c>
      <c r="AL58" s="92" t="s">
        <v>508</v>
      </c>
      <c r="AM58" s="86" t="s">
        <v>521</v>
      </c>
      <c r="AN58" s="86" t="b">
        <v>0</v>
      </c>
      <c r="AO58" s="92" t="s">
        <v>489</v>
      </c>
      <c r="AP58" s="86" t="s">
        <v>176</v>
      </c>
      <c r="AQ58" s="86">
        <v>0</v>
      </c>
      <c r="AR58" s="86">
        <v>0</v>
      </c>
      <c r="AS58" s="86"/>
      <c r="AT58" s="86"/>
      <c r="AU58" s="86"/>
      <c r="AV58" s="86"/>
      <c r="AW58" s="86"/>
      <c r="AX58" s="86"/>
      <c r="AY58" s="86"/>
      <c r="AZ58" s="86"/>
      <c r="BA58">
        <v>5</v>
      </c>
      <c r="BB58" s="85" t="str">
        <f>REPLACE(INDEX(GroupVertices[Group],MATCH(Edges[[#This Row],[Vertex 1]],GroupVertices[Vertex],0)),1,1,"")</f>
        <v>10</v>
      </c>
      <c r="BC58" s="85" t="str">
        <f>REPLACE(INDEX(GroupVertices[Group],MATCH(Edges[[#This Row],[Vertex 2]],GroupVertices[Vertex],0)),1,1,"")</f>
        <v>10</v>
      </c>
      <c r="BD58" s="51">
        <v>3</v>
      </c>
      <c r="BE58" s="52">
        <v>17.647058823529413</v>
      </c>
      <c r="BF58" s="51">
        <v>0</v>
      </c>
      <c r="BG58" s="52">
        <v>0</v>
      </c>
      <c r="BH58" s="51">
        <v>0</v>
      </c>
      <c r="BI58" s="52">
        <v>0</v>
      </c>
      <c r="BJ58" s="51">
        <v>14</v>
      </c>
      <c r="BK58" s="52">
        <v>82.3529411764706</v>
      </c>
      <c r="BL58" s="51">
        <v>17</v>
      </c>
    </row>
    <row r="59" spans="1:64" ht="30">
      <c r="A59" s="84" t="s">
        <v>226</v>
      </c>
      <c r="B59" s="84" t="s">
        <v>226</v>
      </c>
      <c r="C59" s="53" t="s">
        <v>1389</v>
      </c>
      <c r="D59" s="54">
        <v>7</v>
      </c>
      <c r="E59" s="65" t="s">
        <v>136</v>
      </c>
      <c r="F59" s="55">
        <v>21.857142857142858</v>
      </c>
      <c r="G59" s="53"/>
      <c r="H59" s="57"/>
      <c r="I59" s="56"/>
      <c r="J59" s="56"/>
      <c r="K59" s="36" t="s">
        <v>65</v>
      </c>
      <c r="L59" s="83">
        <v>59</v>
      </c>
      <c r="M59" s="83"/>
      <c r="N59" s="63"/>
      <c r="O59" s="86" t="s">
        <v>176</v>
      </c>
      <c r="P59" s="88">
        <v>43519.42921296296</v>
      </c>
      <c r="Q59" s="86" t="s">
        <v>293</v>
      </c>
      <c r="R59" s="89" t="s">
        <v>322</v>
      </c>
      <c r="S59" s="86" t="s">
        <v>333</v>
      </c>
      <c r="T59" s="86" t="s">
        <v>355</v>
      </c>
      <c r="U59" s="89" t="s">
        <v>364</v>
      </c>
      <c r="V59" s="89" t="s">
        <v>364</v>
      </c>
      <c r="W59" s="88">
        <v>43519.42921296296</v>
      </c>
      <c r="X59" s="89" t="s">
        <v>429</v>
      </c>
      <c r="Y59" s="86"/>
      <c r="Z59" s="86"/>
      <c r="AA59" s="92" t="s">
        <v>490</v>
      </c>
      <c r="AB59" s="86"/>
      <c r="AC59" s="86" t="b">
        <v>0</v>
      </c>
      <c r="AD59" s="86">
        <v>0</v>
      </c>
      <c r="AE59" s="92" t="s">
        <v>508</v>
      </c>
      <c r="AF59" s="86" t="b">
        <v>0</v>
      </c>
      <c r="AG59" s="86" t="s">
        <v>512</v>
      </c>
      <c r="AH59" s="86"/>
      <c r="AI59" s="92" t="s">
        <v>508</v>
      </c>
      <c r="AJ59" s="86" t="b">
        <v>0</v>
      </c>
      <c r="AK59" s="86">
        <v>0</v>
      </c>
      <c r="AL59" s="92" t="s">
        <v>508</v>
      </c>
      <c r="AM59" s="86" t="s">
        <v>521</v>
      </c>
      <c r="AN59" s="86" t="b">
        <v>0</v>
      </c>
      <c r="AO59" s="92" t="s">
        <v>490</v>
      </c>
      <c r="AP59" s="86" t="s">
        <v>176</v>
      </c>
      <c r="AQ59" s="86">
        <v>0</v>
      </c>
      <c r="AR59" s="86">
        <v>0</v>
      </c>
      <c r="AS59" s="86"/>
      <c r="AT59" s="86"/>
      <c r="AU59" s="86"/>
      <c r="AV59" s="86"/>
      <c r="AW59" s="86"/>
      <c r="AX59" s="86"/>
      <c r="AY59" s="86"/>
      <c r="AZ59" s="86"/>
      <c r="BA59">
        <v>5</v>
      </c>
      <c r="BB59" s="85" t="str">
        <f>REPLACE(INDEX(GroupVertices[Group],MATCH(Edges[[#This Row],[Vertex 1]],GroupVertices[Vertex],0)),1,1,"")</f>
        <v>10</v>
      </c>
      <c r="BC59" s="85" t="str">
        <f>REPLACE(INDEX(GroupVertices[Group],MATCH(Edges[[#This Row],[Vertex 2]],GroupVertices[Vertex],0)),1,1,"")</f>
        <v>10</v>
      </c>
      <c r="BD59" s="51">
        <v>3</v>
      </c>
      <c r="BE59" s="52">
        <v>17.647058823529413</v>
      </c>
      <c r="BF59" s="51">
        <v>0</v>
      </c>
      <c r="BG59" s="52">
        <v>0</v>
      </c>
      <c r="BH59" s="51">
        <v>0</v>
      </c>
      <c r="BI59" s="52">
        <v>0</v>
      </c>
      <c r="BJ59" s="51">
        <v>14</v>
      </c>
      <c r="BK59" s="52">
        <v>82.3529411764706</v>
      </c>
      <c r="BL59" s="51">
        <v>17</v>
      </c>
    </row>
    <row r="60" spans="1:64" ht="30">
      <c r="A60" s="84" t="s">
        <v>226</v>
      </c>
      <c r="B60" s="84" t="s">
        <v>226</v>
      </c>
      <c r="C60" s="53" t="s">
        <v>1389</v>
      </c>
      <c r="D60" s="54">
        <v>7</v>
      </c>
      <c r="E60" s="65" t="s">
        <v>136</v>
      </c>
      <c r="F60" s="55">
        <v>21.857142857142858</v>
      </c>
      <c r="G60" s="53"/>
      <c r="H60" s="57"/>
      <c r="I60" s="56"/>
      <c r="J60" s="56"/>
      <c r="K60" s="36" t="s">
        <v>65</v>
      </c>
      <c r="L60" s="83">
        <v>60</v>
      </c>
      <c r="M60" s="83"/>
      <c r="N60" s="63"/>
      <c r="O60" s="86" t="s">
        <v>176</v>
      </c>
      <c r="P60" s="88">
        <v>43522.488912037035</v>
      </c>
      <c r="Q60" s="86" t="s">
        <v>293</v>
      </c>
      <c r="R60" s="89" t="s">
        <v>322</v>
      </c>
      <c r="S60" s="86" t="s">
        <v>333</v>
      </c>
      <c r="T60" s="86" t="s">
        <v>355</v>
      </c>
      <c r="U60" s="89" t="s">
        <v>364</v>
      </c>
      <c r="V60" s="89" t="s">
        <v>364</v>
      </c>
      <c r="W60" s="88">
        <v>43522.488912037035</v>
      </c>
      <c r="X60" s="89" t="s">
        <v>430</v>
      </c>
      <c r="Y60" s="86"/>
      <c r="Z60" s="86"/>
      <c r="AA60" s="92" t="s">
        <v>491</v>
      </c>
      <c r="AB60" s="86"/>
      <c r="AC60" s="86" t="b">
        <v>0</v>
      </c>
      <c r="AD60" s="86">
        <v>0</v>
      </c>
      <c r="AE60" s="92" t="s">
        <v>508</v>
      </c>
      <c r="AF60" s="86" t="b">
        <v>0</v>
      </c>
      <c r="AG60" s="86" t="s">
        <v>512</v>
      </c>
      <c r="AH60" s="86"/>
      <c r="AI60" s="92" t="s">
        <v>508</v>
      </c>
      <c r="AJ60" s="86" t="b">
        <v>0</v>
      </c>
      <c r="AK60" s="86">
        <v>0</v>
      </c>
      <c r="AL60" s="92" t="s">
        <v>508</v>
      </c>
      <c r="AM60" s="86" t="s">
        <v>521</v>
      </c>
      <c r="AN60" s="86" t="b">
        <v>0</v>
      </c>
      <c r="AO60" s="92" t="s">
        <v>491</v>
      </c>
      <c r="AP60" s="86" t="s">
        <v>176</v>
      </c>
      <c r="AQ60" s="86">
        <v>0</v>
      </c>
      <c r="AR60" s="86">
        <v>0</v>
      </c>
      <c r="AS60" s="86"/>
      <c r="AT60" s="86"/>
      <c r="AU60" s="86"/>
      <c r="AV60" s="86"/>
      <c r="AW60" s="86"/>
      <c r="AX60" s="86"/>
      <c r="AY60" s="86"/>
      <c r="AZ60" s="86"/>
      <c r="BA60">
        <v>5</v>
      </c>
      <c r="BB60" s="85" t="str">
        <f>REPLACE(INDEX(GroupVertices[Group],MATCH(Edges[[#This Row],[Vertex 1]],GroupVertices[Vertex],0)),1,1,"")</f>
        <v>10</v>
      </c>
      <c r="BC60" s="85" t="str">
        <f>REPLACE(INDEX(GroupVertices[Group],MATCH(Edges[[#This Row],[Vertex 2]],GroupVertices[Vertex],0)),1,1,"")</f>
        <v>10</v>
      </c>
      <c r="BD60" s="51">
        <v>3</v>
      </c>
      <c r="BE60" s="52">
        <v>17.647058823529413</v>
      </c>
      <c r="BF60" s="51">
        <v>0</v>
      </c>
      <c r="BG60" s="52">
        <v>0</v>
      </c>
      <c r="BH60" s="51">
        <v>0</v>
      </c>
      <c r="BI60" s="52">
        <v>0</v>
      </c>
      <c r="BJ60" s="51">
        <v>14</v>
      </c>
      <c r="BK60" s="52">
        <v>82.3529411764706</v>
      </c>
      <c r="BL60" s="51">
        <v>17</v>
      </c>
    </row>
    <row r="61" spans="1:64" ht="30">
      <c r="A61" s="84" t="s">
        <v>226</v>
      </c>
      <c r="B61" s="84" t="s">
        <v>226</v>
      </c>
      <c r="C61" s="53" t="s">
        <v>1389</v>
      </c>
      <c r="D61" s="54">
        <v>7</v>
      </c>
      <c r="E61" s="65" t="s">
        <v>136</v>
      </c>
      <c r="F61" s="55">
        <v>21.857142857142858</v>
      </c>
      <c r="G61" s="53"/>
      <c r="H61" s="57"/>
      <c r="I61" s="56"/>
      <c r="J61" s="56"/>
      <c r="K61" s="36" t="s">
        <v>65</v>
      </c>
      <c r="L61" s="83">
        <v>61</v>
      </c>
      <c r="M61" s="83"/>
      <c r="N61" s="63"/>
      <c r="O61" s="86" t="s">
        <v>176</v>
      </c>
      <c r="P61" s="88">
        <v>43525.51113425926</v>
      </c>
      <c r="Q61" s="86" t="s">
        <v>293</v>
      </c>
      <c r="R61" s="89" t="s">
        <v>322</v>
      </c>
      <c r="S61" s="86" t="s">
        <v>333</v>
      </c>
      <c r="T61" s="86" t="s">
        <v>355</v>
      </c>
      <c r="U61" s="89" t="s">
        <v>364</v>
      </c>
      <c r="V61" s="89" t="s">
        <v>364</v>
      </c>
      <c r="W61" s="88">
        <v>43525.51113425926</v>
      </c>
      <c r="X61" s="89" t="s">
        <v>431</v>
      </c>
      <c r="Y61" s="86"/>
      <c r="Z61" s="86"/>
      <c r="AA61" s="92" t="s">
        <v>492</v>
      </c>
      <c r="AB61" s="86"/>
      <c r="AC61" s="86" t="b">
        <v>0</v>
      </c>
      <c r="AD61" s="86">
        <v>0</v>
      </c>
      <c r="AE61" s="92" t="s">
        <v>508</v>
      </c>
      <c r="AF61" s="86" t="b">
        <v>0</v>
      </c>
      <c r="AG61" s="86" t="s">
        <v>512</v>
      </c>
      <c r="AH61" s="86"/>
      <c r="AI61" s="92" t="s">
        <v>508</v>
      </c>
      <c r="AJ61" s="86" t="b">
        <v>0</v>
      </c>
      <c r="AK61" s="86">
        <v>0</v>
      </c>
      <c r="AL61" s="92" t="s">
        <v>508</v>
      </c>
      <c r="AM61" s="86" t="s">
        <v>521</v>
      </c>
      <c r="AN61" s="86" t="b">
        <v>0</v>
      </c>
      <c r="AO61" s="92" t="s">
        <v>492</v>
      </c>
      <c r="AP61" s="86" t="s">
        <v>176</v>
      </c>
      <c r="AQ61" s="86">
        <v>0</v>
      </c>
      <c r="AR61" s="86">
        <v>0</v>
      </c>
      <c r="AS61" s="86"/>
      <c r="AT61" s="86"/>
      <c r="AU61" s="86"/>
      <c r="AV61" s="86"/>
      <c r="AW61" s="86"/>
      <c r="AX61" s="86"/>
      <c r="AY61" s="86"/>
      <c r="AZ61" s="86"/>
      <c r="BA61">
        <v>5</v>
      </c>
      <c r="BB61" s="85" t="str">
        <f>REPLACE(INDEX(GroupVertices[Group],MATCH(Edges[[#This Row],[Vertex 1]],GroupVertices[Vertex],0)),1,1,"")</f>
        <v>10</v>
      </c>
      <c r="BC61" s="85" t="str">
        <f>REPLACE(INDEX(GroupVertices[Group],MATCH(Edges[[#This Row],[Vertex 2]],GroupVertices[Vertex],0)),1,1,"")</f>
        <v>10</v>
      </c>
      <c r="BD61" s="51">
        <v>3</v>
      </c>
      <c r="BE61" s="52">
        <v>17.647058823529413</v>
      </c>
      <c r="BF61" s="51">
        <v>0</v>
      </c>
      <c r="BG61" s="52">
        <v>0</v>
      </c>
      <c r="BH61" s="51">
        <v>0</v>
      </c>
      <c r="BI61" s="52">
        <v>0</v>
      </c>
      <c r="BJ61" s="51">
        <v>14</v>
      </c>
      <c r="BK61" s="52">
        <v>82.3529411764706</v>
      </c>
      <c r="BL61" s="51">
        <v>17</v>
      </c>
    </row>
    <row r="62" spans="1:64" ht="45">
      <c r="A62" s="84" t="s">
        <v>227</v>
      </c>
      <c r="B62" s="84" t="s">
        <v>246</v>
      </c>
      <c r="C62" s="53" t="s">
        <v>1387</v>
      </c>
      <c r="D62" s="54">
        <v>3</v>
      </c>
      <c r="E62" s="65" t="s">
        <v>132</v>
      </c>
      <c r="F62" s="55">
        <v>35</v>
      </c>
      <c r="G62" s="53"/>
      <c r="H62" s="57"/>
      <c r="I62" s="56"/>
      <c r="J62" s="56"/>
      <c r="K62" s="36" t="s">
        <v>65</v>
      </c>
      <c r="L62" s="83">
        <v>62</v>
      </c>
      <c r="M62" s="83"/>
      <c r="N62" s="63"/>
      <c r="O62" s="86" t="s">
        <v>247</v>
      </c>
      <c r="P62" s="88">
        <v>43525.67423611111</v>
      </c>
      <c r="Q62" s="86" t="s">
        <v>294</v>
      </c>
      <c r="R62" s="89" t="s">
        <v>323</v>
      </c>
      <c r="S62" s="86" t="s">
        <v>334</v>
      </c>
      <c r="T62" s="86" t="s">
        <v>356</v>
      </c>
      <c r="U62" s="89" t="s">
        <v>365</v>
      </c>
      <c r="V62" s="89" t="s">
        <v>365</v>
      </c>
      <c r="W62" s="88">
        <v>43525.67423611111</v>
      </c>
      <c r="X62" s="89" t="s">
        <v>432</v>
      </c>
      <c r="Y62" s="86"/>
      <c r="Z62" s="86"/>
      <c r="AA62" s="92" t="s">
        <v>493</v>
      </c>
      <c r="AB62" s="86"/>
      <c r="AC62" s="86" t="b">
        <v>0</v>
      </c>
      <c r="AD62" s="86">
        <v>1</v>
      </c>
      <c r="AE62" s="92" t="s">
        <v>508</v>
      </c>
      <c r="AF62" s="86" t="b">
        <v>0</v>
      </c>
      <c r="AG62" s="86" t="s">
        <v>512</v>
      </c>
      <c r="AH62" s="86"/>
      <c r="AI62" s="92" t="s">
        <v>508</v>
      </c>
      <c r="AJ62" s="86" t="b">
        <v>0</v>
      </c>
      <c r="AK62" s="86">
        <v>0</v>
      </c>
      <c r="AL62" s="92" t="s">
        <v>508</v>
      </c>
      <c r="AM62" s="86" t="s">
        <v>520</v>
      </c>
      <c r="AN62" s="86" t="b">
        <v>0</v>
      </c>
      <c r="AO62" s="92" t="s">
        <v>493</v>
      </c>
      <c r="AP62" s="86" t="s">
        <v>176</v>
      </c>
      <c r="AQ62" s="86">
        <v>0</v>
      </c>
      <c r="AR62" s="86">
        <v>0</v>
      </c>
      <c r="AS62" s="86"/>
      <c r="AT62" s="86"/>
      <c r="AU62" s="86"/>
      <c r="AV62" s="86"/>
      <c r="AW62" s="86"/>
      <c r="AX62" s="86"/>
      <c r="AY62" s="86"/>
      <c r="AZ62" s="86"/>
      <c r="BA62">
        <v>1</v>
      </c>
      <c r="BB62" s="85" t="str">
        <f>REPLACE(INDEX(GroupVertices[Group],MATCH(Edges[[#This Row],[Vertex 1]],GroupVertices[Vertex],0)),1,1,"")</f>
        <v>6</v>
      </c>
      <c r="BC62" s="85" t="str">
        <f>REPLACE(INDEX(GroupVertices[Group],MATCH(Edges[[#This Row],[Vertex 2]],GroupVertices[Vertex],0)),1,1,"")</f>
        <v>6</v>
      </c>
      <c r="BD62" s="51">
        <v>0</v>
      </c>
      <c r="BE62" s="52">
        <v>0</v>
      </c>
      <c r="BF62" s="51">
        <v>1</v>
      </c>
      <c r="BG62" s="52">
        <v>3.8461538461538463</v>
      </c>
      <c r="BH62" s="51">
        <v>0</v>
      </c>
      <c r="BI62" s="52">
        <v>0</v>
      </c>
      <c r="BJ62" s="51">
        <v>25</v>
      </c>
      <c r="BK62" s="52">
        <v>96.15384615384616</v>
      </c>
      <c r="BL62" s="51">
        <v>26</v>
      </c>
    </row>
    <row r="63" spans="1:64" ht="45">
      <c r="A63" s="84" t="s">
        <v>228</v>
      </c>
      <c r="B63" s="84" t="s">
        <v>228</v>
      </c>
      <c r="C63" s="53" t="s">
        <v>1387</v>
      </c>
      <c r="D63" s="54">
        <v>3</v>
      </c>
      <c r="E63" s="65" t="s">
        <v>132</v>
      </c>
      <c r="F63" s="55">
        <v>35</v>
      </c>
      <c r="G63" s="53"/>
      <c r="H63" s="57"/>
      <c r="I63" s="56"/>
      <c r="J63" s="56"/>
      <c r="K63" s="36" t="s">
        <v>65</v>
      </c>
      <c r="L63" s="83">
        <v>63</v>
      </c>
      <c r="M63" s="83"/>
      <c r="N63" s="63"/>
      <c r="O63" s="86" t="s">
        <v>176</v>
      </c>
      <c r="P63" s="88">
        <v>43469.15724537037</v>
      </c>
      <c r="Q63" s="86" t="s">
        <v>295</v>
      </c>
      <c r="R63" s="86"/>
      <c r="S63" s="86"/>
      <c r="T63" s="86" t="s">
        <v>357</v>
      </c>
      <c r="U63" s="86"/>
      <c r="V63" s="89" t="s">
        <v>380</v>
      </c>
      <c r="W63" s="88">
        <v>43469.15724537037</v>
      </c>
      <c r="X63" s="89" t="s">
        <v>433</v>
      </c>
      <c r="Y63" s="86"/>
      <c r="Z63" s="86"/>
      <c r="AA63" s="92" t="s">
        <v>494</v>
      </c>
      <c r="AB63" s="86"/>
      <c r="AC63" s="86" t="b">
        <v>0</v>
      </c>
      <c r="AD63" s="86">
        <v>19</v>
      </c>
      <c r="AE63" s="92" t="s">
        <v>508</v>
      </c>
      <c r="AF63" s="86" t="b">
        <v>0</v>
      </c>
      <c r="AG63" s="86" t="s">
        <v>512</v>
      </c>
      <c r="AH63" s="86"/>
      <c r="AI63" s="92" t="s">
        <v>508</v>
      </c>
      <c r="AJ63" s="86" t="b">
        <v>0</v>
      </c>
      <c r="AK63" s="86">
        <v>6</v>
      </c>
      <c r="AL63" s="92" t="s">
        <v>508</v>
      </c>
      <c r="AM63" s="86" t="s">
        <v>515</v>
      </c>
      <c r="AN63" s="86" t="b">
        <v>0</v>
      </c>
      <c r="AO63" s="92" t="s">
        <v>494</v>
      </c>
      <c r="AP63" s="86" t="s">
        <v>523</v>
      </c>
      <c r="AQ63" s="86">
        <v>0</v>
      </c>
      <c r="AR63" s="86">
        <v>0</v>
      </c>
      <c r="AS63" s="86"/>
      <c r="AT63" s="86"/>
      <c r="AU63" s="86"/>
      <c r="AV63" s="86"/>
      <c r="AW63" s="86"/>
      <c r="AX63" s="86"/>
      <c r="AY63" s="86"/>
      <c r="AZ63" s="86"/>
      <c r="BA63">
        <v>1</v>
      </c>
      <c r="BB63" s="85" t="str">
        <f>REPLACE(INDEX(GroupVertices[Group],MATCH(Edges[[#This Row],[Vertex 1]],GroupVertices[Vertex],0)),1,1,"")</f>
        <v>5</v>
      </c>
      <c r="BC63" s="85" t="str">
        <f>REPLACE(INDEX(GroupVertices[Group],MATCH(Edges[[#This Row],[Vertex 2]],GroupVertices[Vertex],0)),1,1,"")</f>
        <v>5</v>
      </c>
      <c r="BD63" s="51">
        <v>1</v>
      </c>
      <c r="BE63" s="52">
        <v>5.555555555555555</v>
      </c>
      <c r="BF63" s="51">
        <v>0</v>
      </c>
      <c r="BG63" s="52">
        <v>0</v>
      </c>
      <c r="BH63" s="51">
        <v>0</v>
      </c>
      <c r="BI63" s="52">
        <v>0</v>
      </c>
      <c r="BJ63" s="51">
        <v>17</v>
      </c>
      <c r="BK63" s="52">
        <v>94.44444444444444</v>
      </c>
      <c r="BL63" s="51">
        <v>18</v>
      </c>
    </row>
    <row r="64" spans="1:64" ht="45">
      <c r="A64" s="84" t="s">
        <v>229</v>
      </c>
      <c r="B64" s="84" t="s">
        <v>228</v>
      </c>
      <c r="C64" s="53" t="s">
        <v>1387</v>
      </c>
      <c r="D64" s="54">
        <v>3</v>
      </c>
      <c r="E64" s="65" t="s">
        <v>132</v>
      </c>
      <c r="F64" s="55">
        <v>35</v>
      </c>
      <c r="G64" s="53"/>
      <c r="H64" s="57"/>
      <c r="I64" s="56"/>
      <c r="J64" s="56"/>
      <c r="K64" s="36" t="s">
        <v>65</v>
      </c>
      <c r="L64" s="83">
        <v>64</v>
      </c>
      <c r="M64" s="83"/>
      <c r="N64" s="63"/>
      <c r="O64" s="86" t="s">
        <v>247</v>
      </c>
      <c r="P64" s="88">
        <v>43526.87774305556</v>
      </c>
      <c r="Q64" s="86" t="s">
        <v>296</v>
      </c>
      <c r="R64" s="86"/>
      <c r="S64" s="86"/>
      <c r="T64" s="86" t="s">
        <v>358</v>
      </c>
      <c r="U64" s="86"/>
      <c r="V64" s="89" t="s">
        <v>381</v>
      </c>
      <c r="W64" s="88">
        <v>43526.87774305556</v>
      </c>
      <c r="X64" s="89" t="s">
        <v>434</v>
      </c>
      <c r="Y64" s="86"/>
      <c r="Z64" s="86"/>
      <c r="AA64" s="92" t="s">
        <v>495</v>
      </c>
      <c r="AB64" s="86"/>
      <c r="AC64" s="86" t="b">
        <v>0</v>
      </c>
      <c r="AD64" s="86">
        <v>0</v>
      </c>
      <c r="AE64" s="92" t="s">
        <v>508</v>
      </c>
      <c r="AF64" s="86" t="b">
        <v>0</v>
      </c>
      <c r="AG64" s="86" t="s">
        <v>512</v>
      </c>
      <c r="AH64" s="86"/>
      <c r="AI64" s="92" t="s">
        <v>508</v>
      </c>
      <c r="AJ64" s="86" t="b">
        <v>0</v>
      </c>
      <c r="AK64" s="86">
        <v>6</v>
      </c>
      <c r="AL64" s="92" t="s">
        <v>494</v>
      </c>
      <c r="AM64" s="86" t="s">
        <v>522</v>
      </c>
      <c r="AN64" s="86" t="b">
        <v>0</v>
      </c>
      <c r="AO64" s="92" t="s">
        <v>494</v>
      </c>
      <c r="AP64" s="86" t="s">
        <v>176</v>
      </c>
      <c r="AQ64" s="86">
        <v>0</v>
      </c>
      <c r="AR64" s="86">
        <v>0</v>
      </c>
      <c r="AS64" s="86"/>
      <c r="AT64" s="86"/>
      <c r="AU64" s="86"/>
      <c r="AV64" s="86"/>
      <c r="AW64" s="86"/>
      <c r="AX64" s="86"/>
      <c r="AY64" s="86"/>
      <c r="AZ64" s="86"/>
      <c r="BA64">
        <v>1</v>
      </c>
      <c r="BB64" s="85" t="str">
        <f>REPLACE(INDEX(GroupVertices[Group],MATCH(Edges[[#This Row],[Vertex 1]],GroupVertices[Vertex],0)),1,1,"")</f>
        <v>5</v>
      </c>
      <c r="BC64" s="85" t="str">
        <f>REPLACE(INDEX(GroupVertices[Group],MATCH(Edges[[#This Row],[Vertex 2]],GroupVertices[Vertex],0)),1,1,"")</f>
        <v>5</v>
      </c>
      <c r="BD64" s="51">
        <v>1</v>
      </c>
      <c r="BE64" s="52">
        <v>6.25</v>
      </c>
      <c r="BF64" s="51">
        <v>0</v>
      </c>
      <c r="BG64" s="52">
        <v>0</v>
      </c>
      <c r="BH64" s="51">
        <v>0</v>
      </c>
      <c r="BI64" s="52">
        <v>0</v>
      </c>
      <c r="BJ64" s="51">
        <v>15</v>
      </c>
      <c r="BK64" s="52">
        <v>93.75</v>
      </c>
      <c r="BL64" s="51">
        <v>16</v>
      </c>
    </row>
    <row r="65" spans="1:64" ht="30">
      <c r="A65" s="84" t="s">
        <v>230</v>
      </c>
      <c r="B65" s="84" t="s">
        <v>230</v>
      </c>
      <c r="C65" s="53" t="s">
        <v>1388</v>
      </c>
      <c r="D65" s="54">
        <v>10</v>
      </c>
      <c r="E65" s="65" t="s">
        <v>136</v>
      </c>
      <c r="F65" s="55">
        <v>12</v>
      </c>
      <c r="G65" s="53"/>
      <c r="H65" s="57"/>
      <c r="I65" s="56"/>
      <c r="J65" s="56"/>
      <c r="K65" s="36" t="s">
        <v>65</v>
      </c>
      <c r="L65" s="83">
        <v>65</v>
      </c>
      <c r="M65" s="83"/>
      <c r="N65" s="63"/>
      <c r="O65" s="86" t="s">
        <v>176</v>
      </c>
      <c r="P65" s="88">
        <v>43513.27224537037</v>
      </c>
      <c r="Q65" s="86" t="s">
        <v>297</v>
      </c>
      <c r="R65" s="89" t="s">
        <v>322</v>
      </c>
      <c r="S65" s="86" t="s">
        <v>333</v>
      </c>
      <c r="T65" s="86" t="s">
        <v>355</v>
      </c>
      <c r="U65" s="89" t="s">
        <v>366</v>
      </c>
      <c r="V65" s="89" t="s">
        <v>366</v>
      </c>
      <c r="W65" s="88">
        <v>43513.27224537037</v>
      </c>
      <c r="X65" s="89" t="s">
        <v>435</v>
      </c>
      <c r="Y65" s="86"/>
      <c r="Z65" s="86"/>
      <c r="AA65" s="92" t="s">
        <v>496</v>
      </c>
      <c r="AB65" s="86"/>
      <c r="AC65" s="86" t="b">
        <v>0</v>
      </c>
      <c r="AD65" s="86">
        <v>0</v>
      </c>
      <c r="AE65" s="92" t="s">
        <v>508</v>
      </c>
      <c r="AF65" s="86" t="b">
        <v>0</v>
      </c>
      <c r="AG65" s="86" t="s">
        <v>512</v>
      </c>
      <c r="AH65" s="86"/>
      <c r="AI65" s="92" t="s">
        <v>508</v>
      </c>
      <c r="AJ65" s="86" t="b">
        <v>0</v>
      </c>
      <c r="AK65" s="86">
        <v>0</v>
      </c>
      <c r="AL65" s="92" t="s">
        <v>508</v>
      </c>
      <c r="AM65" s="86" t="s">
        <v>521</v>
      </c>
      <c r="AN65" s="86" t="b">
        <v>0</v>
      </c>
      <c r="AO65" s="92" t="s">
        <v>496</v>
      </c>
      <c r="AP65" s="86" t="s">
        <v>176</v>
      </c>
      <c r="AQ65" s="86">
        <v>0</v>
      </c>
      <c r="AR65" s="86">
        <v>0</v>
      </c>
      <c r="AS65" s="86"/>
      <c r="AT65" s="86"/>
      <c r="AU65" s="86"/>
      <c r="AV65" s="86"/>
      <c r="AW65" s="86"/>
      <c r="AX65" s="86"/>
      <c r="AY65" s="86"/>
      <c r="AZ65" s="86"/>
      <c r="BA65">
        <v>8</v>
      </c>
      <c r="BB65" s="85" t="str">
        <f>REPLACE(INDEX(GroupVertices[Group],MATCH(Edges[[#This Row],[Vertex 1]],GroupVertices[Vertex],0)),1,1,"")</f>
        <v>10</v>
      </c>
      <c r="BC65" s="85" t="str">
        <f>REPLACE(INDEX(GroupVertices[Group],MATCH(Edges[[#This Row],[Vertex 2]],GroupVertices[Vertex],0)),1,1,"")</f>
        <v>10</v>
      </c>
      <c r="BD65" s="51">
        <v>3</v>
      </c>
      <c r="BE65" s="52">
        <v>17.647058823529413</v>
      </c>
      <c r="BF65" s="51">
        <v>0</v>
      </c>
      <c r="BG65" s="52">
        <v>0</v>
      </c>
      <c r="BH65" s="51">
        <v>0</v>
      </c>
      <c r="BI65" s="52">
        <v>0</v>
      </c>
      <c r="BJ65" s="51">
        <v>14</v>
      </c>
      <c r="BK65" s="52">
        <v>82.3529411764706</v>
      </c>
      <c r="BL65" s="51">
        <v>17</v>
      </c>
    </row>
    <row r="66" spans="1:64" ht="30">
      <c r="A66" s="84" t="s">
        <v>230</v>
      </c>
      <c r="B66" s="84" t="s">
        <v>230</v>
      </c>
      <c r="C66" s="53" t="s">
        <v>1388</v>
      </c>
      <c r="D66" s="54">
        <v>10</v>
      </c>
      <c r="E66" s="65" t="s">
        <v>136</v>
      </c>
      <c r="F66" s="55">
        <v>12</v>
      </c>
      <c r="G66" s="53"/>
      <c r="H66" s="57"/>
      <c r="I66" s="56"/>
      <c r="J66" s="56"/>
      <c r="K66" s="36" t="s">
        <v>65</v>
      </c>
      <c r="L66" s="83">
        <v>66</v>
      </c>
      <c r="M66" s="83"/>
      <c r="N66" s="63"/>
      <c r="O66" s="86" t="s">
        <v>176</v>
      </c>
      <c r="P66" s="88">
        <v>43515.180625</v>
      </c>
      <c r="Q66" s="86" t="s">
        <v>297</v>
      </c>
      <c r="R66" s="89" t="s">
        <v>322</v>
      </c>
      <c r="S66" s="86" t="s">
        <v>333</v>
      </c>
      <c r="T66" s="86" t="s">
        <v>355</v>
      </c>
      <c r="U66" s="89" t="s">
        <v>366</v>
      </c>
      <c r="V66" s="89" t="s">
        <v>366</v>
      </c>
      <c r="W66" s="88">
        <v>43515.180625</v>
      </c>
      <c r="X66" s="89" t="s">
        <v>436</v>
      </c>
      <c r="Y66" s="86"/>
      <c r="Z66" s="86"/>
      <c r="AA66" s="92" t="s">
        <v>497</v>
      </c>
      <c r="AB66" s="86"/>
      <c r="AC66" s="86" t="b">
        <v>0</v>
      </c>
      <c r="AD66" s="86">
        <v>0</v>
      </c>
      <c r="AE66" s="92" t="s">
        <v>508</v>
      </c>
      <c r="AF66" s="86" t="b">
        <v>0</v>
      </c>
      <c r="AG66" s="86" t="s">
        <v>512</v>
      </c>
      <c r="AH66" s="86"/>
      <c r="AI66" s="92" t="s">
        <v>508</v>
      </c>
      <c r="AJ66" s="86" t="b">
        <v>0</v>
      </c>
      <c r="AK66" s="86">
        <v>0</v>
      </c>
      <c r="AL66" s="92" t="s">
        <v>508</v>
      </c>
      <c r="AM66" s="86" t="s">
        <v>521</v>
      </c>
      <c r="AN66" s="86" t="b">
        <v>0</v>
      </c>
      <c r="AO66" s="92" t="s">
        <v>497</v>
      </c>
      <c r="AP66" s="86" t="s">
        <v>176</v>
      </c>
      <c r="AQ66" s="86">
        <v>0</v>
      </c>
      <c r="AR66" s="86">
        <v>0</v>
      </c>
      <c r="AS66" s="86"/>
      <c r="AT66" s="86"/>
      <c r="AU66" s="86"/>
      <c r="AV66" s="86"/>
      <c r="AW66" s="86"/>
      <c r="AX66" s="86"/>
      <c r="AY66" s="86"/>
      <c r="AZ66" s="86"/>
      <c r="BA66">
        <v>8</v>
      </c>
      <c r="BB66" s="85" t="str">
        <f>REPLACE(INDEX(GroupVertices[Group],MATCH(Edges[[#This Row],[Vertex 1]],GroupVertices[Vertex],0)),1,1,"")</f>
        <v>10</v>
      </c>
      <c r="BC66" s="85" t="str">
        <f>REPLACE(INDEX(GroupVertices[Group],MATCH(Edges[[#This Row],[Vertex 2]],GroupVertices[Vertex],0)),1,1,"")</f>
        <v>10</v>
      </c>
      <c r="BD66" s="51">
        <v>3</v>
      </c>
      <c r="BE66" s="52">
        <v>17.647058823529413</v>
      </c>
      <c r="BF66" s="51">
        <v>0</v>
      </c>
      <c r="BG66" s="52">
        <v>0</v>
      </c>
      <c r="BH66" s="51">
        <v>0</v>
      </c>
      <c r="BI66" s="52">
        <v>0</v>
      </c>
      <c r="BJ66" s="51">
        <v>14</v>
      </c>
      <c r="BK66" s="52">
        <v>82.3529411764706</v>
      </c>
      <c r="BL66" s="51">
        <v>17</v>
      </c>
    </row>
    <row r="67" spans="1:64" ht="30">
      <c r="A67" s="84" t="s">
        <v>230</v>
      </c>
      <c r="B67" s="84" t="s">
        <v>230</v>
      </c>
      <c r="C67" s="53" t="s">
        <v>1388</v>
      </c>
      <c r="D67" s="54">
        <v>10</v>
      </c>
      <c r="E67" s="65" t="s">
        <v>136</v>
      </c>
      <c r="F67" s="55">
        <v>12</v>
      </c>
      <c r="G67" s="53"/>
      <c r="H67" s="57"/>
      <c r="I67" s="56"/>
      <c r="J67" s="56"/>
      <c r="K67" s="36" t="s">
        <v>65</v>
      </c>
      <c r="L67" s="83">
        <v>67</v>
      </c>
      <c r="M67" s="83"/>
      <c r="N67" s="63"/>
      <c r="O67" s="86" t="s">
        <v>176</v>
      </c>
      <c r="P67" s="88">
        <v>43517.13752314815</v>
      </c>
      <c r="Q67" s="86" t="s">
        <v>297</v>
      </c>
      <c r="R67" s="89" t="s">
        <v>322</v>
      </c>
      <c r="S67" s="86" t="s">
        <v>333</v>
      </c>
      <c r="T67" s="86" t="s">
        <v>355</v>
      </c>
      <c r="U67" s="89" t="s">
        <v>366</v>
      </c>
      <c r="V67" s="89" t="s">
        <v>366</v>
      </c>
      <c r="W67" s="88">
        <v>43517.13752314815</v>
      </c>
      <c r="X67" s="89" t="s">
        <v>437</v>
      </c>
      <c r="Y67" s="86"/>
      <c r="Z67" s="86"/>
      <c r="AA67" s="92" t="s">
        <v>498</v>
      </c>
      <c r="AB67" s="86"/>
      <c r="AC67" s="86" t="b">
        <v>0</v>
      </c>
      <c r="AD67" s="86">
        <v>0</v>
      </c>
      <c r="AE67" s="92" t="s">
        <v>508</v>
      </c>
      <c r="AF67" s="86" t="b">
        <v>0</v>
      </c>
      <c r="AG67" s="86" t="s">
        <v>512</v>
      </c>
      <c r="AH67" s="86"/>
      <c r="AI67" s="92" t="s">
        <v>508</v>
      </c>
      <c r="AJ67" s="86" t="b">
        <v>0</v>
      </c>
      <c r="AK67" s="86">
        <v>0</v>
      </c>
      <c r="AL67" s="92" t="s">
        <v>508</v>
      </c>
      <c r="AM67" s="86" t="s">
        <v>521</v>
      </c>
      <c r="AN67" s="86" t="b">
        <v>0</v>
      </c>
      <c r="AO67" s="92" t="s">
        <v>498</v>
      </c>
      <c r="AP67" s="86" t="s">
        <v>176</v>
      </c>
      <c r="AQ67" s="86">
        <v>0</v>
      </c>
      <c r="AR67" s="86">
        <v>0</v>
      </c>
      <c r="AS67" s="86"/>
      <c r="AT67" s="86"/>
      <c r="AU67" s="86"/>
      <c r="AV67" s="86"/>
      <c r="AW67" s="86"/>
      <c r="AX67" s="86"/>
      <c r="AY67" s="86"/>
      <c r="AZ67" s="86"/>
      <c r="BA67">
        <v>8</v>
      </c>
      <c r="BB67" s="85" t="str">
        <f>REPLACE(INDEX(GroupVertices[Group],MATCH(Edges[[#This Row],[Vertex 1]],GroupVertices[Vertex],0)),1,1,"")</f>
        <v>10</v>
      </c>
      <c r="BC67" s="85" t="str">
        <f>REPLACE(INDEX(GroupVertices[Group],MATCH(Edges[[#This Row],[Vertex 2]],GroupVertices[Vertex],0)),1,1,"")</f>
        <v>10</v>
      </c>
      <c r="BD67" s="51">
        <v>3</v>
      </c>
      <c r="BE67" s="52">
        <v>17.647058823529413</v>
      </c>
      <c r="BF67" s="51">
        <v>0</v>
      </c>
      <c r="BG67" s="52">
        <v>0</v>
      </c>
      <c r="BH67" s="51">
        <v>0</v>
      </c>
      <c r="BI67" s="52">
        <v>0</v>
      </c>
      <c r="BJ67" s="51">
        <v>14</v>
      </c>
      <c r="BK67" s="52">
        <v>82.3529411764706</v>
      </c>
      <c r="BL67" s="51">
        <v>17</v>
      </c>
    </row>
    <row r="68" spans="1:64" ht="30">
      <c r="A68" s="84" t="s">
        <v>230</v>
      </c>
      <c r="B68" s="84" t="s">
        <v>230</v>
      </c>
      <c r="C68" s="53" t="s">
        <v>1388</v>
      </c>
      <c r="D68" s="54">
        <v>10</v>
      </c>
      <c r="E68" s="65" t="s">
        <v>136</v>
      </c>
      <c r="F68" s="55">
        <v>12</v>
      </c>
      <c r="G68" s="53"/>
      <c r="H68" s="57"/>
      <c r="I68" s="56"/>
      <c r="J68" s="56"/>
      <c r="K68" s="36" t="s">
        <v>65</v>
      </c>
      <c r="L68" s="83">
        <v>68</v>
      </c>
      <c r="M68" s="83"/>
      <c r="N68" s="63"/>
      <c r="O68" s="86" t="s">
        <v>176</v>
      </c>
      <c r="P68" s="88">
        <v>43519.134733796294</v>
      </c>
      <c r="Q68" s="86" t="s">
        <v>297</v>
      </c>
      <c r="R68" s="89" t="s">
        <v>322</v>
      </c>
      <c r="S68" s="86" t="s">
        <v>333</v>
      </c>
      <c r="T68" s="86" t="s">
        <v>355</v>
      </c>
      <c r="U68" s="89" t="s">
        <v>366</v>
      </c>
      <c r="V68" s="89" t="s">
        <v>366</v>
      </c>
      <c r="W68" s="88">
        <v>43519.134733796294</v>
      </c>
      <c r="X68" s="89" t="s">
        <v>438</v>
      </c>
      <c r="Y68" s="86"/>
      <c r="Z68" s="86"/>
      <c r="AA68" s="92" t="s">
        <v>499</v>
      </c>
      <c r="AB68" s="86"/>
      <c r="AC68" s="86" t="b">
        <v>0</v>
      </c>
      <c r="AD68" s="86">
        <v>0</v>
      </c>
      <c r="AE68" s="92" t="s">
        <v>508</v>
      </c>
      <c r="AF68" s="86" t="b">
        <v>0</v>
      </c>
      <c r="AG68" s="86" t="s">
        <v>512</v>
      </c>
      <c r="AH68" s="86"/>
      <c r="AI68" s="92" t="s">
        <v>508</v>
      </c>
      <c r="AJ68" s="86" t="b">
        <v>0</v>
      </c>
      <c r="AK68" s="86">
        <v>0</v>
      </c>
      <c r="AL68" s="92" t="s">
        <v>508</v>
      </c>
      <c r="AM68" s="86" t="s">
        <v>521</v>
      </c>
      <c r="AN68" s="86" t="b">
        <v>0</v>
      </c>
      <c r="AO68" s="92" t="s">
        <v>499</v>
      </c>
      <c r="AP68" s="86" t="s">
        <v>176</v>
      </c>
      <c r="AQ68" s="86">
        <v>0</v>
      </c>
      <c r="AR68" s="86">
        <v>0</v>
      </c>
      <c r="AS68" s="86"/>
      <c r="AT68" s="86"/>
      <c r="AU68" s="86"/>
      <c r="AV68" s="86"/>
      <c r="AW68" s="86"/>
      <c r="AX68" s="86"/>
      <c r="AY68" s="86"/>
      <c r="AZ68" s="86"/>
      <c r="BA68">
        <v>8</v>
      </c>
      <c r="BB68" s="85" t="str">
        <f>REPLACE(INDEX(GroupVertices[Group],MATCH(Edges[[#This Row],[Vertex 1]],GroupVertices[Vertex],0)),1,1,"")</f>
        <v>10</v>
      </c>
      <c r="BC68" s="85" t="str">
        <f>REPLACE(INDEX(GroupVertices[Group],MATCH(Edges[[#This Row],[Vertex 2]],GroupVertices[Vertex],0)),1,1,"")</f>
        <v>10</v>
      </c>
      <c r="BD68" s="51">
        <v>3</v>
      </c>
      <c r="BE68" s="52">
        <v>17.647058823529413</v>
      </c>
      <c r="BF68" s="51">
        <v>0</v>
      </c>
      <c r="BG68" s="52">
        <v>0</v>
      </c>
      <c r="BH68" s="51">
        <v>0</v>
      </c>
      <c r="BI68" s="52">
        <v>0</v>
      </c>
      <c r="BJ68" s="51">
        <v>14</v>
      </c>
      <c r="BK68" s="52">
        <v>82.3529411764706</v>
      </c>
      <c r="BL68" s="51">
        <v>17</v>
      </c>
    </row>
    <row r="69" spans="1:64" ht="30">
      <c r="A69" s="84" t="s">
        <v>230</v>
      </c>
      <c r="B69" s="84" t="s">
        <v>230</v>
      </c>
      <c r="C69" s="53" t="s">
        <v>1388</v>
      </c>
      <c r="D69" s="54">
        <v>10</v>
      </c>
      <c r="E69" s="65" t="s">
        <v>136</v>
      </c>
      <c r="F69" s="55">
        <v>12</v>
      </c>
      <c r="G69" s="53"/>
      <c r="H69" s="57"/>
      <c r="I69" s="56"/>
      <c r="J69" s="56"/>
      <c r="K69" s="36" t="s">
        <v>65</v>
      </c>
      <c r="L69" s="83">
        <v>69</v>
      </c>
      <c r="M69" s="83"/>
      <c r="N69" s="63"/>
      <c r="O69" s="86" t="s">
        <v>176</v>
      </c>
      <c r="P69" s="88">
        <v>43521.10350694445</v>
      </c>
      <c r="Q69" s="86" t="s">
        <v>297</v>
      </c>
      <c r="R69" s="89" t="s">
        <v>322</v>
      </c>
      <c r="S69" s="86" t="s">
        <v>333</v>
      </c>
      <c r="T69" s="86" t="s">
        <v>355</v>
      </c>
      <c r="U69" s="89" t="s">
        <v>366</v>
      </c>
      <c r="V69" s="89" t="s">
        <v>366</v>
      </c>
      <c r="W69" s="88">
        <v>43521.10350694445</v>
      </c>
      <c r="X69" s="89" t="s">
        <v>439</v>
      </c>
      <c r="Y69" s="86"/>
      <c r="Z69" s="86"/>
      <c r="AA69" s="92" t="s">
        <v>500</v>
      </c>
      <c r="AB69" s="86"/>
      <c r="AC69" s="86" t="b">
        <v>0</v>
      </c>
      <c r="AD69" s="86">
        <v>0</v>
      </c>
      <c r="AE69" s="92" t="s">
        <v>508</v>
      </c>
      <c r="AF69" s="86" t="b">
        <v>0</v>
      </c>
      <c r="AG69" s="86" t="s">
        <v>512</v>
      </c>
      <c r="AH69" s="86"/>
      <c r="AI69" s="92" t="s">
        <v>508</v>
      </c>
      <c r="AJ69" s="86" t="b">
        <v>0</v>
      </c>
      <c r="AK69" s="86">
        <v>0</v>
      </c>
      <c r="AL69" s="92" t="s">
        <v>508</v>
      </c>
      <c r="AM69" s="86" t="s">
        <v>521</v>
      </c>
      <c r="AN69" s="86" t="b">
        <v>0</v>
      </c>
      <c r="AO69" s="92" t="s">
        <v>500</v>
      </c>
      <c r="AP69" s="86" t="s">
        <v>176</v>
      </c>
      <c r="AQ69" s="86">
        <v>0</v>
      </c>
      <c r="AR69" s="86">
        <v>0</v>
      </c>
      <c r="AS69" s="86"/>
      <c r="AT69" s="86"/>
      <c r="AU69" s="86"/>
      <c r="AV69" s="86"/>
      <c r="AW69" s="86"/>
      <c r="AX69" s="86"/>
      <c r="AY69" s="86"/>
      <c r="AZ69" s="86"/>
      <c r="BA69">
        <v>8</v>
      </c>
      <c r="BB69" s="85" t="str">
        <f>REPLACE(INDEX(GroupVertices[Group],MATCH(Edges[[#This Row],[Vertex 1]],GroupVertices[Vertex],0)),1,1,"")</f>
        <v>10</v>
      </c>
      <c r="BC69" s="85" t="str">
        <f>REPLACE(INDEX(GroupVertices[Group],MATCH(Edges[[#This Row],[Vertex 2]],GroupVertices[Vertex],0)),1,1,"")</f>
        <v>10</v>
      </c>
      <c r="BD69" s="51">
        <v>3</v>
      </c>
      <c r="BE69" s="52">
        <v>17.647058823529413</v>
      </c>
      <c r="BF69" s="51">
        <v>0</v>
      </c>
      <c r="BG69" s="52">
        <v>0</v>
      </c>
      <c r="BH69" s="51">
        <v>0</v>
      </c>
      <c r="BI69" s="52">
        <v>0</v>
      </c>
      <c r="BJ69" s="51">
        <v>14</v>
      </c>
      <c r="BK69" s="52">
        <v>82.3529411764706</v>
      </c>
      <c r="BL69" s="51">
        <v>17</v>
      </c>
    </row>
    <row r="70" spans="1:64" ht="30">
      <c r="A70" s="84" t="s">
        <v>230</v>
      </c>
      <c r="B70" s="84" t="s">
        <v>230</v>
      </c>
      <c r="C70" s="53" t="s">
        <v>1388</v>
      </c>
      <c r="D70" s="54">
        <v>10</v>
      </c>
      <c r="E70" s="65" t="s">
        <v>136</v>
      </c>
      <c r="F70" s="55">
        <v>12</v>
      </c>
      <c r="G70" s="53"/>
      <c r="H70" s="57"/>
      <c r="I70" s="56"/>
      <c r="J70" s="56"/>
      <c r="K70" s="36" t="s">
        <v>65</v>
      </c>
      <c r="L70" s="83">
        <v>70</v>
      </c>
      <c r="M70" s="83"/>
      <c r="N70" s="63"/>
      <c r="O70" s="86" t="s">
        <v>176</v>
      </c>
      <c r="P70" s="88">
        <v>43523.04170138889</v>
      </c>
      <c r="Q70" s="86" t="s">
        <v>297</v>
      </c>
      <c r="R70" s="89" t="s">
        <v>322</v>
      </c>
      <c r="S70" s="86" t="s">
        <v>333</v>
      </c>
      <c r="T70" s="86" t="s">
        <v>355</v>
      </c>
      <c r="U70" s="89" t="s">
        <v>366</v>
      </c>
      <c r="V70" s="89" t="s">
        <v>366</v>
      </c>
      <c r="W70" s="88">
        <v>43523.04170138889</v>
      </c>
      <c r="X70" s="89" t="s">
        <v>440</v>
      </c>
      <c r="Y70" s="86"/>
      <c r="Z70" s="86"/>
      <c r="AA70" s="92" t="s">
        <v>501</v>
      </c>
      <c r="AB70" s="86"/>
      <c r="AC70" s="86" t="b">
        <v>0</v>
      </c>
      <c r="AD70" s="86">
        <v>0</v>
      </c>
      <c r="AE70" s="92" t="s">
        <v>508</v>
      </c>
      <c r="AF70" s="86" t="b">
        <v>0</v>
      </c>
      <c r="AG70" s="86" t="s">
        <v>512</v>
      </c>
      <c r="AH70" s="86"/>
      <c r="AI70" s="92" t="s">
        <v>508</v>
      </c>
      <c r="AJ70" s="86" t="b">
        <v>0</v>
      </c>
      <c r="AK70" s="86">
        <v>0</v>
      </c>
      <c r="AL70" s="92" t="s">
        <v>508</v>
      </c>
      <c r="AM70" s="86" t="s">
        <v>521</v>
      </c>
      <c r="AN70" s="86" t="b">
        <v>0</v>
      </c>
      <c r="AO70" s="92" t="s">
        <v>501</v>
      </c>
      <c r="AP70" s="86" t="s">
        <v>176</v>
      </c>
      <c r="AQ70" s="86">
        <v>0</v>
      </c>
      <c r="AR70" s="86">
        <v>0</v>
      </c>
      <c r="AS70" s="86"/>
      <c r="AT70" s="86"/>
      <c r="AU70" s="86"/>
      <c r="AV70" s="86"/>
      <c r="AW70" s="86"/>
      <c r="AX70" s="86"/>
      <c r="AY70" s="86"/>
      <c r="AZ70" s="86"/>
      <c r="BA70">
        <v>8</v>
      </c>
      <c r="BB70" s="85" t="str">
        <f>REPLACE(INDEX(GroupVertices[Group],MATCH(Edges[[#This Row],[Vertex 1]],GroupVertices[Vertex],0)),1,1,"")</f>
        <v>10</v>
      </c>
      <c r="BC70" s="85" t="str">
        <f>REPLACE(INDEX(GroupVertices[Group],MATCH(Edges[[#This Row],[Vertex 2]],GroupVertices[Vertex],0)),1,1,"")</f>
        <v>10</v>
      </c>
      <c r="BD70" s="51">
        <v>3</v>
      </c>
      <c r="BE70" s="52">
        <v>17.647058823529413</v>
      </c>
      <c r="BF70" s="51">
        <v>0</v>
      </c>
      <c r="BG70" s="52">
        <v>0</v>
      </c>
      <c r="BH70" s="51">
        <v>0</v>
      </c>
      <c r="BI70" s="52">
        <v>0</v>
      </c>
      <c r="BJ70" s="51">
        <v>14</v>
      </c>
      <c r="BK70" s="52">
        <v>82.3529411764706</v>
      </c>
      <c r="BL70" s="51">
        <v>17</v>
      </c>
    </row>
    <row r="71" spans="1:64" ht="30">
      <c r="A71" s="84" t="s">
        <v>230</v>
      </c>
      <c r="B71" s="84" t="s">
        <v>230</v>
      </c>
      <c r="C71" s="53" t="s">
        <v>1388</v>
      </c>
      <c r="D71" s="54">
        <v>10</v>
      </c>
      <c r="E71" s="65" t="s">
        <v>136</v>
      </c>
      <c r="F71" s="55">
        <v>12</v>
      </c>
      <c r="G71" s="53"/>
      <c r="H71" s="57"/>
      <c r="I71" s="56"/>
      <c r="J71" s="56"/>
      <c r="K71" s="36" t="s">
        <v>65</v>
      </c>
      <c r="L71" s="83">
        <v>71</v>
      </c>
      <c r="M71" s="83"/>
      <c r="N71" s="63"/>
      <c r="O71" s="86" t="s">
        <v>176</v>
      </c>
      <c r="P71" s="88">
        <v>43525.03057870371</v>
      </c>
      <c r="Q71" s="86" t="s">
        <v>297</v>
      </c>
      <c r="R71" s="89" t="s">
        <v>322</v>
      </c>
      <c r="S71" s="86" t="s">
        <v>333</v>
      </c>
      <c r="T71" s="86" t="s">
        <v>355</v>
      </c>
      <c r="U71" s="89" t="s">
        <v>366</v>
      </c>
      <c r="V71" s="89" t="s">
        <v>366</v>
      </c>
      <c r="W71" s="88">
        <v>43525.03057870371</v>
      </c>
      <c r="X71" s="89" t="s">
        <v>441</v>
      </c>
      <c r="Y71" s="86"/>
      <c r="Z71" s="86"/>
      <c r="AA71" s="92" t="s">
        <v>502</v>
      </c>
      <c r="AB71" s="86"/>
      <c r="AC71" s="86" t="b">
        <v>0</v>
      </c>
      <c r="AD71" s="86">
        <v>0</v>
      </c>
      <c r="AE71" s="92" t="s">
        <v>508</v>
      </c>
      <c r="AF71" s="86" t="b">
        <v>0</v>
      </c>
      <c r="AG71" s="86" t="s">
        <v>512</v>
      </c>
      <c r="AH71" s="86"/>
      <c r="AI71" s="92" t="s">
        <v>508</v>
      </c>
      <c r="AJ71" s="86" t="b">
        <v>0</v>
      </c>
      <c r="AK71" s="86">
        <v>0</v>
      </c>
      <c r="AL71" s="92" t="s">
        <v>508</v>
      </c>
      <c r="AM71" s="86" t="s">
        <v>521</v>
      </c>
      <c r="AN71" s="86" t="b">
        <v>0</v>
      </c>
      <c r="AO71" s="92" t="s">
        <v>502</v>
      </c>
      <c r="AP71" s="86" t="s">
        <v>176</v>
      </c>
      <c r="AQ71" s="86">
        <v>0</v>
      </c>
      <c r="AR71" s="86">
        <v>0</v>
      </c>
      <c r="AS71" s="86"/>
      <c r="AT71" s="86"/>
      <c r="AU71" s="86"/>
      <c r="AV71" s="86"/>
      <c r="AW71" s="86"/>
      <c r="AX71" s="86"/>
      <c r="AY71" s="86"/>
      <c r="AZ71" s="86"/>
      <c r="BA71">
        <v>8</v>
      </c>
      <c r="BB71" s="85" t="str">
        <f>REPLACE(INDEX(GroupVertices[Group],MATCH(Edges[[#This Row],[Vertex 1]],GroupVertices[Vertex],0)),1,1,"")</f>
        <v>10</v>
      </c>
      <c r="BC71" s="85" t="str">
        <f>REPLACE(INDEX(GroupVertices[Group],MATCH(Edges[[#This Row],[Vertex 2]],GroupVertices[Vertex],0)),1,1,"")</f>
        <v>10</v>
      </c>
      <c r="BD71" s="51">
        <v>3</v>
      </c>
      <c r="BE71" s="52">
        <v>17.647058823529413</v>
      </c>
      <c r="BF71" s="51">
        <v>0</v>
      </c>
      <c r="BG71" s="52">
        <v>0</v>
      </c>
      <c r="BH71" s="51">
        <v>0</v>
      </c>
      <c r="BI71" s="52">
        <v>0</v>
      </c>
      <c r="BJ71" s="51">
        <v>14</v>
      </c>
      <c r="BK71" s="52">
        <v>82.3529411764706</v>
      </c>
      <c r="BL71" s="51">
        <v>17</v>
      </c>
    </row>
    <row r="72" spans="1:64" ht="30">
      <c r="A72" s="84" t="s">
        <v>230</v>
      </c>
      <c r="B72" s="84" t="s">
        <v>230</v>
      </c>
      <c r="C72" s="53" t="s">
        <v>1388</v>
      </c>
      <c r="D72" s="54">
        <v>10</v>
      </c>
      <c r="E72" s="65" t="s">
        <v>136</v>
      </c>
      <c r="F72" s="55">
        <v>12</v>
      </c>
      <c r="G72" s="53"/>
      <c r="H72" s="57"/>
      <c r="I72" s="56"/>
      <c r="J72" s="56"/>
      <c r="K72" s="36" t="s">
        <v>65</v>
      </c>
      <c r="L72" s="83">
        <v>72</v>
      </c>
      <c r="M72" s="83"/>
      <c r="N72" s="63"/>
      <c r="O72" s="86" t="s">
        <v>176</v>
      </c>
      <c r="P72" s="88">
        <v>43527.02991898148</v>
      </c>
      <c r="Q72" s="86" t="s">
        <v>297</v>
      </c>
      <c r="R72" s="89" t="s">
        <v>322</v>
      </c>
      <c r="S72" s="86" t="s">
        <v>333</v>
      </c>
      <c r="T72" s="86" t="s">
        <v>355</v>
      </c>
      <c r="U72" s="89" t="s">
        <v>366</v>
      </c>
      <c r="V72" s="89" t="s">
        <v>366</v>
      </c>
      <c r="W72" s="88">
        <v>43527.02991898148</v>
      </c>
      <c r="X72" s="89" t="s">
        <v>442</v>
      </c>
      <c r="Y72" s="86"/>
      <c r="Z72" s="86"/>
      <c r="AA72" s="92" t="s">
        <v>503</v>
      </c>
      <c r="AB72" s="86"/>
      <c r="AC72" s="86" t="b">
        <v>0</v>
      </c>
      <c r="AD72" s="86">
        <v>0</v>
      </c>
      <c r="AE72" s="92" t="s">
        <v>508</v>
      </c>
      <c r="AF72" s="86" t="b">
        <v>0</v>
      </c>
      <c r="AG72" s="86" t="s">
        <v>512</v>
      </c>
      <c r="AH72" s="86"/>
      <c r="AI72" s="92" t="s">
        <v>508</v>
      </c>
      <c r="AJ72" s="86" t="b">
        <v>0</v>
      </c>
      <c r="AK72" s="86">
        <v>0</v>
      </c>
      <c r="AL72" s="92" t="s">
        <v>508</v>
      </c>
      <c r="AM72" s="86" t="s">
        <v>521</v>
      </c>
      <c r="AN72" s="86" t="b">
        <v>0</v>
      </c>
      <c r="AO72" s="92" t="s">
        <v>503</v>
      </c>
      <c r="AP72" s="86" t="s">
        <v>176</v>
      </c>
      <c r="AQ72" s="86">
        <v>0</v>
      </c>
      <c r="AR72" s="86">
        <v>0</v>
      </c>
      <c r="AS72" s="86"/>
      <c r="AT72" s="86"/>
      <c r="AU72" s="86"/>
      <c r="AV72" s="86"/>
      <c r="AW72" s="86"/>
      <c r="AX72" s="86"/>
      <c r="AY72" s="86"/>
      <c r="AZ72" s="86"/>
      <c r="BA72">
        <v>8</v>
      </c>
      <c r="BB72" s="85" t="str">
        <f>REPLACE(INDEX(GroupVertices[Group],MATCH(Edges[[#This Row],[Vertex 1]],GroupVertices[Vertex],0)),1,1,"")</f>
        <v>10</v>
      </c>
      <c r="BC72" s="85" t="str">
        <f>REPLACE(INDEX(GroupVertices[Group],MATCH(Edges[[#This Row],[Vertex 2]],GroupVertices[Vertex],0)),1,1,"")</f>
        <v>10</v>
      </c>
      <c r="BD72" s="51">
        <v>3</v>
      </c>
      <c r="BE72" s="52">
        <v>17.647058823529413</v>
      </c>
      <c r="BF72" s="51">
        <v>0</v>
      </c>
      <c r="BG72" s="52">
        <v>0</v>
      </c>
      <c r="BH72" s="51">
        <v>0</v>
      </c>
      <c r="BI72" s="52">
        <v>0</v>
      </c>
      <c r="BJ72" s="51">
        <v>14</v>
      </c>
      <c r="BK72" s="52">
        <v>82.3529411764706</v>
      </c>
      <c r="BL72"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
    <dataValidation allowBlank="1" showErrorMessage="1" sqref="N2:N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
    <dataValidation allowBlank="1" showInputMessage="1" promptTitle="Edge Color" prompt="To select an optional edge color, right-click and select Select Color on the right-click menu." sqref="C3:C72"/>
    <dataValidation allowBlank="1" showInputMessage="1" promptTitle="Edge Width" prompt="Enter an optional edge width between 1 and 10." errorTitle="Invalid Edge Width" error="The optional edge width must be a whole number between 1 and 10." sqref="D3:D72"/>
    <dataValidation allowBlank="1" showInputMessage="1" promptTitle="Edge Opacity" prompt="Enter an optional edge opacity between 0 (transparent) and 100 (opaque)." errorTitle="Invalid Edge Opacity" error="The optional edge opacity must be a whole number between 0 and 10." sqref="F3:F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
      <formula1>ValidEdgeVisibilities</formula1>
    </dataValidation>
    <dataValidation allowBlank="1" showInputMessage="1" showErrorMessage="1" promptTitle="Vertex 1 Name" prompt="Enter the name of the edge's first vertex." sqref="A3:A72"/>
    <dataValidation allowBlank="1" showInputMessage="1" showErrorMessage="1" promptTitle="Vertex 2 Name" prompt="Enter the name of the edge's second vertex." sqref="B3:B72"/>
    <dataValidation allowBlank="1" showInputMessage="1" showErrorMessage="1" promptTitle="Edge Label" prompt="Enter an optional edge label." errorTitle="Invalid Edge Visibility" error="You have entered an unrecognized edge visibility.  Try selecting from the drop-down list instead." sqref="H3:H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2"/>
  </dataValidations>
  <hyperlinks>
    <hyperlink ref="R5" r:id="rId1" display="https://www.staradvertiser.com/2018/03/14/features/george-lucas-breaks-ground-on-1b-museum-of-visual-storytelling/"/>
    <hyperlink ref="R6" r:id="rId2" display="http://www.adweek.com/?p=921676"/>
    <hyperlink ref="R7" r:id="rId3" display="http://www.adweek.com/?p=921676"/>
    <hyperlink ref="R16" r:id="rId4" display="https://www.instagram.com/p/BuKHF-inw4l/?utm_source=ig_twitter_share&amp;igshid=p7dr7uab3cpe"/>
    <hyperlink ref="R17" r:id="rId5" display="https://www.instagram.com/p/BtkXV05nAVq/?utm_source=ig_twitter_share&amp;igshid=mnlrgyyomf28"/>
    <hyperlink ref="R18" r:id="rId6" display="https://www.instagram.com/p/Btm77iLnOMr/?utm_source=ig_twitter_share&amp;igshid=b56oe8tqy8sx"/>
    <hyperlink ref="R19" r:id="rId7" display="https://www.instagram.com/p/BtofRcqHYpi/?utm_source=ig_twitter_share&amp;igshid=e5vr25f568s1"/>
    <hyperlink ref="R20" r:id="rId8" display="https://www.instagram.com/p/BttdLbiHLvR/?utm_source=ig_twitter_share&amp;igshid=fh7kaew6qwcq"/>
    <hyperlink ref="R21" r:id="rId9" display="https://www.instagram.com/p/BtuqUsyHngj/?utm_source=ig_twitter_share&amp;igshid=1mxeh005e6yyn"/>
    <hyperlink ref="R22" r:id="rId10" display="https://www.instagram.com/p/BtxM_wJne5w/?utm_source=ig_twitter_share&amp;igshid=vu8ay94xbys0"/>
    <hyperlink ref="R23" r:id="rId11" display="https://www.instagram.com/p/Btx37k5HgQC/?utm_source=ig_twitter_share&amp;igshid=127n0fb1nsjsh"/>
    <hyperlink ref="R24" r:id="rId12" display="https://www.instagram.com/p/BtydDVyHT_S/?utm_source=ig_twitter_share&amp;igshid=85lknwgixfhu"/>
    <hyperlink ref="R25" r:id="rId13" display="https://www.instagram.com/p/BtyoioxnmVv/?utm_source=ig_twitter_share&amp;igshid=1igl8rmxkh12b"/>
    <hyperlink ref="R26" r:id="rId14" display="https://www.instagram.com/p/Btz06w5HqEJ/?utm_source=ig_twitter_share&amp;igshid=gs9wow87phyh"/>
    <hyperlink ref="R27" r:id="rId15" display="https://www.instagram.com/p/Bt3FLcUHcpe/?utm_source=ig_twitter_share&amp;igshid=1g7d1zmcw5vd0"/>
    <hyperlink ref="R39" r:id="rId16" display="https://www.instagram.com/p/BuJRsiPHjbl/?utm_source=ig_twitter_share&amp;igshid=1482ngb006sgk"/>
    <hyperlink ref="R40" r:id="rId17" display="https://medium.com/playdeo/introducing-playdeo-abf0bebbc53e"/>
    <hyperlink ref="R41" r:id="rId18" display="https://medium.com/playdeo/introducing-playdeo-abf0bebbc53e"/>
    <hyperlink ref="R42" r:id="rId19" display="https://www.nbclosangeles.com/news/national-international/505644971.html"/>
    <hyperlink ref="R43" r:id="rId20" display="https://fairbydesign.com/why-gen-z-loves-closed-captioning/"/>
    <hyperlink ref="R47" r:id="rId21" display="https://www.youtube.com/watch?v=tmVxJJJSuDE"/>
    <hyperlink ref="R48" r:id="rId22" display="https://www.youtube.com/watch?v=7aRXG0mrnXs&amp;feature=youtu.be"/>
    <hyperlink ref="R49" r:id="rId23" display="https://www.youtube.com/watch?v=7aRXG0mrnXs&amp;feature=youtu.be"/>
    <hyperlink ref="R50" r:id="rId24" display="https://poems-by-charlie-gregory.blogspot.com/2019/02/unreality.html?spref=tw"/>
    <hyperlink ref="R51" r:id="rId25" display="https://poems-by-charlie-gregory.blogspot.com/2019/02/unreality.html?spref=tw"/>
    <hyperlink ref="R52" r:id="rId26" display="https://www.youtube.com/watch?v=hRORU8KZEgw&amp;feature=youtu.be"/>
    <hyperlink ref="R53" r:id="rId27" display="https://www.youtube.com/watch?v=hRORU8KZEgw&amp;feature=youtu.be"/>
    <hyperlink ref="R54" r:id="rId28" display="https://www.youtube.com/watch?v=RQ-ySN-v-UE&amp;feature=youtu.be"/>
    <hyperlink ref="R55" r:id="rId29" display="https://www.youtube.com/watch?v=hRORU8KZEgw&amp;feature=youtu.be"/>
    <hyperlink ref="R56" r:id="rId30" display="https://twitter.com/elanaleoni/status/1097560128050601986"/>
    <hyperlink ref="R57" r:id="rId31" display="http://womenspowerbook.org/articles/The-American-Presidential-Elections-2016-Will-Hillary-or-Trump-Win-in-The-Social-Media-And-The-Main-Media-Battle-womens-power-book.htm"/>
    <hyperlink ref="R58" r:id="rId32" display="http://womenspowerbook.org/articles/The-American-Presidential-Elections-2016-Will-Hillary-or-Trump-Win-in-The-Social-Media-And-The-Main-Media-Battle-womens-power-book.htm"/>
    <hyperlink ref="R59" r:id="rId33" display="http://womenspowerbook.org/articles/The-American-Presidential-Elections-2016-Will-Hillary-or-Trump-Win-in-The-Social-Media-And-The-Main-Media-Battle-womens-power-book.htm"/>
    <hyperlink ref="R60" r:id="rId34" display="http://womenspowerbook.org/articles/The-American-Presidential-Elections-2016-Will-Hillary-or-Trump-Win-in-The-Social-Media-And-The-Main-Media-Battle-womens-power-book.htm"/>
    <hyperlink ref="R61" r:id="rId35" display="http://womenspowerbook.org/articles/The-American-Presidential-Elections-2016-Will-Hillary-or-Trump-Win-in-The-Social-Media-And-The-Main-Media-Battle-womens-power-book.htm"/>
    <hyperlink ref="R62" r:id="rId36" display="https://soundcloud.com/chris-davis-276158228/monica-burns-on-scannable-technologies-in-the-classroom"/>
    <hyperlink ref="R65" r:id="rId37" display="http://womenspowerbook.org/articles/The-American-Presidential-Elections-2016-Will-Hillary-or-Trump-Win-in-The-Social-Media-And-The-Main-Media-Battle-womens-power-book.htm"/>
    <hyperlink ref="R66" r:id="rId38" display="http://womenspowerbook.org/articles/The-American-Presidential-Elections-2016-Will-Hillary-or-Trump-Win-in-The-Social-Media-And-The-Main-Media-Battle-womens-power-book.htm"/>
    <hyperlink ref="R67" r:id="rId39" display="http://womenspowerbook.org/articles/The-American-Presidential-Elections-2016-Will-Hillary-or-Trump-Win-in-The-Social-Media-And-The-Main-Media-Battle-womens-power-book.htm"/>
    <hyperlink ref="R68" r:id="rId40" display="http://womenspowerbook.org/articles/The-American-Presidential-Elections-2016-Will-Hillary-or-Trump-Win-in-The-Social-Media-And-The-Main-Media-Battle-womens-power-book.htm"/>
    <hyperlink ref="R69" r:id="rId41" display="http://womenspowerbook.org/articles/The-American-Presidential-Elections-2016-Will-Hillary-or-Trump-Win-in-The-Social-Media-And-The-Main-Media-Battle-womens-power-book.htm"/>
    <hyperlink ref="R70" r:id="rId42" display="http://womenspowerbook.org/articles/The-American-Presidential-Elections-2016-Will-Hillary-or-Trump-Win-in-The-Social-Media-And-The-Main-Media-Battle-womens-power-book.htm"/>
    <hyperlink ref="R71" r:id="rId43" display="http://womenspowerbook.org/articles/The-American-Presidential-Elections-2016-Will-Hillary-or-Trump-Win-in-The-Social-Media-And-The-Main-Media-Battle-womens-power-book.htm"/>
    <hyperlink ref="R72" r:id="rId44" display="http://womenspowerbook.org/articles/The-American-Presidential-Elections-2016-Will-Hillary-or-Trump-Win-in-The-Social-Media-And-The-Main-Media-Battle-womens-power-book.htm"/>
    <hyperlink ref="U5" r:id="rId45" display="https://pbs.twimg.com/media/Dz7TB-oX4AAJ_Bm.jpg"/>
    <hyperlink ref="U44" r:id="rId46" display="https://pbs.twimg.com/ext_tw_video_thumb/1098235219377819648/pu/img/vl8rvIuebG80anim.jpg"/>
    <hyperlink ref="U47" r:id="rId47" display="https://pbs.twimg.com/ext_tw_video_thumb/1099001428461408256/pu/img/pN5yVf1WHq8Wmlbk.jpg"/>
    <hyperlink ref="U52" r:id="rId48" display="https://pbs.twimg.com/ext_tw_video_thumb/1095304294847242240/pu/img/ptX-rx2pZb-WLZv8.jpg"/>
    <hyperlink ref="U54" r:id="rId49" display="https://pbs.twimg.com/ext_tw_video_thumb/1097353456841564160/pu/img/JW7roUEgjiQUeqjZ.jpg"/>
    <hyperlink ref="U57" r:id="rId50" display="https://pbs.twimg.com/media/C2dAKP2WIAATDzT.jpg"/>
    <hyperlink ref="U58" r:id="rId51" display="https://pbs.twimg.com/media/C2dAKP2WIAATDzT.jpg"/>
    <hyperlink ref="U59" r:id="rId52" display="https://pbs.twimg.com/media/C2dAKP2WIAATDzT.jpg"/>
    <hyperlink ref="U60" r:id="rId53" display="https://pbs.twimg.com/media/C2dAKP2WIAATDzT.jpg"/>
    <hyperlink ref="U61" r:id="rId54" display="https://pbs.twimg.com/media/C2dAKP2WIAATDzT.jpg"/>
    <hyperlink ref="U62" r:id="rId55" display="https://pbs.twimg.com/media/D0leHi8W0AA5t8s.jpg"/>
    <hyperlink ref="U65" r:id="rId56" display="https://pbs.twimg.com/media/C2dkJtkXcAA0cBx.jpg"/>
    <hyperlink ref="U66" r:id="rId57" display="https://pbs.twimg.com/media/C2dkJtkXcAA0cBx.jpg"/>
    <hyperlink ref="U67" r:id="rId58" display="https://pbs.twimg.com/media/C2dkJtkXcAA0cBx.jpg"/>
    <hyperlink ref="U68" r:id="rId59" display="https://pbs.twimg.com/media/C2dkJtkXcAA0cBx.jpg"/>
    <hyperlink ref="U69" r:id="rId60" display="https://pbs.twimg.com/media/C2dkJtkXcAA0cBx.jpg"/>
    <hyperlink ref="U70" r:id="rId61" display="https://pbs.twimg.com/media/C2dkJtkXcAA0cBx.jpg"/>
    <hyperlink ref="U71" r:id="rId62" display="https://pbs.twimg.com/media/C2dkJtkXcAA0cBx.jpg"/>
    <hyperlink ref="U72" r:id="rId63" display="https://pbs.twimg.com/media/C2dkJtkXcAA0cBx.jpg"/>
    <hyperlink ref="V3" r:id="rId64" display="http://pbs.twimg.com/profile_images/1098233089539665920/E-iUCq1G_normal.jpg"/>
    <hyperlink ref="V4" r:id="rId65" display="http://pbs.twimg.com/profile_images/777344702588649472/UUCJ-OmG_normal.jpg"/>
    <hyperlink ref="V5" r:id="rId66" display="https://pbs.twimg.com/media/Dz7TB-oX4AAJ_Bm.jpg"/>
    <hyperlink ref="V6" r:id="rId67" display="http://pbs.twimg.com/profile_images/950647319275425793/qjPO2XUI_normal.jpg"/>
    <hyperlink ref="V7" r:id="rId68" display="http://pbs.twimg.com/profile_images/950647319275425793/qjPO2XUI_normal.jpg"/>
    <hyperlink ref="V8" r:id="rId69" display="http://pbs.twimg.com/profile_images/1075817820343205888/2xv4-Y4T_normal.jpg"/>
    <hyperlink ref="V9" r:id="rId70" display="http://pbs.twimg.com/profile_images/1048497304997691392/l-4dSzIT_normal.jpg"/>
    <hyperlink ref="V10" r:id="rId71" display="http://pbs.twimg.com/profile_images/1048497304997691392/l-4dSzIT_normal.jpg"/>
    <hyperlink ref="V11" r:id="rId72" display="http://pbs.twimg.com/profile_images/1048497304997691392/l-4dSzIT_normal.jpg"/>
    <hyperlink ref="V12" r:id="rId73" display="http://pbs.twimg.com/profile_images/1048497304997691392/l-4dSzIT_normal.jpg"/>
    <hyperlink ref="V13" r:id="rId74" display="http://pbs.twimg.com/profile_images/1048497304997691392/l-4dSzIT_normal.jpg"/>
    <hyperlink ref="V14" r:id="rId75" display="http://pbs.twimg.com/profile_images/1048497304997691392/l-4dSzIT_normal.jpg"/>
    <hyperlink ref="V15" r:id="rId76" display="http://pbs.twimg.com/profile_images/1048497304997691392/l-4dSzIT_normal.jpg"/>
    <hyperlink ref="V16" r:id="rId77" display="http://pbs.twimg.com/profile_images/1018067307137060865/JAvcRPNw_normal.jpg"/>
    <hyperlink ref="V17" r:id="rId78" display="http://pbs.twimg.com/profile_images/1018067307137060865/JAvcRPNw_normal.jpg"/>
    <hyperlink ref="V18" r:id="rId79" display="http://pbs.twimg.com/profile_images/1018067307137060865/JAvcRPNw_normal.jpg"/>
    <hyperlink ref="V19" r:id="rId80" display="http://pbs.twimg.com/profile_images/1018067307137060865/JAvcRPNw_normal.jpg"/>
    <hyperlink ref="V20" r:id="rId81" display="http://pbs.twimg.com/profile_images/1018067307137060865/JAvcRPNw_normal.jpg"/>
    <hyperlink ref="V21" r:id="rId82" display="http://pbs.twimg.com/profile_images/1018067307137060865/JAvcRPNw_normal.jpg"/>
    <hyperlink ref="V22" r:id="rId83" display="http://pbs.twimg.com/profile_images/1018067307137060865/JAvcRPNw_normal.jpg"/>
    <hyperlink ref="V23" r:id="rId84" display="http://pbs.twimg.com/profile_images/1018067307137060865/JAvcRPNw_normal.jpg"/>
    <hyperlink ref="V24" r:id="rId85" display="http://pbs.twimg.com/profile_images/1018067307137060865/JAvcRPNw_normal.jpg"/>
    <hyperlink ref="V25" r:id="rId86" display="http://pbs.twimg.com/profile_images/1018067307137060865/JAvcRPNw_normal.jpg"/>
    <hyperlink ref="V26" r:id="rId87" display="http://pbs.twimg.com/profile_images/1018067307137060865/JAvcRPNw_normal.jpg"/>
    <hyperlink ref="V27" r:id="rId88" display="http://pbs.twimg.com/profile_images/1018067307137060865/JAvcRPNw_normal.jpg"/>
    <hyperlink ref="V28" r:id="rId89" display="http://pbs.twimg.com/profile_images/1018067307137060865/JAvcRPNw_normal.jpg"/>
    <hyperlink ref="V29" r:id="rId90" display="http://pbs.twimg.com/profile_images/1018067307137060865/JAvcRPNw_normal.jpg"/>
    <hyperlink ref="V30" r:id="rId91" display="http://pbs.twimg.com/profile_images/1018067307137060865/JAvcRPNw_normal.jpg"/>
    <hyperlink ref="V31" r:id="rId92" display="http://pbs.twimg.com/profile_images/1018067307137060865/JAvcRPNw_normal.jpg"/>
    <hyperlink ref="V32" r:id="rId93" display="http://pbs.twimg.com/profile_images/1018067307137060865/JAvcRPNw_normal.jpg"/>
    <hyperlink ref="V33" r:id="rId94" display="http://pbs.twimg.com/profile_images/1018067307137060865/JAvcRPNw_normal.jpg"/>
    <hyperlink ref="V34" r:id="rId95" display="http://pbs.twimg.com/profile_images/1018067307137060865/JAvcRPNw_normal.jpg"/>
    <hyperlink ref="V35" r:id="rId96" display="http://pbs.twimg.com/profile_images/1018067307137060865/JAvcRPNw_normal.jpg"/>
    <hyperlink ref="V36" r:id="rId97" display="http://pbs.twimg.com/profile_images/1018067307137060865/JAvcRPNw_normal.jpg"/>
    <hyperlink ref="V37" r:id="rId98" display="http://pbs.twimg.com/profile_images/1018067307137060865/JAvcRPNw_normal.jpg"/>
    <hyperlink ref="V38" r:id="rId99" display="http://pbs.twimg.com/profile_images/1018067307137060865/JAvcRPNw_normal.jpg"/>
    <hyperlink ref="V39" r:id="rId100" display="http://pbs.twimg.com/profile_images/1018067307137060865/JAvcRPNw_normal.jpg"/>
    <hyperlink ref="V40" r:id="rId101" display="http://pbs.twimg.com/profile_images/1062510630492528641/Tm30HDnT_normal.jpg"/>
    <hyperlink ref="V41" r:id="rId102" display="http://pbs.twimg.com/profile_images/1062510630492528641/Tm30HDnT_normal.jpg"/>
    <hyperlink ref="V42" r:id="rId103" display="http://pbs.twimg.com/profile_images/1062510630492528641/Tm30HDnT_normal.jpg"/>
    <hyperlink ref="V43" r:id="rId104" display="http://pbs.twimg.com/profile_images/1062510630492528641/Tm30HDnT_normal.jpg"/>
    <hyperlink ref="V44" r:id="rId105" display="https://pbs.twimg.com/ext_tw_video_thumb/1098235219377819648/pu/img/vl8rvIuebG80anim.jpg"/>
    <hyperlink ref="V45" r:id="rId106" display="http://pbs.twimg.com/profile_images/1085646002642513920/SZ-GrMJj_normal.jpg"/>
    <hyperlink ref="V46" r:id="rId107" display="http://pbs.twimg.com/profile_images/1085646002642513920/SZ-GrMJj_normal.jpg"/>
    <hyperlink ref="V47" r:id="rId108" display="https://pbs.twimg.com/ext_tw_video_thumb/1099001428461408256/pu/img/pN5yVf1WHq8Wmlbk.jpg"/>
    <hyperlink ref="V48" r:id="rId109" display="http://pbs.twimg.com/profile_images/1085646002642513920/SZ-GrMJj_normal.jpg"/>
    <hyperlink ref="V49" r:id="rId110" display="http://pbs.twimg.com/profile_images/1037823795766194176/vR4gXQFY_normal.jpg"/>
    <hyperlink ref="V50" r:id="rId111" display="http://pbs.twimg.com/profile_images/3372354615/8f3860c5e1ddf7a52990cee8568b88da_normal.jpeg"/>
    <hyperlink ref="V51" r:id="rId112" display="http://pbs.twimg.com/profile_images/1094504874354434048/0n1NxPSc_normal.jpg"/>
    <hyperlink ref="V52" r:id="rId113" display="https://pbs.twimg.com/ext_tw_video_thumb/1095304294847242240/pu/img/ptX-rx2pZb-WLZv8.jpg"/>
    <hyperlink ref="V53" r:id="rId114" display="http://pbs.twimg.com/profile_images/1098649527706361862/jjtkB5PT_normal.jpg"/>
    <hyperlink ref="V54" r:id="rId115" display="https://pbs.twimg.com/ext_tw_video_thumb/1097353456841564160/pu/img/JW7roUEgjiQUeqjZ.jpg"/>
    <hyperlink ref="V55" r:id="rId116" display="http://pbs.twimg.com/profile_images/1098649527706361862/jjtkB5PT_normal.jpg"/>
    <hyperlink ref="V56" r:id="rId117" display="http://pbs.twimg.com/profile_images/378800000754819969/3e583b99b8930159a50b93171790080d_normal.jpeg"/>
    <hyperlink ref="V57" r:id="rId118" display="https://pbs.twimg.com/media/C2dAKP2WIAATDzT.jpg"/>
    <hyperlink ref="V58" r:id="rId119" display="https://pbs.twimg.com/media/C2dAKP2WIAATDzT.jpg"/>
    <hyperlink ref="V59" r:id="rId120" display="https://pbs.twimg.com/media/C2dAKP2WIAATDzT.jpg"/>
    <hyperlink ref="V60" r:id="rId121" display="https://pbs.twimg.com/media/C2dAKP2WIAATDzT.jpg"/>
    <hyperlink ref="V61" r:id="rId122" display="https://pbs.twimg.com/media/C2dAKP2WIAATDzT.jpg"/>
    <hyperlink ref="V62" r:id="rId123" display="https://pbs.twimg.com/media/D0leHi8W0AA5t8s.jpg"/>
    <hyperlink ref="V63" r:id="rId124" display="http://pbs.twimg.com/profile_images/875868965829922817/t0Hlk3P1_normal.jpg"/>
    <hyperlink ref="V64" r:id="rId125" display="http://pbs.twimg.com/profile_images/1511564454/beach_avatar_twitter_normal.jpg"/>
    <hyperlink ref="V65" r:id="rId126" display="https://pbs.twimg.com/media/C2dkJtkXcAA0cBx.jpg"/>
    <hyperlink ref="V66" r:id="rId127" display="https://pbs.twimg.com/media/C2dkJtkXcAA0cBx.jpg"/>
    <hyperlink ref="V67" r:id="rId128" display="https://pbs.twimg.com/media/C2dkJtkXcAA0cBx.jpg"/>
    <hyperlink ref="V68" r:id="rId129" display="https://pbs.twimg.com/media/C2dkJtkXcAA0cBx.jpg"/>
    <hyperlink ref="V69" r:id="rId130" display="https://pbs.twimg.com/media/C2dkJtkXcAA0cBx.jpg"/>
    <hyperlink ref="V70" r:id="rId131" display="https://pbs.twimg.com/media/C2dkJtkXcAA0cBx.jpg"/>
    <hyperlink ref="V71" r:id="rId132" display="https://pbs.twimg.com/media/C2dkJtkXcAA0cBx.jpg"/>
    <hyperlink ref="V72" r:id="rId133" display="https://pbs.twimg.com/media/C2dkJtkXcAA0cBx.jpg"/>
    <hyperlink ref="X3" r:id="rId134" display="https://twitter.com/#!/ahmii12345/status/1098261486705786880"/>
    <hyperlink ref="X4" r:id="rId135" display="https://twitter.com/#!/doougan/status/1098460098144260098"/>
    <hyperlink ref="X5" r:id="rId136" display="https://twitter.com/#!/beyondstorytell/status/1098547480197808128"/>
    <hyperlink ref="X6" r:id="rId137" display="https://twitter.com/#!/beyondstorytell/status/1098555352935817216"/>
    <hyperlink ref="X7" r:id="rId138" display="https://twitter.com/#!/beyondstorytell/status/1098555352935817216"/>
    <hyperlink ref="X8" r:id="rId139" display="https://twitter.com/#!/storythefuture/status/1098559196604350464"/>
    <hyperlink ref="X9" r:id="rId140" display="https://twitter.com/#!/saheed_alarape/status/1098632172158795776"/>
    <hyperlink ref="X10" r:id="rId141" display="https://twitter.com/#!/saheed_alarape/status/1098632172158795776"/>
    <hyperlink ref="X11" r:id="rId142" display="https://twitter.com/#!/saheed_alarape/status/1098632172158795776"/>
    <hyperlink ref="X12" r:id="rId143" display="https://twitter.com/#!/saheed_alarape/status/1098632172158795776"/>
    <hyperlink ref="X13" r:id="rId144" display="https://twitter.com/#!/saheed_alarape/status/1098632172158795776"/>
    <hyperlink ref="X14" r:id="rId145" display="https://twitter.com/#!/saheed_alarape/status/1098632172158795776"/>
    <hyperlink ref="X15" r:id="rId146" display="https://twitter.com/#!/saheed_alarape/status/1098632172158795776"/>
    <hyperlink ref="X16" r:id="rId147" display="https://twitter.com/#!/kevwemodupe/status/1098687511520395264"/>
    <hyperlink ref="X17" r:id="rId148" display="https://twitter.com/#!/kevwemodupe/status/1093375210416304128"/>
    <hyperlink ref="X18" r:id="rId149" display="https://twitter.com/#!/kevwemodupe/status/1093737147494879232"/>
    <hyperlink ref="X19" r:id="rId150" display="https://twitter.com/#!/kevwemodupe/status/1093955623262117888"/>
    <hyperlink ref="X20" r:id="rId151" display="https://twitter.com/#!/kevwemodupe/status/1094654699679039488"/>
    <hyperlink ref="X21" r:id="rId152" display="https://twitter.com/#!/kevwemodupe/status/1094824327361585153"/>
    <hyperlink ref="X22" r:id="rId153" display="https://twitter.com/#!/kevwemodupe/status/1095182048002682880"/>
    <hyperlink ref="X23" r:id="rId154" display="https://twitter.com/#!/kevwemodupe/status/1095276470807613440"/>
    <hyperlink ref="X24" r:id="rId155" display="https://twitter.com/#!/kevwemodupe/status/1095358105687392256"/>
    <hyperlink ref="X25" r:id="rId156" display="https://twitter.com/#!/kevwemodupe/status/1095383365648371713"/>
    <hyperlink ref="X26" r:id="rId157" display="https://twitter.com/#!/kevwemodupe/status/1095551318138208256"/>
    <hyperlink ref="X27" r:id="rId158" display="https://twitter.com/#!/kevwemodupe/status/1096009293562810368"/>
    <hyperlink ref="X28" r:id="rId159" display="https://twitter.com/#!/kevwemodupe/status/1097046042963599360"/>
    <hyperlink ref="X29" r:id="rId160" display="https://twitter.com/#!/kevwemodupe/status/1097046054393053184"/>
    <hyperlink ref="X30" r:id="rId161" display="https://twitter.com/#!/kevwemodupe/status/1097046066648805383"/>
    <hyperlink ref="X31" r:id="rId162" display="https://twitter.com/#!/kevwemodupe/status/1097046079915339776"/>
    <hyperlink ref="X32" r:id="rId163" display="https://twitter.com/#!/kevwemodupe/status/1097046093077118976"/>
    <hyperlink ref="X33" r:id="rId164" display="https://twitter.com/#!/kevwemodupe/status/1097046117114671104"/>
    <hyperlink ref="X34" r:id="rId165" display="https://twitter.com/#!/kevwemodupe/status/1097046128556691457"/>
    <hyperlink ref="X35" r:id="rId166" display="https://twitter.com/#!/kevwemodupe/status/1097046142389575680"/>
    <hyperlink ref="X36" r:id="rId167" display="https://twitter.com/#!/kevwemodupe/status/1097046154813022208"/>
    <hyperlink ref="X37" r:id="rId168" display="https://twitter.com/#!/kevwemodupe/status/1097046165344976902"/>
    <hyperlink ref="X38" r:id="rId169" display="https://twitter.com/#!/kevwemodupe/status/1097046178435399680"/>
    <hyperlink ref="X39" r:id="rId170" display="https://twitter.com/#!/kevwemodupe/status/1098570087752073217"/>
    <hyperlink ref="X40" r:id="rId171" display="https://twitter.com/#!/derekeb/status/1098734392271286272"/>
    <hyperlink ref="X41" r:id="rId172" display="https://twitter.com/#!/derekeb/status/1098734392271286272"/>
    <hyperlink ref="X42" r:id="rId173" display="https://twitter.com/#!/derekeb/status/1097558457102680064"/>
    <hyperlink ref="X43" r:id="rId174" display="https://twitter.com/#!/derekeb/status/1097630730866221056"/>
    <hyperlink ref="X44" r:id="rId175" display="https://twitter.com/#!/amazin_minds/status/1098236365832155136"/>
    <hyperlink ref="X45" r:id="rId176" display="https://twitter.com/#!/amazin_minds/status/1098666540864552966"/>
    <hyperlink ref="X46" r:id="rId177" display="https://twitter.com/#!/amazin_minds/status/1098669002925191170"/>
    <hyperlink ref="X47" r:id="rId178" display="https://twitter.com/#!/amazin_minds/status/1099001538750672896"/>
    <hyperlink ref="X48" r:id="rId179" display="https://twitter.com/#!/amazin_minds/status/1099192923101503489"/>
    <hyperlink ref="X49" r:id="rId180" display="https://twitter.com/#!/chef_b4_gaming/status/1099193089787342848"/>
    <hyperlink ref="X50" r:id="rId181" display="https://twitter.com/#!/poetonahill/status/1099422123783802881"/>
    <hyperlink ref="X51" r:id="rId182" display="https://twitter.com/#!/altcoinbadger/status/1099424463991365632"/>
    <hyperlink ref="X52" r:id="rId183" display="https://twitter.com/#!/ninjasaysgoes/status/1095305170890772480"/>
    <hyperlink ref="X53" r:id="rId184" display="https://twitter.com/#!/vellinglenni/status/1100667570988953606"/>
    <hyperlink ref="X54" r:id="rId185" display="https://twitter.com/#!/ninjasaysgoes/status/1097353582217756674"/>
    <hyperlink ref="X55" r:id="rId186" display="https://twitter.com/#!/vellinglenni/status/1100667570988953606"/>
    <hyperlink ref="X56" r:id="rId187" display="https://twitter.com/#!/sourcepov/status/1101412498178260994"/>
    <hyperlink ref="X57" r:id="rId188" display="https://twitter.com/#!/womenspowerbook/status/1097199256832749568"/>
    <hyperlink ref="X58" r:id="rId189" display="https://twitter.com/#!/womenspowerbook/status/1098207648133062663"/>
    <hyperlink ref="X59" r:id="rId190" display="https://twitter.com/#!/womenspowerbook/status/1099252041279553536"/>
    <hyperlink ref="X60" r:id="rId191" display="https://twitter.com/#!/womenspowerbook/status/1100360841311019008"/>
    <hyperlink ref="X61" r:id="rId192" display="https://twitter.com/#!/womenspowerbook/status/1101456056817987585"/>
    <hyperlink ref="X62" r:id="rId193" display="https://twitter.com/#!/podcastjourneys/status/1101515162991906816"/>
    <hyperlink ref="X63" r:id="rId194" display="https://twitter.com/#!/kilby76/status/1081034091619790848"/>
    <hyperlink ref="X64" r:id="rId195" display="https://twitter.com/#!/twittarrpirate/status/1101951299199819776"/>
    <hyperlink ref="X65" r:id="rId196" display="https://twitter.com/#!/faithatheismnub/status/1097020831019032577"/>
    <hyperlink ref="X66" r:id="rId197" display="https://twitter.com/#!/faithatheismnub/status/1097712404341948416"/>
    <hyperlink ref="X67" r:id="rId198" display="https://twitter.com/#!/faithatheismnub/status/1098421561290358786"/>
    <hyperlink ref="X68" r:id="rId199" display="https://twitter.com/#!/faithatheismnub/status/1099145326781435904"/>
    <hyperlink ref="X69" r:id="rId200" display="https://twitter.com/#!/faithatheismnub/status/1099858783436722184"/>
    <hyperlink ref="X70" r:id="rId201" display="https://twitter.com/#!/faithatheismnub/status/1100561163463598080"/>
    <hyperlink ref="X71" r:id="rId202" display="https://twitter.com/#!/faithatheismnub/status/1101281909135556608"/>
    <hyperlink ref="X72" r:id="rId203" display="https://twitter.com/#!/faithatheismnub/status/1102006445757923328"/>
  </hyperlinks>
  <printOptions/>
  <pageMargins left="0.7" right="0.7" top="0.75" bottom="0.75" header="0.3" footer="0.3"/>
  <pageSetup horizontalDpi="600" verticalDpi="600" orientation="portrait" r:id="rId207"/>
  <legacyDrawing r:id="rId205"/>
  <tableParts>
    <tablePart r:id="rId20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1241</v>
      </c>
      <c r="B1" s="13" t="s">
        <v>1310</v>
      </c>
      <c r="C1" s="13" t="s">
        <v>1311</v>
      </c>
      <c r="D1" s="13" t="s">
        <v>144</v>
      </c>
      <c r="E1" s="13" t="s">
        <v>1313</v>
      </c>
      <c r="F1" s="13" t="s">
        <v>1314</v>
      </c>
      <c r="G1" s="13" t="s">
        <v>1315</v>
      </c>
    </row>
    <row r="2" spans="1:7" ht="15">
      <c r="A2" s="85" t="s">
        <v>987</v>
      </c>
      <c r="B2" s="85">
        <v>58</v>
      </c>
      <c r="C2" s="132">
        <v>0.0426157237325496</v>
      </c>
      <c r="D2" s="85" t="s">
        <v>1312</v>
      </c>
      <c r="E2" s="85"/>
      <c r="F2" s="85"/>
      <c r="G2" s="85"/>
    </row>
    <row r="3" spans="1:7" ht="15">
      <c r="A3" s="85" t="s">
        <v>988</v>
      </c>
      <c r="B3" s="85">
        <v>16</v>
      </c>
      <c r="C3" s="132">
        <v>0.011756061719324027</v>
      </c>
      <c r="D3" s="85" t="s">
        <v>1312</v>
      </c>
      <c r="E3" s="85"/>
      <c r="F3" s="85"/>
      <c r="G3" s="85"/>
    </row>
    <row r="4" spans="1:7" ht="15">
      <c r="A4" s="85" t="s">
        <v>989</v>
      </c>
      <c r="B4" s="85">
        <v>0</v>
      </c>
      <c r="C4" s="132">
        <v>0</v>
      </c>
      <c r="D4" s="85" t="s">
        <v>1312</v>
      </c>
      <c r="E4" s="85"/>
      <c r="F4" s="85"/>
      <c r="G4" s="85"/>
    </row>
    <row r="5" spans="1:7" ht="15">
      <c r="A5" s="85" t="s">
        <v>990</v>
      </c>
      <c r="B5" s="85">
        <v>1287</v>
      </c>
      <c r="C5" s="132">
        <v>0.9456282145481264</v>
      </c>
      <c r="D5" s="85" t="s">
        <v>1312</v>
      </c>
      <c r="E5" s="85"/>
      <c r="F5" s="85"/>
      <c r="G5" s="85"/>
    </row>
    <row r="6" spans="1:7" ht="15">
      <c r="A6" s="85" t="s">
        <v>991</v>
      </c>
      <c r="B6" s="85">
        <v>1361</v>
      </c>
      <c r="C6" s="132">
        <v>1</v>
      </c>
      <c r="D6" s="85" t="s">
        <v>1312</v>
      </c>
      <c r="E6" s="85"/>
      <c r="F6" s="85"/>
      <c r="G6" s="85"/>
    </row>
    <row r="7" spans="1:7" ht="15">
      <c r="A7" s="91" t="s">
        <v>339</v>
      </c>
      <c r="B7" s="91">
        <v>55</v>
      </c>
      <c r="C7" s="133">
        <v>0.00257356191821933</v>
      </c>
      <c r="D7" s="91" t="s">
        <v>1312</v>
      </c>
      <c r="E7" s="91" t="b">
        <v>0</v>
      </c>
      <c r="F7" s="91" t="b">
        <v>0</v>
      </c>
      <c r="G7" s="91" t="b">
        <v>0</v>
      </c>
    </row>
    <row r="8" spans="1:7" ht="15">
      <c r="A8" s="91" t="s">
        <v>992</v>
      </c>
      <c r="B8" s="91">
        <v>24</v>
      </c>
      <c r="C8" s="133">
        <v>0.017635344573481176</v>
      </c>
      <c r="D8" s="91" t="s">
        <v>1312</v>
      </c>
      <c r="E8" s="91" t="b">
        <v>0</v>
      </c>
      <c r="F8" s="91" t="b">
        <v>0</v>
      </c>
      <c r="G8" s="91" t="b">
        <v>0</v>
      </c>
    </row>
    <row r="9" spans="1:7" ht="15">
      <c r="A9" s="91" t="s">
        <v>909</v>
      </c>
      <c r="B9" s="91">
        <v>24</v>
      </c>
      <c r="C9" s="133">
        <v>0.010117425847221502</v>
      </c>
      <c r="D9" s="91" t="s">
        <v>1312</v>
      </c>
      <c r="E9" s="91" t="b">
        <v>0</v>
      </c>
      <c r="F9" s="91" t="b">
        <v>0</v>
      </c>
      <c r="G9" s="91" t="b">
        <v>0</v>
      </c>
    </row>
    <row r="10" spans="1:7" ht="15">
      <c r="A10" s="91" t="s">
        <v>993</v>
      </c>
      <c r="B10" s="91">
        <v>22</v>
      </c>
      <c r="C10" s="133">
        <v>0.010139393748333338</v>
      </c>
      <c r="D10" s="91" t="s">
        <v>1312</v>
      </c>
      <c r="E10" s="91" t="b">
        <v>0</v>
      </c>
      <c r="F10" s="91" t="b">
        <v>0</v>
      </c>
      <c r="G10" s="91" t="b">
        <v>0</v>
      </c>
    </row>
    <row r="11" spans="1:7" ht="15">
      <c r="A11" s="91" t="s">
        <v>994</v>
      </c>
      <c r="B11" s="91">
        <v>22</v>
      </c>
      <c r="C11" s="133">
        <v>0.010139393748333338</v>
      </c>
      <c r="D11" s="91" t="s">
        <v>1312</v>
      </c>
      <c r="E11" s="91" t="b">
        <v>0</v>
      </c>
      <c r="F11" s="91" t="b">
        <v>0</v>
      </c>
      <c r="G11" s="91" t="b">
        <v>0</v>
      </c>
    </row>
    <row r="12" spans="1:7" ht="15">
      <c r="A12" s="91" t="s">
        <v>244</v>
      </c>
      <c r="B12" s="91">
        <v>14</v>
      </c>
      <c r="C12" s="133">
        <v>0.010287284334530687</v>
      </c>
      <c r="D12" s="91" t="s">
        <v>1312</v>
      </c>
      <c r="E12" s="91" t="b">
        <v>0</v>
      </c>
      <c r="F12" s="91" t="b">
        <v>0</v>
      </c>
      <c r="G12" s="91" t="b">
        <v>0</v>
      </c>
    </row>
    <row r="13" spans="1:7" ht="15">
      <c r="A13" s="91" t="s">
        <v>1024</v>
      </c>
      <c r="B13" s="91">
        <v>14</v>
      </c>
      <c r="C13" s="133">
        <v>0.009311992914313639</v>
      </c>
      <c r="D13" s="91" t="s">
        <v>1312</v>
      </c>
      <c r="E13" s="91" t="b">
        <v>0</v>
      </c>
      <c r="F13" s="91" t="b">
        <v>0</v>
      </c>
      <c r="G13" s="91" t="b">
        <v>0</v>
      </c>
    </row>
    <row r="14" spans="1:7" ht="15">
      <c r="A14" s="91" t="s">
        <v>1025</v>
      </c>
      <c r="B14" s="91">
        <v>14</v>
      </c>
      <c r="C14" s="133">
        <v>0.009311992914313639</v>
      </c>
      <c r="D14" s="91" t="s">
        <v>1312</v>
      </c>
      <c r="E14" s="91" t="b">
        <v>0</v>
      </c>
      <c r="F14" s="91" t="b">
        <v>0</v>
      </c>
      <c r="G14" s="91" t="b">
        <v>0</v>
      </c>
    </row>
    <row r="15" spans="1:7" ht="15">
      <c r="A15" s="91" t="s">
        <v>910</v>
      </c>
      <c r="B15" s="91">
        <v>13</v>
      </c>
      <c r="C15" s="133">
        <v>0.00908223129568272</v>
      </c>
      <c r="D15" s="91" t="s">
        <v>1312</v>
      </c>
      <c r="E15" s="91" t="b">
        <v>1</v>
      </c>
      <c r="F15" s="91" t="b">
        <v>0</v>
      </c>
      <c r="G15" s="91" t="b">
        <v>0</v>
      </c>
    </row>
    <row r="16" spans="1:7" ht="15">
      <c r="A16" s="91" t="s">
        <v>1030</v>
      </c>
      <c r="B16" s="91">
        <v>13</v>
      </c>
      <c r="C16" s="133">
        <v>0.00908223129568272</v>
      </c>
      <c r="D16" s="91" t="s">
        <v>1312</v>
      </c>
      <c r="E16" s="91" t="b">
        <v>0</v>
      </c>
      <c r="F16" s="91" t="b">
        <v>0</v>
      </c>
      <c r="G16" s="91" t="b">
        <v>0</v>
      </c>
    </row>
    <row r="17" spans="1:7" ht="15">
      <c r="A17" s="91" t="s">
        <v>1031</v>
      </c>
      <c r="B17" s="91">
        <v>13</v>
      </c>
      <c r="C17" s="133">
        <v>0.00908223129568272</v>
      </c>
      <c r="D17" s="91" t="s">
        <v>1312</v>
      </c>
      <c r="E17" s="91" t="b">
        <v>0</v>
      </c>
      <c r="F17" s="91" t="b">
        <v>0</v>
      </c>
      <c r="G17" s="91" t="b">
        <v>0</v>
      </c>
    </row>
    <row r="18" spans="1:7" ht="15">
      <c r="A18" s="91" t="s">
        <v>1032</v>
      </c>
      <c r="B18" s="91">
        <v>13</v>
      </c>
      <c r="C18" s="133">
        <v>0.00908223129568272</v>
      </c>
      <c r="D18" s="91" t="s">
        <v>1312</v>
      </c>
      <c r="E18" s="91" t="b">
        <v>0</v>
      </c>
      <c r="F18" s="91" t="b">
        <v>0</v>
      </c>
      <c r="G18" s="91" t="b">
        <v>0</v>
      </c>
    </row>
    <row r="19" spans="1:7" ht="15">
      <c r="A19" s="91" t="s">
        <v>1033</v>
      </c>
      <c r="B19" s="91">
        <v>13</v>
      </c>
      <c r="C19" s="133">
        <v>0.00908223129568272</v>
      </c>
      <c r="D19" s="91" t="s">
        <v>1312</v>
      </c>
      <c r="E19" s="91" t="b">
        <v>0</v>
      </c>
      <c r="F19" s="91" t="b">
        <v>0</v>
      </c>
      <c r="G19" s="91" t="b">
        <v>0</v>
      </c>
    </row>
    <row r="20" spans="1:7" ht="15">
      <c r="A20" s="91" t="s">
        <v>1034</v>
      </c>
      <c r="B20" s="91">
        <v>13</v>
      </c>
      <c r="C20" s="133">
        <v>0.00908223129568272</v>
      </c>
      <c r="D20" s="91" t="s">
        <v>1312</v>
      </c>
      <c r="E20" s="91" t="b">
        <v>0</v>
      </c>
      <c r="F20" s="91" t="b">
        <v>0</v>
      </c>
      <c r="G20" s="91" t="b">
        <v>0</v>
      </c>
    </row>
    <row r="21" spans="1:7" ht="15">
      <c r="A21" s="91" t="s">
        <v>912</v>
      </c>
      <c r="B21" s="91">
        <v>13</v>
      </c>
      <c r="C21" s="133">
        <v>0.00908223129568272</v>
      </c>
      <c r="D21" s="91" t="s">
        <v>1312</v>
      </c>
      <c r="E21" s="91" t="b">
        <v>1</v>
      </c>
      <c r="F21" s="91" t="b">
        <v>0</v>
      </c>
      <c r="G21" s="91" t="b">
        <v>0</v>
      </c>
    </row>
    <row r="22" spans="1:7" ht="15">
      <c r="A22" s="91" t="s">
        <v>913</v>
      </c>
      <c r="B22" s="91">
        <v>13</v>
      </c>
      <c r="C22" s="133">
        <v>0.00908223129568272</v>
      </c>
      <c r="D22" s="91" t="s">
        <v>1312</v>
      </c>
      <c r="E22" s="91" t="b">
        <v>0</v>
      </c>
      <c r="F22" s="91" t="b">
        <v>0</v>
      </c>
      <c r="G22" s="91" t="b">
        <v>0</v>
      </c>
    </row>
    <row r="23" spans="1:7" ht="15">
      <c r="A23" s="91" t="s">
        <v>1035</v>
      </c>
      <c r="B23" s="91">
        <v>13</v>
      </c>
      <c r="C23" s="133">
        <v>0.00908223129568272</v>
      </c>
      <c r="D23" s="91" t="s">
        <v>1312</v>
      </c>
      <c r="E23" s="91" t="b">
        <v>1</v>
      </c>
      <c r="F23" s="91" t="b">
        <v>0</v>
      </c>
      <c r="G23" s="91" t="b">
        <v>0</v>
      </c>
    </row>
    <row r="24" spans="1:7" ht="15">
      <c r="A24" s="91" t="s">
        <v>1242</v>
      </c>
      <c r="B24" s="91">
        <v>13</v>
      </c>
      <c r="C24" s="133">
        <v>0.00908223129568272</v>
      </c>
      <c r="D24" s="91" t="s">
        <v>1312</v>
      </c>
      <c r="E24" s="91" t="b">
        <v>0</v>
      </c>
      <c r="F24" s="91" t="b">
        <v>0</v>
      </c>
      <c r="G24" s="91" t="b">
        <v>0</v>
      </c>
    </row>
    <row r="25" spans="1:7" ht="15">
      <c r="A25" s="91" t="s">
        <v>1027</v>
      </c>
      <c r="B25" s="91">
        <v>12</v>
      </c>
      <c r="C25" s="133">
        <v>0.008817672286740588</v>
      </c>
      <c r="D25" s="91" t="s">
        <v>1312</v>
      </c>
      <c r="E25" s="91" t="b">
        <v>0</v>
      </c>
      <c r="F25" s="91" t="b">
        <v>0</v>
      </c>
      <c r="G25" s="91" t="b">
        <v>0</v>
      </c>
    </row>
    <row r="26" spans="1:7" ht="15">
      <c r="A26" s="91" t="s">
        <v>1026</v>
      </c>
      <c r="B26" s="91">
        <v>12</v>
      </c>
      <c r="C26" s="133">
        <v>0.008817672286740588</v>
      </c>
      <c r="D26" s="91" t="s">
        <v>1312</v>
      </c>
      <c r="E26" s="91" t="b">
        <v>0</v>
      </c>
      <c r="F26" s="91" t="b">
        <v>0</v>
      </c>
      <c r="G26" s="91" t="b">
        <v>0</v>
      </c>
    </row>
    <row r="27" spans="1:7" ht="15">
      <c r="A27" s="91" t="s">
        <v>1028</v>
      </c>
      <c r="B27" s="91">
        <v>11</v>
      </c>
      <c r="C27" s="133">
        <v>0.008515409623702353</v>
      </c>
      <c r="D27" s="91" t="s">
        <v>1312</v>
      </c>
      <c r="E27" s="91" t="b">
        <v>0</v>
      </c>
      <c r="F27" s="91" t="b">
        <v>0</v>
      </c>
      <c r="G27" s="91" t="b">
        <v>0</v>
      </c>
    </row>
    <row r="28" spans="1:7" ht="15">
      <c r="A28" s="91" t="s">
        <v>1243</v>
      </c>
      <c r="B28" s="91">
        <v>11</v>
      </c>
      <c r="C28" s="133">
        <v>0.008515409623702353</v>
      </c>
      <c r="D28" s="91" t="s">
        <v>1312</v>
      </c>
      <c r="E28" s="91" t="b">
        <v>0</v>
      </c>
      <c r="F28" s="91" t="b">
        <v>0</v>
      </c>
      <c r="G28" s="91" t="b">
        <v>0</v>
      </c>
    </row>
    <row r="29" spans="1:7" ht="15">
      <c r="A29" s="91" t="s">
        <v>1244</v>
      </c>
      <c r="B29" s="91">
        <v>11</v>
      </c>
      <c r="C29" s="133">
        <v>0.008515409623702353</v>
      </c>
      <c r="D29" s="91" t="s">
        <v>1312</v>
      </c>
      <c r="E29" s="91" t="b">
        <v>0</v>
      </c>
      <c r="F29" s="91" t="b">
        <v>0</v>
      </c>
      <c r="G29" s="91" t="b">
        <v>0</v>
      </c>
    </row>
    <row r="30" spans="1:7" ht="15">
      <c r="A30" s="91" t="s">
        <v>1245</v>
      </c>
      <c r="B30" s="91">
        <v>11</v>
      </c>
      <c r="C30" s="133">
        <v>0.008515409623702353</v>
      </c>
      <c r="D30" s="91" t="s">
        <v>1312</v>
      </c>
      <c r="E30" s="91" t="b">
        <v>0</v>
      </c>
      <c r="F30" s="91" t="b">
        <v>0</v>
      </c>
      <c r="G30" s="91" t="b">
        <v>0</v>
      </c>
    </row>
    <row r="31" spans="1:7" ht="15">
      <c r="A31" s="91" t="s">
        <v>217</v>
      </c>
      <c r="B31" s="91">
        <v>11</v>
      </c>
      <c r="C31" s="133">
        <v>0.008515409623702353</v>
      </c>
      <c r="D31" s="91" t="s">
        <v>1312</v>
      </c>
      <c r="E31" s="91" t="b">
        <v>0</v>
      </c>
      <c r="F31" s="91" t="b">
        <v>0</v>
      </c>
      <c r="G31" s="91" t="b">
        <v>0</v>
      </c>
    </row>
    <row r="32" spans="1:7" ht="15">
      <c r="A32" s="91" t="s">
        <v>1246</v>
      </c>
      <c r="B32" s="91">
        <v>10</v>
      </c>
      <c r="C32" s="133">
        <v>0.008172006607812352</v>
      </c>
      <c r="D32" s="91" t="s">
        <v>1312</v>
      </c>
      <c r="E32" s="91" t="b">
        <v>0</v>
      </c>
      <c r="F32" s="91" t="b">
        <v>0</v>
      </c>
      <c r="G32" s="91" t="b">
        <v>0</v>
      </c>
    </row>
    <row r="33" spans="1:7" ht="15">
      <c r="A33" s="91" t="s">
        <v>1247</v>
      </c>
      <c r="B33" s="91">
        <v>10</v>
      </c>
      <c r="C33" s="133">
        <v>0.008172006607812352</v>
      </c>
      <c r="D33" s="91" t="s">
        <v>1312</v>
      </c>
      <c r="E33" s="91" t="b">
        <v>0</v>
      </c>
      <c r="F33" s="91" t="b">
        <v>0</v>
      </c>
      <c r="G33" s="91" t="b">
        <v>0</v>
      </c>
    </row>
    <row r="34" spans="1:7" ht="15">
      <c r="A34" s="91" t="s">
        <v>914</v>
      </c>
      <c r="B34" s="91">
        <v>8</v>
      </c>
      <c r="C34" s="133">
        <v>0.00734434837060415</v>
      </c>
      <c r="D34" s="91" t="s">
        <v>1312</v>
      </c>
      <c r="E34" s="91" t="b">
        <v>0</v>
      </c>
      <c r="F34" s="91" t="b">
        <v>0</v>
      </c>
      <c r="G34" s="91" t="b">
        <v>0</v>
      </c>
    </row>
    <row r="35" spans="1:7" ht="15">
      <c r="A35" s="91" t="s">
        <v>1248</v>
      </c>
      <c r="B35" s="91">
        <v>8</v>
      </c>
      <c r="C35" s="133">
        <v>0.00734434837060415</v>
      </c>
      <c r="D35" s="91" t="s">
        <v>1312</v>
      </c>
      <c r="E35" s="91" t="b">
        <v>0</v>
      </c>
      <c r="F35" s="91" t="b">
        <v>0</v>
      </c>
      <c r="G35" s="91" t="b">
        <v>0</v>
      </c>
    </row>
    <row r="36" spans="1:7" ht="15">
      <c r="A36" s="91" t="s">
        <v>1249</v>
      </c>
      <c r="B36" s="91">
        <v>7</v>
      </c>
      <c r="C36" s="133">
        <v>0.006848722752315892</v>
      </c>
      <c r="D36" s="91" t="s">
        <v>1312</v>
      </c>
      <c r="E36" s="91" t="b">
        <v>0</v>
      </c>
      <c r="F36" s="91" t="b">
        <v>0</v>
      </c>
      <c r="G36" s="91" t="b">
        <v>0</v>
      </c>
    </row>
    <row r="37" spans="1:7" ht="15">
      <c r="A37" s="91" t="s">
        <v>1250</v>
      </c>
      <c r="B37" s="91">
        <v>6</v>
      </c>
      <c r="C37" s="133">
        <v>0.006288315824935213</v>
      </c>
      <c r="D37" s="91" t="s">
        <v>1312</v>
      </c>
      <c r="E37" s="91" t="b">
        <v>0</v>
      </c>
      <c r="F37" s="91" t="b">
        <v>0</v>
      </c>
      <c r="G37" s="91" t="b">
        <v>0</v>
      </c>
    </row>
    <row r="38" spans="1:7" ht="15">
      <c r="A38" s="91" t="s">
        <v>1251</v>
      </c>
      <c r="B38" s="91">
        <v>6</v>
      </c>
      <c r="C38" s="133">
        <v>0.006288315824935213</v>
      </c>
      <c r="D38" s="91" t="s">
        <v>1312</v>
      </c>
      <c r="E38" s="91" t="b">
        <v>0</v>
      </c>
      <c r="F38" s="91" t="b">
        <v>0</v>
      </c>
      <c r="G38" s="91" t="b">
        <v>0</v>
      </c>
    </row>
    <row r="39" spans="1:7" ht="15">
      <c r="A39" s="91" t="s">
        <v>1252</v>
      </c>
      <c r="B39" s="91">
        <v>6</v>
      </c>
      <c r="C39" s="133">
        <v>0.006288315824935213</v>
      </c>
      <c r="D39" s="91" t="s">
        <v>1312</v>
      </c>
      <c r="E39" s="91" t="b">
        <v>0</v>
      </c>
      <c r="F39" s="91" t="b">
        <v>0</v>
      </c>
      <c r="G39" s="91" t="b">
        <v>0</v>
      </c>
    </row>
    <row r="40" spans="1:7" ht="15">
      <c r="A40" s="91" t="s">
        <v>1253</v>
      </c>
      <c r="B40" s="91">
        <v>6</v>
      </c>
      <c r="C40" s="133">
        <v>0.006288315824935213</v>
      </c>
      <c r="D40" s="91" t="s">
        <v>1312</v>
      </c>
      <c r="E40" s="91" t="b">
        <v>0</v>
      </c>
      <c r="F40" s="91" t="b">
        <v>0</v>
      </c>
      <c r="G40" s="91" t="b">
        <v>0</v>
      </c>
    </row>
    <row r="41" spans="1:7" ht="15">
      <c r="A41" s="91" t="s">
        <v>1254</v>
      </c>
      <c r="B41" s="91">
        <v>6</v>
      </c>
      <c r="C41" s="133">
        <v>0.006288315824935213</v>
      </c>
      <c r="D41" s="91" t="s">
        <v>1312</v>
      </c>
      <c r="E41" s="91" t="b">
        <v>0</v>
      </c>
      <c r="F41" s="91" t="b">
        <v>0</v>
      </c>
      <c r="G41" s="91" t="b">
        <v>0</v>
      </c>
    </row>
    <row r="42" spans="1:7" ht="15">
      <c r="A42" s="91" t="s">
        <v>938</v>
      </c>
      <c r="B42" s="91">
        <v>5</v>
      </c>
      <c r="C42" s="133">
        <v>0.005652236371876941</v>
      </c>
      <c r="D42" s="91" t="s">
        <v>1312</v>
      </c>
      <c r="E42" s="91" t="b">
        <v>0</v>
      </c>
      <c r="F42" s="91" t="b">
        <v>0</v>
      </c>
      <c r="G42" s="91" t="b">
        <v>0</v>
      </c>
    </row>
    <row r="43" spans="1:7" ht="15">
      <c r="A43" s="91" t="s">
        <v>1255</v>
      </c>
      <c r="B43" s="91">
        <v>5</v>
      </c>
      <c r="C43" s="133">
        <v>0.005652236371876941</v>
      </c>
      <c r="D43" s="91" t="s">
        <v>1312</v>
      </c>
      <c r="E43" s="91" t="b">
        <v>0</v>
      </c>
      <c r="F43" s="91" t="b">
        <v>0</v>
      </c>
      <c r="G43" s="91" t="b">
        <v>0</v>
      </c>
    </row>
    <row r="44" spans="1:7" ht="15">
      <c r="A44" s="91" t="s">
        <v>920</v>
      </c>
      <c r="B44" s="91">
        <v>4</v>
      </c>
      <c r="C44" s="133">
        <v>0.006178147094055301</v>
      </c>
      <c r="D44" s="91" t="s">
        <v>1312</v>
      </c>
      <c r="E44" s="91" t="b">
        <v>0</v>
      </c>
      <c r="F44" s="91" t="b">
        <v>0</v>
      </c>
      <c r="G44" s="91" t="b">
        <v>0</v>
      </c>
    </row>
    <row r="45" spans="1:7" ht="15">
      <c r="A45" s="91" t="s">
        <v>919</v>
      </c>
      <c r="B45" s="91">
        <v>4</v>
      </c>
      <c r="C45" s="133">
        <v>0.006178147094055301</v>
      </c>
      <c r="D45" s="91" t="s">
        <v>1312</v>
      </c>
      <c r="E45" s="91" t="b">
        <v>1</v>
      </c>
      <c r="F45" s="91" t="b">
        <v>0</v>
      </c>
      <c r="G45" s="91" t="b">
        <v>0</v>
      </c>
    </row>
    <row r="46" spans="1:7" ht="15">
      <c r="A46" s="91" t="s">
        <v>1001</v>
      </c>
      <c r="B46" s="91">
        <v>4</v>
      </c>
      <c r="C46" s="133">
        <v>0.005445197004333422</v>
      </c>
      <c r="D46" s="91" t="s">
        <v>1312</v>
      </c>
      <c r="E46" s="91" t="b">
        <v>0</v>
      </c>
      <c r="F46" s="91" t="b">
        <v>0</v>
      </c>
      <c r="G46" s="91" t="b">
        <v>0</v>
      </c>
    </row>
    <row r="47" spans="1:7" ht="15">
      <c r="A47" s="91" t="s">
        <v>241</v>
      </c>
      <c r="B47" s="91">
        <v>4</v>
      </c>
      <c r="C47" s="133">
        <v>0.006178147094055301</v>
      </c>
      <c r="D47" s="91" t="s">
        <v>1312</v>
      </c>
      <c r="E47" s="91" t="b">
        <v>0</v>
      </c>
      <c r="F47" s="91" t="b">
        <v>0</v>
      </c>
      <c r="G47" s="91" t="b">
        <v>0</v>
      </c>
    </row>
    <row r="48" spans="1:7" ht="15">
      <c r="A48" s="91" t="s">
        <v>1256</v>
      </c>
      <c r="B48" s="91">
        <v>4</v>
      </c>
      <c r="C48" s="133">
        <v>0.004925160639678688</v>
      </c>
      <c r="D48" s="91" t="s">
        <v>1312</v>
      </c>
      <c r="E48" s="91" t="b">
        <v>0</v>
      </c>
      <c r="F48" s="91" t="b">
        <v>0</v>
      </c>
      <c r="G48" s="91" t="b">
        <v>0</v>
      </c>
    </row>
    <row r="49" spans="1:7" ht="15">
      <c r="A49" s="91" t="s">
        <v>1257</v>
      </c>
      <c r="B49" s="91">
        <v>4</v>
      </c>
      <c r="C49" s="133">
        <v>0.004925160639678688</v>
      </c>
      <c r="D49" s="91" t="s">
        <v>1312</v>
      </c>
      <c r="E49" s="91" t="b">
        <v>0</v>
      </c>
      <c r="F49" s="91" t="b">
        <v>0</v>
      </c>
      <c r="G49" s="91" t="b">
        <v>0</v>
      </c>
    </row>
    <row r="50" spans="1:7" ht="15">
      <c r="A50" s="91" t="s">
        <v>1258</v>
      </c>
      <c r="B50" s="91">
        <v>4</v>
      </c>
      <c r="C50" s="133">
        <v>0.004925160639678688</v>
      </c>
      <c r="D50" s="91" t="s">
        <v>1312</v>
      </c>
      <c r="E50" s="91" t="b">
        <v>0</v>
      </c>
      <c r="F50" s="91" t="b">
        <v>0</v>
      </c>
      <c r="G50" s="91" t="b">
        <v>0</v>
      </c>
    </row>
    <row r="51" spans="1:7" ht="15">
      <c r="A51" s="91" t="s">
        <v>1259</v>
      </c>
      <c r="B51" s="91">
        <v>4</v>
      </c>
      <c r="C51" s="133">
        <v>0.004925160639678688</v>
      </c>
      <c r="D51" s="91" t="s">
        <v>1312</v>
      </c>
      <c r="E51" s="91" t="b">
        <v>0</v>
      </c>
      <c r="F51" s="91" t="b">
        <v>0</v>
      </c>
      <c r="G51" s="91" t="b">
        <v>0</v>
      </c>
    </row>
    <row r="52" spans="1:7" ht="15">
      <c r="A52" s="91" t="s">
        <v>1260</v>
      </c>
      <c r="B52" s="91">
        <v>4</v>
      </c>
      <c r="C52" s="133">
        <v>0.004925160639678688</v>
      </c>
      <c r="D52" s="91" t="s">
        <v>1312</v>
      </c>
      <c r="E52" s="91" t="b">
        <v>0</v>
      </c>
      <c r="F52" s="91" t="b">
        <v>0</v>
      </c>
      <c r="G52" s="91" t="b">
        <v>0</v>
      </c>
    </row>
    <row r="53" spans="1:7" ht="15">
      <c r="A53" s="91" t="s">
        <v>1261</v>
      </c>
      <c r="B53" s="91">
        <v>4</v>
      </c>
      <c r="C53" s="133">
        <v>0.004925160639678688</v>
      </c>
      <c r="D53" s="91" t="s">
        <v>1312</v>
      </c>
      <c r="E53" s="91" t="b">
        <v>0</v>
      </c>
      <c r="F53" s="91" t="b">
        <v>0</v>
      </c>
      <c r="G53" s="91" t="b">
        <v>0</v>
      </c>
    </row>
    <row r="54" spans="1:7" ht="15">
      <c r="A54" s="91" t="s">
        <v>1262</v>
      </c>
      <c r="B54" s="91">
        <v>4</v>
      </c>
      <c r="C54" s="133">
        <v>0.004925160639678688</v>
      </c>
      <c r="D54" s="91" t="s">
        <v>1312</v>
      </c>
      <c r="E54" s="91" t="b">
        <v>0</v>
      </c>
      <c r="F54" s="91" t="b">
        <v>0</v>
      </c>
      <c r="G54" s="91" t="b">
        <v>0</v>
      </c>
    </row>
    <row r="55" spans="1:7" ht="15">
      <c r="A55" s="91" t="s">
        <v>1263</v>
      </c>
      <c r="B55" s="91">
        <v>4</v>
      </c>
      <c r="C55" s="133">
        <v>0.004925160639678688</v>
      </c>
      <c r="D55" s="91" t="s">
        <v>1312</v>
      </c>
      <c r="E55" s="91" t="b">
        <v>0</v>
      </c>
      <c r="F55" s="91" t="b">
        <v>0</v>
      </c>
      <c r="G55" s="91" t="b">
        <v>0</v>
      </c>
    </row>
    <row r="56" spans="1:7" ht="15">
      <c r="A56" s="91" t="s">
        <v>1264</v>
      </c>
      <c r="B56" s="91">
        <v>4</v>
      </c>
      <c r="C56" s="133">
        <v>0.004925160639678688</v>
      </c>
      <c r="D56" s="91" t="s">
        <v>1312</v>
      </c>
      <c r="E56" s="91" t="b">
        <v>0</v>
      </c>
      <c r="F56" s="91" t="b">
        <v>0</v>
      </c>
      <c r="G56" s="91" t="b">
        <v>0</v>
      </c>
    </row>
    <row r="57" spans="1:7" ht="15">
      <c r="A57" s="91" t="s">
        <v>1265</v>
      </c>
      <c r="B57" s="91">
        <v>4</v>
      </c>
      <c r="C57" s="133">
        <v>0.004925160639678688</v>
      </c>
      <c r="D57" s="91" t="s">
        <v>1312</v>
      </c>
      <c r="E57" s="91" t="b">
        <v>0</v>
      </c>
      <c r="F57" s="91" t="b">
        <v>0</v>
      </c>
      <c r="G57" s="91" t="b">
        <v>0</v>
      </c>
    </row>
    <row r="58" spans="1:7" ht="15">
      <c r="A58" s="91" t="s">
        <v>1266</v>
      </c>
      <c r="B58" s="91">
        <v>4</v>
      </c>
      <c r="C58" s="133">
        <v>0.004925160639678688</v>
      </c>
      <c r="D58" s="91" t="s">
        <v>1312</v>
      </c>
      <c r="E58" s="91" t="b">
        <v>0</v>
      </c>
      <c r="F58" s="91" t="b">
        <v>0</v>
      </c>
      <c r="G58" s="91" t="b">
        <v>0</v>
      </c>
    </row>
    <row r="59" spans="1:7" ht="15">
      <c r="A59" s="91" t="s">
        <v>1267</v>
      </c>
      <c r="B59" s="91">
        <v>4</v>
      </c>
      <c r="C59" s="133">
        <v>0.004925160639678688</v>
      </c>
      <c r="D59" s="91" t="s">
        <v>1312</v>
      </c>
      <c r="E59" s="91" t="b">
        <v>0</v>
      </c>
      <c r="F59" s="91" t="b">
        <v>0</v>
      </c>
      <c r="G59" s="91" t="b">
        <v>0</v>
      </c>
    </row>
    <row r="60" spans="1:7" ht="15">
      <c r="A60" s="91" t="s">
        <v>1268</v>
      </c>
      <c r="B60" s="91">
        <v>4</v>
      </c>
      <c r="C60" s="133">
        <v>0.004925160639678688</v>
      </c>
      <c r="D60" s="91" t="s">
        <v>1312</v>
      </c>
      <c r="E60" s="91" t="b">
        <v>0</v>
      </c>
      <c r="F60" s="91" t="b">
        <v>0</v>
      </c>
      <c r="G60" s="91" t="b">
        <v>0</v>
      </c>
    </row>
    <row r="61" spans="1:7" ht="15">
      <c r="A61" s="91" t="s">
        <v>1269</v>
      </c>
      <c r="B61" s="91">
        <v>4</v>
      </c>
      <c r="C61" s="133">
        <v>0.004925160639678688</v>
      </c>
      <c r="D61" s="91" t="s">
        <v>1312</v>
      </c>
      <c r="E61" s="91" t="b">
        <v>0</v>
      </c>
      <c r="F61" s="91" t="b">
        <v>0</v>
      </c>
      <c r="G61" s="91" t="b">
        <v>0</v>
      </c>
    </row>
    <row r="62" spans="1:7" ht="15">
      <c r="A62" s="91" t="s">
        <v>1270</v>
      </c>
      <c r="B62" s="91">
        <v>4</v>
      </c>
      <c r="C62" s="133">
        <v>0.004925160639678688</v>
      </c>
      <c r="D62" s="91" t="s">
        <v>1312</v>
      </c>
      <c r="E62" s="91" t="b">
        <v>0</v>
      </c>
      <c r="F62" s="91" t="b">
        <v>0</v>
      </c>
      <c r="G62" s="91" t="b">
        <v>0</v>
      </c>
    </row>
    <row r="63" spans="1:7" ht="15">
      <c r="A63" s="91" t="s">
        <v>1271</v>
      </c>
      <c r="B63" s="91">
        <v>4</v>
      </c>
      <c r="C63" s="133">
        <v>0.004925160639678688</v>
      </c>
      <c r="D63" s="91" t="s">
        <v>1312</v>
      </c>
      <c r="E63" s="91" t="b">
        <v>0</v>
      </c>
      <c r="F63" s="91" t="b">
        <v>0</v>
      </c>
      <c r="G63" s="91" t="b">
        <v>0</v>
      </c>
    </row>
    <row r="64" spans="1:7" ht="15">
      <c r="A64" s="91" t="s">
        <v>1272</v>
      </c>
      <c r="B64" s="91">
        <v>4</v>
      </c>
      <c r="C64" s="133">
        <v>0.004925160639678688</v>
      </c>
      <c r="D64" s="91" t="s">
        <v>1312</v>
      </c>
      <c r="E64" s="91" t="b">
        <v>0</v>
      </c>
      <c r="F64" s="91" t="b">
        <v>0</v>
      </c>
      <c r="G64" s="91" t="b">
        <v>0</v>
      </c>
    </row>
    <row r="65" spans="1:7" ht="15">
      <c r="A65" s="91" t="s">
        <v>1273</v>
      </c>
      <c r="B65" s="91">
        <v>4</v>
      </c>
      <c r="C65" s="133">
        <v>0.004925160639678688</v>
      </c>
      <c r="D65" s="91" t="s">
        <v>1312</v>
      </c>
      <c r="E65" s="91" t="b">
        <v>0</v>
      </c>
      <c r="F65" s="91" t="b">
        <v>0</v>
      </c>
      <c r="G65" s="91" t="b">
        <v>0</v>
      </c>
    </row>
    <row r="66" spans="1:7" ht="15">
      <c r="A66" s="91" t="s">
        <v>1274</v>
      </c>
      <c r="B66" s="91">
        <v>4</v>
      </c>
      <c r="C66" s="133">
        <v>0.004925160639678688</v>
      </c>
      <c r="D66" s="91" t="s">
        <v>1312</v>
      </c>
      <c r="E66" s="91" t="b">
        <v>0</v>
      </c>
      <c r="F66" s="91" t="b">
        <v>0</v>
      </c>
      <c r="G66" s="91" t="b">
        <v>0</v>
      </c>
    </row>
    <row r="67" spans="1:7" ht="15">
      <c r="A67" s="91" t="s">
        <v>1275</v>
      </c>
      <c r="B67" s="91">
        <v>4</v>
      </c>
      <c r="C67" s="133">
        <v>0.004925160639678688</v>
      </c>
      <c r="D67" s="91" t="s">
        <v>1312</v>
      </c>
      <c r="E67" s="91" t="b">
        <v>0</v>
      </c>
      <c r="F67" s="91" t="b">
        <v>0</v>
      </c>
      <c r="G67" s="91" t="b">
        <v>0</v>
      </c>
    </row>
    <row r="68" spans="1:7" ht="15">
      <c r="A68" s="91" t="s">
        <v>1010</v>
      </c>
      <c r="B68" s="91">
        <v>4</v>
      </c>
      <c r="C68" s="133">
        <v>0.004925160639678688</v>
      </c>
      <c r="D68" s="91" t="s">
        <v>1312</v>
      </c>
      <c r="E68" s="91" t="b">
        <v>0</v>
      </c>
      <c r="F68" s="91" t="b">
        <v>0</v>
      </c>
      <c r="G68" s="91" t="b">
        <v>0</v>
      </c>
    </row>
    <row r="69" spans="1:7" ht="15">
      <c r="A69" s="91" t="s">
        <v>1011</v>
      </c>
      <c r="B69" s="91">
        <v>4</v>
      </c>
      <c r="C69" s="133">
        <v>0.004925160639678688</v>
      </c>
      <c r="D69" s="91" t="s">
        <v>1312</v>
      </c>
      <c r="E69" s="91" t="b">
        <v>0</v>
      </c>
      <c r="F69" s="91" t="b">
        <v>0</v>
      </c>
      <c r="G69" s="91" t="b">
        <v>0</v>
      </c>
    </row>
    <row r="70" spans="1:7" ht="15">
      <c r="A70" s="91" t="s">
        <v>915</v>
      </c>
      <c r="B70" s="91">
        <v>4</v>
      </c>
      <c r="C70" s="133">
        <v>0.004925160639678688</v>
      </c>
      <c r="D70" s="91" t="s">
        <v>1312</v>
      </c>
      <c r="E70" s="91" t="b">
        <v>0</v>
      </c>
      <c r="F70" s="91" t="b">
        <v>0</v>
      </c>
      <c r="G70" s="91" t="b">
        <v>0</v>
      </c>
    </row>
    <row r="71" spans="1:7" ht="15">
      <c r="A71" s="91" t="s">
        <v>1012</v>
      </c>
      <c r="B71" s="91">
        <v>4</v>
      </c>
      <c r="C71" s="133">
        <v>0.004925160639678688</v>
      </c>
      <c r="D71" s="91" t="s">
        <v>1312</v>
      </c>
      <c r="E71" s="91" t="b">
        <v>0</v>
      </c>
      <c r="F71" s="91" t="b">
        <v>1</v>
      </c>
      <c r="G71" s="91" t="b">
        <v>0</v>
      </c>
    </row>
    <row r="72" spans="1:7" ht="15">
      <c r="A72" s="91" t="s">
        <v>1013</v>
      </c>
      <c r="B72" s="91">
        <v>4</v>
      </c>
      <c r="C72" s="133">
        <v>0.004925160639678688</v>
      </c>
      <c r="D72" s="91" t="s">
        <v>1312</v>
      </c>
      <c r="E72" s="91" t="b">
        <v>0</v>
      </c>
      <c r="F72" s="91" t="b">
        <v>1</v>
      </c>
      <c r="G72" s="91" t="b">
        <v>0</v>
      </c>
    </row>
    <row r="73" spans="1:7" ht="15">
      <c r="A73" s="91" t="s">
        <v>1014</v>
      </c>
      <c r="B73" s="91">
        <v>4</v>
      </c>
      <c r="C73" s="133">
        <v>0.004925160639678688</v>
      </c>
      <c r="D73" s="91" t="s">
        <v>1312</v>
      </c>
      <c r="E73" s="91" t="b">
        <v>0</v>
      </c>
      <c r="F73" s="91" t="b">
        <v>0</v>
      </c>
      <c r="G73" s="91" t="b">
        <v>0</v>
      </c>
    </row>
    <row r="74" spans="1:7" ht="15">
      <c r="A74" s="91" t="s">
        <v>916</v>
      </c>
      <c r="B74" s="91">
        <v>4</v>
      </c>
      <c r="C74" s="133">
        <v>0.004925160639678688</v>
      </c>
      <c r="D74" s="91" t="s">
        <v>1312</v>
      </c>
      <c r="E74" s="91" t="b">
        <v>0</v>
      </c>
      <c r="F74" s="91" t="b">
        <v>0</v>
      </c>
      <c r="G74" s="91" t="b">
        <v>0</v>
      </c>
    </row>
    <row r="75" spans="1:7" ht="15">
      <c r="A75" s="91" t="s">
        <v>937</v>
      </c>
      <c r="B75" s="91">
        <v>4</v>
      </c>
      <c r="C75" s="133">
        <v>0.004925160639678688</v>
      </c>
      <c r="D75" s="91" t="s">
        <v>1312</v>
      </c>
      <c r="E75" s="91" t="b">
        <v>0</v>
      </c>
      <c r="F75" s="91" t="b">
        <v>0</v>
      </c>
      <c r="G75" s="91" t="b">
        <v>0</v>
      </c>
    </row>
    <row r="76" spans="1:7" ht="15">
      <c r="A76" s="91" t="s">
        <v>1017</v>
      </c>
      <c r="B76" s="91">
        <v>3</v>
      </c>
      <c r="C76" s="133">
        <v>0.004083897753250066</v>
      </c>
      <c r="D76" s="91" t="s">
        <v>1312</v>
      </c>
      <c r="E76" s="91" t="b">
        <v>1</v>
      </c>
      <c r="F76" s="91" t="b">
        <v>0</v>
      </c>
      <c r="G76" s="91" t="b">
        <v>0</v>
      </c>
    </row>
    <row r="77" spans="1:7" ht="15">
      <c r="A77" s="91" t="s">
        <v>944</v>
      </c>
      <c r="B77" s="91">
        <v>3</v>
      </c>
      <c r="C77" s="133">
        <v>0.004083897753250066</v>
      </c>
      <c r="D77" s="91" t="s">
        <v>1312</v>
      </c>
      <c r="E77" s="91" t="b">
        <v>0</v>
      </c>
      <c r="F77" s="91" t="b">
        <v>0</v>
      </c>
      <c r="G77" s="91" t="b">
        <v>0</v>
      </c>
    </row>
    <row r="78" spans="1:7" ht="15">
      <c r="A78" s="91" t="s">
        <v>921</v>
      </c>
      <c r="B78" s="91">
        <v>3</v>
      </c>
      <c r="C78" s="133">
        <v>0.004633610320541475</v>
      </c>
      <c r="D78" s="91" t="s">
        <v>1312</v>
      </c>
      <c r="E78" s="91" t="b">
        <v>0</v>
      </c>
      <c r="F78" s="91" t="b">
        <v>0</v>
      </c>
      <c r="G78" s="91" t="b">
        <v>0</v>
      </c>
    </row>
    <row r="79" spans="1:7" ht="15">
      <c r="A79" s="91" t="s">
        <v>1276</v>
      </c>
      <c r="B79" s="91">
        <v>3</v>
      </c>
      <c r="C79" s="133">
        <v>0.004083897753250066</v>
      </c>
      <c r="D79" s="91" t="s">
        <v>1312</v>
      </c>
      <c r="E79" s="91" t="b">
        <v>0</v>
      </c>
      <c r="F79" s="91" t="b">
        <v>0</v>
      </c>
      <c r="G79" s="91" t="b">
        <v>0</v>
      </c>
    </row>
    <row r="80" spans="1:7" ht="15">
      <c r="A80" s="91" t="s">
        <v>219</v>
      </c>
      <c r="B80" s="91">
        <v>3</v>
      </c>
      <c r="C80" s="133">
        <v>0.004083897753250066</v>
      </c>
      <c r="D80" s="91" t="s">
        <v>1312</v>
      </c>
      <c r="E80" s="91" t="b">
        <v>0</v>
      </c>
      <c r="F80" s="91" t="b">
        <v>0</v>
      </c>
      <c r="G80" s="91" t="b">
        <v>0</v>
      </c>
    </row>
    <row r="81" spans="1:7" ht="15">
      <c r="A81" s="91" t="s">
        <v>1277</v>
      </c>
      <c r="B81" s="91">
        <v>3</v>
      </c>
      <c r="C81" s="133">
        <v>0.004633610320541475</v>
      </c>
      <c r="D81" s="91" t="s">
        <v>1312</v>
      </c>
      <c r="E81" s="91" t="b">
        <v>0</v>
      </c>
      <c r="F81" s="91" t="b">
        <v>0</v>
      </c>
      <c r="G81" s="91" t="b">
        <v>0</v>
      </c>
    </row>
    <row r="82" spans="1:7" ht="15">
      <c r="A82" s="91" t="s">
        <v>1006</v>
      </c>
      <c r="B82" s="91">
        <v>3</v>
      </c>
      <c r="C82" s="133">
        <v>0.004083897753250066</v>
      </c>
      <c r="D82" s="91" t="s">
        <v>1312</v>
      </c>
      <c r="E82" s="91" t="b">
        <v>0</v>
      </c>
      <c r="F82" s="91" t="b">
        <v>0</v>
      </c>
      <c r="G82" s="91" t="b">
        <v>0</v>
      </c>
    </row>
    <row r="83" spans="1:7" ht="15">
      <c r="A83" s="91" t="s">
        <v>928</v>
      </c>
      <c r="B83" s="91">
        <v>3</v>
      </c>
      <c r="C83" s="133">
        <v>0.004083897753250066</v>
      </c>
      <c r="D83" s="91" t="s">
        <v>1312</v>
      </c>
      <c r="E83" s="91" t="b">
        <v>0</v>
      </c>
      <c r="F83" s="91" t="b">
        <v>0</v>
      </c>
      <c r="G83" s="91" t="b">
        <v>0</v>
      </c>
    </row>
    <row r="84" spans="1:7" ht="15">
      <c r="A84" s="91" t="s">
        <v>1278</v>
      </c>
      <c r="B84" s="91">
        <v>3</v>
      </c>
      <c r="C84" s="133">
        <v>0.004083897753250066</v>
      </c>
      <c r="D84" s="91" t="s">
        <v>1312</v>
      </c>
      <c r="E84" s="91" t="b">
        <v>0</v>
      </c>
      <c r="F84" s="91" t="b">
        <v>0</v>
      </c>
      <c r="G84" s="91" t="b">
        <v>0</v>
      </c>
    </row>
    <row r="85" spans="1:7" ht="15">
      <c r="A85" s="91" t="s">
        <v>1279</v>
      </c>
      <c r="B85" s="91">
        <v>3</v>
      </c>
      <c r="C85" s="133">
        <v>0.004083897753250066</v>
      </c>
      <c r="D85" s="91" t="s">
        <v>1312</v>
      </c>
      <c r="E85" s="91" t="b">
        <v>0</v>
      </c>
      <c r="F85" s="91" t="b">
        <v>0</v>
      </c>
      <c r="G85" s="91" t="b">
        <v>0</v>
      </c>
    </row>
    <row r="86" spans="1:7" ht="15">
      <c r="A86" s="91" t="s">
        <v>927</v>
      </c>
      <c r="B86" s="91">
        <v>3</v>
      </c>
      <c r="C86" s="133">
        <v>0.004083897753250066</v>
      </c>
      <c r="D86" s="91" t="s">
        <v>1312</v>
      </c>
      <c r="E86" s="91" t="b">
        <v>0</v>
      </c>
      <c r="F86" s="91" t="b">
        <v>0</v>
      </c>
      <c r="G86" s="91" t="b">
        <v>0</v>
      </c>
    </row>
    <row r="87" spans="1:7" ht="15">
      <c r="A87" s="91" t="s">
        <v>931</v>
      </c>
      <c r="B87" s="91">
        <v>3</v>
      </c>
      <c r="C87" s="133">
        <v>0.004083897753250066</v>
      </c>
      <c r="D87" s="91" t="s">
        <v>1312</v>
      </c>
      <c r="E87" s="91" t="b">
        <v>0</v>
      </c>
      <c r="F87" s="91" t="b">
        <v>0</v>
      </c>
      <c r="G87" s="91" t="b">
        <v>0</v>
      </c>
    </row>
    <row r="88" spans="1:7" ht="15">
      <c r="A88" s="91" t="s">
        <v>1016</v>
      </c>
      <c r="B88" s="91">
        <v>2</v>
      </c>
      <c r="C88" s="133">
        <v>0.0030890735470276505</v>
      </c>
      <c r="D88" s="91" t="s">
        <v>1312</v>
      </c>
      <c r="E88" s="91" t="b">
        <v>0</v>
      </c>
      <c r="F88" s="91" t="b">
        <v>0</v>
      </c>
      <c r="G88" s="91" t="b">
        <v>0</v>
      </c>
    </row>
    <row r="89" spans="1:7" ht="15">
      <c r="A89" s="91" t="s">
        <v>1018</v>
      </c>
      <c r="B89" s="91">
        <v>2</v>
      </c>
      <c r="C89" s="133">
        <v>0.0030890735470276505</v>
      </c>
      <c r="D89" s="91" t="s">
        <v>1312</v>
      </c>
      <c r="E89" s="91" t="b">
        <v>0</v>
      </c>
      <c r="F89" s="91" t="b">
        <v>0</v>
      </c>
      <c r="G89" s="91" t="b">
        <v>0</v>
      </c>
    </row>
    <row r="90" spans="1:7" ht="15">
      <c r="A90" s="91" t="s">
        <v>943</v>
      </c>
      <c r="B90" s="91">
        <v>2</v>
      </c>
      <c r="C90" s="133">
        <v>0.0030890735470276505</v>
      </c>
      <c r="D90" s="91" t="s">
        <v>1312</v>
      </c>
      <c r="E90" s="91" t="b">
        <v>0</v>
      </c>
      <c r="F90" s="91" t="b">
        <v>0</v>
      </c>
      <c r="G90" s="91" t="b">
        <v>0</v>
      </c>
    </row>
    <row r="91" spans="1:7" ht="15">
      <c r="A91" s="91" t="s">
        <v>945</v>
      </c>
      <c r="B91" s="91">
        <v>2</v>
      </c>
      <c r="C91" s="133">
        <v>0.0030890735470276505</v>
      </c>
      <c r="D91" s="91" t="s">
        <v>1312</v>
      </c>
      <c r="E91" s="91" t="b">
        <v>0</v>
      </c>
      <c r="F91" s="91" t="b">
        <v>0</v>
      </c>
      <c r="G91" s="91" t="b">
        <v>0</v>
      </c>
    </row>
    <row r="92" spans="1:7" ht="15">
      <c r="A92" s="91" t="s">
        <v>946</v>
      </c>
      <c r="B92" s="91">
        <v>2</v>
      </c>
      <c r="C92" s="133">
        <v>0.0030890735470276505</v>
      </c>
      <c r="D92" s="91" t="s">
        <v>1312</v>
      </c>
      <c r="E92" s="91" t="b">
        <v>0</v>
      </c>
      <c r="F92" s="91" t="b">
        <v>0</v>
      </c>
      <c r="G92" s="91" t="b">
        <v>0</v>
      </c>
    </row>
    <row r="93" spans="1:7" ht="15">
      <c r="A93" s="91" t="s">
        <v>947</v>
      </c>
      <c r="B93" s="91">
        <v>2</v>
      </c>
      <c r="C93" s="133">
        <v>0.0030890735470276505</v>
      </c>
      <c r="D93" s="91" t="s">
        <v>1312</v>
      </c>
      <c r="E93" s="91" t="b">
        <v>0</v>
      </c>
      <c r="F93" s="91" t="b">
        <v>0</v>
      </c>
      <c r="G93" s="91" t="b">
        <v>0</v>
      </c>
    </row>
    <row r="94" spans="1:7" ht="15">
      <c r="A94" s="91" t="s">
        <v>948</v>
      </c>
      <c r="B94" s="91">
        <v>2</v>
      </c>
      <c r="C94" s="133">
        <v>0.0030890735470276505</v>
      </c>
      <c r="D94" s="91" t="s">
        <v>1312</v>
      </c>
      <c r="E94" s="91" t="b">
        <v>0</v>
      </c>
      <c r="F94" s="91" t="b">
        <v>0</v>
      </c>
      <c r="G94" s="91" t="b">
        <v>0</v>
      </c>
    </row>
    <row r="95" spans="1:7" ht="15">
      <c r="A95" s="91" t="s">
        <v>949</v>
      </c>
      <c r="B95" s="91">
        <v>2</v>
      </c>
      <c r="C95" s="133">
        <v>0.0030890735470276505</v>
      </c>
      <c r="D95" s="91" t="s">
        <v>1312</v>
      </c>
      <c r="E95" s="91" t="b">
        <v>0</v>
      </c>
      <c r="F95" s="91" t="b">
        <v>0</v>
      </c>
      <c r="G95" s="91" t="b">
        <v>0</v>
      </c>
    </row>
    <row r="96" spans="1:7" ht="15">
      <c r="A96" s="91" t="s">
        <v>1280</v>
      </c>
      <c r="B96" s="91">
        <v>2</v>
      </c>
      <c r="C96" s="133">
        <v>0.0030890735470276505</v>
      </c>
      <c r="D96" s="91" t="s">
        <v>1312</v>
      </c>
      <c r="E96" s="91" t="b">
        <v>0</v>
      </c>
      <c r="F96" s="91" t="b">
        <v>0</v>
      </c>
      <c r="G96" s="91" t="b">
        <v>0</v>
      </c>
    </row>
    <row r="97" spans="1:7" ht="15">
      <c r="A97" s="91" t="s">
        <v>1281</v>
      </c>
      <c r="B97" s="91">
        <v>2</v>
      </c>
      <c r="C97" s="133">
        <v>0.0030890735470276505</v>
      </c>
      <c r="D97" s="91" t="s">
        <v>1312</v>
      </c>
      <c r="E97" s="91" t="b">
        <v>0</v>
      </c>
      <c r="F97" s="91" t="b">
        <v>0</v>
      </c>
      <c r="G97" s="91" t="b">
        <v>0</v>
      </c>
    </row>
    <row r="98" spans="1:7" ht="15">
      <c r="A98" s="91" t="s">
        <v>1282</v>
      </c>
      <c r="B98" s="91">
        <v>2</v>
      </c>
      <c r="C98" s="133">
        <v>0.0030890735470276505</v>
      </c>
      <c r="D98" s="91" t="s">
        <v>1312</v>
      </c>
      <c r="E98" s="91" t="b">
        <v>0</v>
      </c>
      <c r="F98" s="91" t="b">
        <v>0</v>
      </c>
      <c r="G98" s="91" t="b">
        <v>0</v>
      </c>
    </row>
    <row r="99" spans="1:7" ht="15">
      <c r="A99" s="91" t="s">
        <v>998</v>
      </c>
      <c r="B99" s="91">
        <v>2</v>
      </c>
      <c r="C99" s="133">
        <v>0.0030890735470276505</v>
      </c>
      <c r="D99" s="91" t="s">
        <v>1312</v>
      </c>
      <c r="E99" s="91" t="b">
        <v>0</v>
      </c>
      <c r="F99" s="91" t="b">
        <v>0</v>
      </c>
      <c r="G99" s="91" t="b">
        <v>0</v>
      </c>
    </row>
    <row r="100" spans="1:7" ht="15">
      <c r="A100" s="91" t="s">
        <v>999</v>
      </c>
      <c r="B100" s="91">
        <v>2</v>
      </c>
      <c r="C100" s="133">
        <v>0.0030890735470276505</v>
      </c>
      <c r="D100" s="91" t="s">
        <v>1312</v>
      </c>
      <c r="E100" s="91" t="b">
        <v>0</v>
      </c>
      <c r="F100" s="91" t="b">
        <v>0</v>
      </c>
      <c r="G100" s="91" t="b">
        <v>0</v>
      </c>
    </row>
    <row r="101" spans="1:7" ht="15">
      <c r="A101" s="91" t="s">
        <v>1000</v>
      </c>
      <c r="B101" s="91">
        <v>2</v>
      </c>
      <c r="C101" s="133">
        <v>0.0030890735470276505</v>
      </c>
      <c r="D101" s="91" t="s">
        <v>1312</v>
      </c>
      <c r="E101" s="91" t="b">
        <v>0</v>
      </c>
      <c r="F101" s="91" t="b">
        <v>0</v>
      </c>
      <c r="G101" s="91" t="b">
        <v>0</v>
      </c>
    </row>
    <row r="102" spans="1:7" ht="15">
      <c r="A102" s="91" t="s">
        <v>1022</v>
      </c>
      <c r="B102" s="91">
        <v>2</v>
      </c>
      <c r="C102" s="133">
        <v>0.0030890735470276505</v>
      </c>
      <c r="D102" s="91" t="s">
        <v>1312</v>
      </c>
      <c r="E102" s="91" t="b">
        <v>0</v>
      </c>
      <c r="F102" s="91" t="b">
        <v>0</v>
      </c>
      <c r="G102" s="91" t="b">
        <v>0</v>
      </c>
    </row>
    <row r="103" spans="1:7" ht="15">
      <c r="A103" s="91" t="s">
        <v>968</v>
      </c>
      <c r="B103" s="91">
        <v>2</v>
      </c>
      <c r="C103" s="133">
        <v>0.0030890735470276505</v>
      </c>
      <c r="D103" s="91" t="s">
        <v>1312</v>
      </c>
      <c r="E103" s="91" t="b">
        <v>0</v>
      </c>
      <c r="F103" s="91" t="b">
        <v>0</v>
      </c>
      <c r="G103" s="91" t="b">
        <v>0</v>
      </c>
    </row>
    <row r="104" spans="1:7" ht="15">
      <c r="A104" s="91" t="s">
        <v>969</v>
      </c>
      <c r="B104" s="91">
        <v>2</v>
      </c>
      <c r="C104" s="133">
        <v>0.0030890735470276505</v>
      </c>
      <c r="D104" s="91" t="s">
        <v>1312</v>
      </c>
      <c r="E104" s="91" t="b">
        <v>0</v>
      </c>
      <c r="F104" s="91" t="b">
        <v>0</v>
      </c>
      <c r="G104" s="91" t="b">
        <v>0</v>
      </c>
    </row>
    <row r="105" spans="1:7" ht="15">
      <c r="A105" s="91" t="s">
        <v>970</v>
      </c>
      <c r="B105" s="91">
        <v>2</v>
      </c>
      <c r="C105" s="133">
        <v>0.0030890735470276505</v>
      </c>
      <c r="D105" s="91" t="s">
        <v>1312</v>
      </c>
      <c r="E105" s="91" t="b">
        <v>0</v>
      </c>
      <c r="F105" s="91" t="b">
        <v>0</v>
      </c>
      <c r="G105" s="91" t="b">
        <v>0</v>
      </c>
    </row>
    <row r="106" spans="1:7" ht="15">
      <c r="A106" s="91" t="s">
        <v>971</v>
      </c>
      <c r="B106" s="91">
        <v>2</v>
      </c>
      <c r="C106" s="133">
        <v>0.0030890735470276505</v>
      </c>
      <c r="D106" s="91" t="s">
        <v>1312</v>
      </c>
      <c r="E106" s="91" t="b">
        <v>0</v>
      </c>
      <c r="F106" s="91" t="b">
        <v>0</v>
      </c>
      <c r="G106" s="91" t="b">
        <v>0</v>
      </c>
    </row>
    <row r="107" spans="1:7" ht="15">
      <c r="A107" s="91" t="s">
        <v>972</v>
      </c>
      <c r="B107" s="91">
        <v>2</v>
      </c>
      <c r="C107" s="133">
        <v>0.0030890735470276505</v>
      </c>
      <c r="D107" s="91" t="s">
        <v>1312</v>
      </c>
      <c r="E107" s="91" t="b">
        <v>0</v>
      </c>
      <c r="F107" s="91" t="b">
        <v>0</v>
      </c>
      <c r="G107" s="91" t="b">
        <v>0</v>
      </c>
    </row>
    <row r="108" spans="1:7" ht="15">
      <c r="A108" s="91" t="s">
        <v>973</v>
      </c>
      <c r="B108" s="91">
        <v>2</v>
      </c>
      <c r="C108" s="133">
        <v>0.0030890735470276505</v>
      </c>
      <c r="D108" s="91" t="s">
        <v>1312</v>
      </c>
      <c r="E108" s="91" t="b">
        <v>0</v>
      </c>
      <c r="F108" s="91" t="b">
        <v>0</v>
      </c>
      <c r="G108" s="91" t="b">
        <v>0</v>
      </c>
    </row>
    <row r="109" spans="1:7" ht="15">
      <c r="A109" s="91" t="s">
        <v>974</v>
      </c>
      <c r="B109" s="91">
        <v>2</v>
      </c>
      <c r="C109" s="133">
        <v>0.0030890735470276505</v>
      </c>
      <c r="D109" s="91" t="s">
        <v>1312</v>
      </c>
      <c r="E109" s="91" t="b">
        <v>0</v>
      </c>
      <c r="F109" s="91" t="b">
        <v>0</v>
      </c>
      <c r="G109" s="91" t="b">
        <v>0</v>
      </c>
    </row>
    <row r="110" spans="1:7" ht="15">
      <c r="A110" s="91" t="s">
        <v>975</v>
      </c>
      <c r="B110" s="91">
        <v>2</v>
      </c>
      <c r="C110" s="133">
        <v>0.0030890735470276505</v>
      </c>
      <c r="D110" s="91" t="s">
        <v>1312</v>
      </c>
      <c r="E110" s="91" t="b">
        <v>0</v>
      </c>
      <c r="F110" s="91" t="b">
        <v>0</v>
      </c>
      <c r="G110" s="91" t="b">
        <v>0</v>
      </c>
    </row>
    <row r="111" spans="1:7" ht="15">
      <c r="A111" s="91" t="s">
        <v>976</v>
      </c>
      <c r="B111" s="91">
        <v>2</v>
      </c>
      <c r="C111" s="133">
        <v>0.0030890735470276505</v>
      </c>
      <c r="D111" s="91" t="s">
        <v>1312</v>
      </c>
      <c r="E111" s="91" t="b">
        <v>0</v>
      </c>
      <c r="F111" s="91" t="b">
        <v>0</v>
      </c>
      <c r="G111" s="91" t="b">
        <v>0</v>
      </c>
    </row>
    <row r="112" spans="1:7" ht="15">
      <c r="A112" s="91" t="s">
        <v>939</v>
      </c>
      <c r="B112" s="91">
        <v>2</v>
      </c>
      <c r="C112" s="133">
        <v>0.0030890735470276505</v>
      </c>
      <c r="D112" s="91" t="s">
        <v>1312</v>
      </c>
      <c r="E112" s="91" t="b">
        <v>0</v>
      </c>
      <c r="F112" s="91" t="b">
        <v>0</v>
      </c>
      <c r="G112" s="91" t="b">
        <v>0</v>
      </c>
    </row>
    <row r="113" spans="1:7" ht="15">
      <c r="A113" s="91" t="s">
        <v>940</v>
      </c>
      <c r="B113" s="91">
        <v>2</v>
      </c>
      <c r="C113" s="133">
        <v>0.0030890735470276505</v>
      </c>
      <c r="D113" s="91" t="s">
        <v>1312</v>
      </c>
      <c r="E113" s="91" t="b">
        <v>0</v>
      </c>
      <c r="F113" s="91" t="b">
        <v>0</v>
      </c>
      <c r="G113" s="91" t="b">
        <v>0</v>
      </c>
    </row>
    <row r="114" spans="1:7" ht="15">
      <c r="A114" s="91" t="s">
        <v>941</v>
      </c>
      <c r="B114" s="91">
        <v>2</v>
      </c>
      <c r="C114" s="133">
        <v>0.0030890735470276505</v>
      </c>
      <c r="D114" s="91" t="s">
        <v>1312</v>
      </c>
      <c r="E114" s="91" t="b">
        <v>0</v>
      </c>
      <c r="F114" s="91" t="b">
        <v>0</v>
      </c>
      <c r="G114" s="91" t="b">
        <v>0</v>
      </c>
    </row>
    <row r="115" spans="1:7" ht="15">
      <c r="A115" s="91" t="s">
        <v>1283</v>
      </c>
      <c r="B115" s="91">
        <v>2</v>
      </c>
      <c r="C115" s="133">
        <v>0.0030890735470276505</v>
      </c>
      <c r="D115" s="91" t="s">
        <v>1312</v>
      </c>
      <c r="E115" s="91" t="b">
        <v>0</v>
      </c>
      <c r="F115" s="91" t="b">
        <v>0</v>
      </c>
      <c r="G115" s="91" t="b">
        <v>0</v>
      </c>
    </row>
    <row r="116" spans="1:7" ht="15">
      <c r="A116" s="91" t="s">
        <v>1284</v>
      </c>
      <c r="B116" s="91">
        <v>2</v>
      </c>
      <c r="C116" s="133">
        <v>0.0030890735470276505</v>
      </c>
      <c r="D116" s="91" t="s">
        <v>1312</v>
      </c>
      <c r="E116" s="91" t="b">
        <v>0</v>
      </c>
      <c r="F116" s="91" t="b">
        <v>0</v>
      </c>
      <c r="G116" s="91" t="b">
        <v>0</v>
      </c>
    </row>
    <row r="117" spans="1:7" ht="15">
      <c r="A117" s="91" t="s">
        <v>922</v>
      </c>
      <c r="B117" s="91">
        <v>2</v>
      </c>
      <c r="C117" s="133">
        <v>0.0030890735470276505</v>
      </c>
      <c r="D117" s="91" t="s">
        <v>1312</v>
      </c>
      <c r="E117" s="91" t="b">
        <v>0</v>
      </c>
      <c r="F117" s="91" t="b">
        <v>0</v>
      </c>
      <c r="G117" s="91" t="b">
        <v>0</v>
      </c>
    </row>
    <row r="118" spans="1:7" ht="15">
      <c r="A118" s="91" t="s">
        <v>923</v>
      </c>
      <c r="B118" s="91">
        <v>2</v>
      </c>
      <c r="C118" s="133">
        <v>0.0030890735470276505</v>
      </c>
      <c r="D118" s="91" t="s">
        <v>1312</v>
      </c>
      <c r="E118" s="91" t="b">
        <v>0</v>
      </c>
      <c r="F118" s="91" t="b">
        <v>0</v>
      </c>
      <c r="G118" s="91" t="b">
        <v>0</v>
      </c>
    </row>
    <row r="119" spans="1:7" ht="15">
      <c r="A119" s="91" t="s">
        <v>1285</v>
      </c>
      <c r="B119" s="91">
        <v>2</v>
      </c>
      <c r="C119" s="133">
        <v>0.003715566774215957</v>
      </c>
      <c r="D119" s="91" t="s">
        <v>1312</v>
      </c>
      <c r="E119" s="91" t="b">
        <v>0</v>
      </c>
      <c r="F119" s="91" t="b">
        <v>0</v>
      </c>
      <c r="G119" s="91" t="b">
        <v>0</v>
      </c>
    </row>
    <row r="120" spans="1:7" ht="15">
      <c r="A120" s="91" t="s">
        <v>1286</v>
      </c>
      <c r="B120" s="91">
        <v>2</v>
      </c>
      <c r="C120" s="133">
        <v>0.0030890735470276505</v>
      </c>
      <c r="D120" s="91" t="s">
        <v>1312</v>
      </c>
      <c r="E120" s="91" t="b">
        <v>0</v>
      </c>
      <c r="F120" s="91" t="b">
        <v>0</v>
      </c>
      <c r="G120" s="91" t="b">
        <v>0</v>
      </c>
    </row>
    <row r="121" spans="1:7" ht="15">
      <c r="A121" s="91" t="s">
        <v>1287</v>
      </c>
      <c r="B121" s="91">
        <v>2</v>
      </c>
      <c r="C121" s="133">
        <v>0.0030890735470276505</v>
      </c>
      <c r="D121" s="91" t="s">
        <v>1312</v>
      </c>
      <c r="E121" s="91" t="b">
        <v>0</v>
      </c>
      <c r="F121" s="91" t="b">
        <v>0</v>
      </c>
      <c r="G121" s="91" t="b">
        <v>0</v>
      </c>
    </row>
    <row r="122" spans="1:7" ht="15">
      <c r="A122" s="91" t="s">
        <v>1288</v>
      </c>
      <c r="B122" s="91">
        <v>2</v>
      </c>
      <c r="C122" s="133">
        <v>0.0030890735470276505</v>
      </c>
      <c r="D122" s="91" t="s">
        <v>1312</v>
      </c>
      <c r="E122" s="91" t="b">
        <v>0</v>
      </c>
      <c r="F122" s="91" t="b">
        <v>0</v>
      </c>
      <c r="G122" s="91" t="b">
        <v>0</v>
      </c>
    </row>
    <row r="123" spans="1:7" ht="15">
      <c r="A123" s="91" t="s">
        <v>1289</v>
      </c>
      <c r="B123" s="91">
        <v>2</v>
      </c>
      <c r="C123" s="133">
        <v>0.0030890735470276505</v>
      </c>
      <c r="D123" s="91" t="s">
        <v>1312</v>
      </c>
      <c r="E123" s="91" t="b">
        <v>0</v>
      </c>
      <c r="F123" s="91" t="b">
        <v>0</v>
      </c>
      <c r="G123" s="91" t="b">
        <v>0</v>
      </c>
    </row>
    <row r="124" spans="1:7" ht="15">
      <c r="A124" s="91" t="s">
        <v>1290</v>
      </c>
      <c r="B124" s="91">
        <v>2</v>
      </c>
      <c r="C124" s="133">
        <v>0.0030890735470276505</v>
      </c>
      <c r="D124" s="91" t="s">
        <v>1312</v>
      </c>
      <c r="E124" s="91" t="b">
        <v>0</v>
      </c>
      <c r="F124" s="91" t="b">
        <v>0</v>
      </c>
      <c r="G124" s="91" t="b">
        <v>0</v>
      </c>
    </row>
    <row r="125" spans="1:7" ht="15">
      <c r="A125" s="91" t="s">
        <v>1291</v>
      </c>
      <c r="B125" s="91">
        <v>2</v>
      </c>
      <c r="C125" s="133">
        <v>0.0030890735470276505</v>
      </c>
      <c r="D125" s="91" t="s">
        <v>1312</v>
      </c>
      <c r="E125" s="91" t="b">
        <v>0</v>
      </c>
      <c r="F125" s="91" t="b">
        <v>0</v>
      </c>
      <c r="G125" s="91" t="b">
        <v>0</v>
      </c>
    </row>
    <row r="126" spans="1:7" ht="15">
      <c r="A126" s="91" t="s">
        <v>1292</v>
      </c>
      <c r="B126" s="91">
        <v>2</v>
      </c>
      <c r="C126" s="133">
        <v>0.0030890735470276505</v>
      </c>
      <c r="D126" s="91" t="s">
        <v>1312</v>
      </c>
      <c r="E126" s="91" t="b">
        <v>0</v>
      </c>
      <c r="F126" s="91" t="b">
        <v>0</v>
      </c>
      <c r="G126" s="91" t="b">
        <v>0</v>
      </c>
    </row>
    <row r="127" spans="1:7" ht="15">
      <c r="A127" s="91" t="s">
        <v>1293</v>
      </c>
      <c r="B127" s="91">
        <v>2</v>
      </c>
      <c r="C127" s="133">
        <v>0.0030890735470276505</v>
      </c>
      <c r="D127" s="91" t="s">
        <v>1312</v>
      </c>
      <c r="E127" s="91" t="b">
        <v>0</v>
      </c>
      <c r="F127" s="91" t="b">
        <v>0</v>
      </c>
      <c r="G127" s="91" t="b">
        <v>0</v>
      </c>
    </row>
    <row r="128" spans="1:7" ht="15">
      <c r="A128" s="91" t="s">
        <v>1294</v>
      </c>
      <c r="B128" s="91">
        <v>2</v>
      </c>
      <c r="C128" s="133">
        <v>0.0030890735470276505</v>
      </c>
      <c r="D128" s="91" t="s">
        <v>1312</v>
      </c>
      <c r="E128" s="91" t="b">
        <v>0</v>
      </c>
      <c r="F128" s="91" t="b">
        <v>0</v>
      </c>
      <c r="G128" s="91" t="b">
        <v>0</v>
      </c>
    </row>
    <row r="129" spans="1:7" ht="15">
      <c r="A129" s="91" t="s">
        <v>1295</v>
      </c>
      <c r="B129" s="91">
        <v>2</v>
      </c>
      <c r="C129" s="133">
        <v>0.0030890735470276505</v>
      </c>
      <c r="D129" s="91" t="s">
        <v>1312</v>
      </c>
      <c r="E129" s="91" t="b">
        <v>0</v>
      </c>
      <c r="F129" s="91" t="b">
        <v>0</v>
      </c>
      <c r="G129" s="91" t="b">
        <v>0</v>
      </c>
    </row>
    <row r="130" spans="1:7" ht="15">
      <c r="A130" s="91" t="s">
        <v>1296</v>
      </c>
      <c r="B130" s="91">
        <v>2</v>
      </c>
      <c r="C130" s="133">
        <v>0.0030890735470276505</v>
      </c>
      <c r="D130" s="91" t="s">
        <v>1312</v>
      </c>
      <c r="E130" s="91" t="b">
        <v>1</v>
      </c>
      <c r="F130" s="91" t="b">
        <v>0</v>
      </c>
      <c r="G130" s="91" t="b">
        <v>0</v>
      </c>
    </row>
    <row r="131" spans="1:7" ht="15">
      <c r="A131" s="91" t="s">
        <v>1297</v>
      </c>
      <c r="B131" s="91">
        <v>2</v>
      </c>
      <c r="C131" s="133">
        <v>0.0030890735470276505</v>
      </c>
      <c r="D131" s="91" t="s">
        <v>1312</v>
      </c>
      <c r="E131" s="91" t="b">
        <v>0</v>
      </c>
      <c r="F131" s="91" t="b">
        <v>0</v>
      </c>
      <c r="G131" s="91" t="b">
        <v>0</v>
      </c>
    </row>
    <row r="132" spans="1:7" ht="15">
      <c r="A132" s="91" t="s">
        <v>1298</v>
      </c>
      <c r="B132" s="91">
        <v>2</v>
      </c>
      <c r="C132" s="133">
        <v>0.0030890735470276505</v>
      </c>
      <c r="D132" s="91" t="s">
        <v>1312</v>
      </c>
      <c r="E132" s="91" t="b">
        <v>0</v>
      </c>
      <c r="F132" s="91" t="b">
        <v>0</v>
      </c>
      <c r="G132" s="91" t="b">
        <v>0</v>
      </c>
    </row>
    <row r="133" spans="1:7" ht="15">
      <c r="A133" s="91" t="s">
        <v>1299</v>
      </c>
      <c r="B133" s="91">
        <v>2</v>
      </c>
      <c r="C133" s="133">
        <v>0.0030890735470276505</v>
      </c>
      <c r="D133" s="91" t="s">
        <v>1312</v>
      </c>
      <c r="E133" s="91" t="b">
        <v>0</v>
      </c>
      <c r="F133" s="91" t="b">
        <v>0</v>
      </c>
      <c r="G133" s="91" t="b">
        <v>0</v>
      </c>
    </row>
    <row r="134" spans="1:7" ht="15">
      <c r="A134" s="91" t="s">
        <v>1300</v>
      </c>
      <c r="B134" s="91">
        <v>2</v>
      </c>
      <c r="C134" s="133">
        <v>0.0030890735470276505</v>
      </c>
      <c r="D134" s="91" t="s">
        <v>1312</v>
      </c>
      <c r="E134" s="91" t="b">
        <v>0</v>
      </c>
      <c r="F134" s="91" t="b">
        <v>0</v>
      </c>
      <c r="G134" s="91" t="b">
        <v>0</v>
      </c>
    </row>
    <row r="135" spans="1:7" ht="15">
      <c r="A135" s="91" t="s">
        <v>996</v>
      </c>
      <c r="B135" s="91">
        <v>2</v>
      </c>
      <c r="C135" s="133">
        <v>0.003715566774215957</v>
      </c>
      <c r="D135" s="91" t="s">
        <v>1312</v>
      </c>
      <c r="E135" s="91" t="b">
        <v>0</v>
      </c>
      <c r="F135" s="91" t="b">
        <v>0</v>
      </c>
      <c r="G135" s="91" t="b">
        <v>0</v>
      </c>
    </row>
    <row r="136" spans="1:7" ht="15">
      <c r="A136" s="91" t="s">
        <v>1003</v>
      </c>
      <c r="B136" s="91">
        <v>2</v>
      </c>
      <c r="C136" s="133">
        <v>0.0030890735470276505</v>
      </c>
      <c r="D136" s="91" t="s">
        <v>1312</v>
      </c>
      <c r="E136" s="91" t="b">
        <v>0</v>
      </c>
      <c r="F136" s="91" t="b">
        <v>0</v>
      </c>
      <c r="G136" s="91" t="b">
        <v>0</v>
      </c>
    </row>
    <row r="137" spans="1:7" ht="15">
      <c r="A137" s="91" t="s">
        <v>1004</v>
      </c>
      <c r="B137" s="91">
        <v>2</v>
      </c>
      <c r="C137" s="133">
        <v>0.0030890735470276505</v>
      </c>
      <c r="D137" s="91" t="s">
        <v>1312</v>
      </c>
      <c r="E137" s="91" t="b">
        <v>0</v>
      </c>
      <c r="F137" s="91" t="b">
        <v>0</v>
      </c>
      <c r="G137" s="91" t="b">
        <v>0</v>
      </c>
    </row>
    <row r="138" spans="1:7" ht="15">
      <c r="A138" s="91" t="s">
        <v>1005</v>
      </c>
      <c r="B138" s="91">
        <v>2</v>
      </c>
      <c r="C138" s="133">
        <v>0.0030890735470276505</v>
      </c>
      <c r="D138" s="91" t="s">
        <v>1312</v>
      </c>
      <c r="E138" s="91" t="b">
        <v>0</v>
      </c>
      <c r="F138" s="91" t="b">
        <v>0</v>
      </c>
      <c r="G138" s="91" t="b">
        <v>0</v>
      </c>
    </row>
    <row r="139" spans="1:7" ht="15">
      <c r="A139" s="91" t="s">
        <v>929</v>
      </c>
      <c r="B139" s="91">
        <v>2</v>
      </c>
      <c r="C139" s="133">
        <v>0.0030890735470276505</v>
      </c>
      <c r="D139" s="91" t="s">
        <v>1312</v>
      </c>
      <c r="E139" s="91" t="b">
        <v>0</v>
      </c>
      <c r="F139" s="91" t="b">
        <v>0</v>
      </c>
      <c r="G139" s="91" t="b">
        <v>0</v>
      </c>
    </row>
    <row r="140" spans="1:7" ht="15">
      <c r="A140" s="91" t="s">
        <v>1007</v>
      </c>
      <c r="B140" s="91">
        <v>2</v>
      </c>
      <c r="C140" s="133">
        <v>0.0030890735470276505</v>
      </c>
      <c r="D140" s="91" t="s">
        <v>1312</v>
      </c>
      <c r="E140" s="91" t="b">
        <v>0</v>
      </c>
      <c r="F140" s="91" t="b">
        <v>0</v>
      </c>
      <c r="G140" s="91" t="b">
        <v>0</v>
      </c>
    </row>
    <row r="141" spans="1:7" ht="15">
      <c r="A141" s="91" t="s">
        <v>930</v>
      </c>
      <c r="B141" s="91">
        <v>2</v>
      </c>
      <c r="C141" s="133">
        <v>0.0030890735470276505</v>
      </c>
      <c r="D141" s="91" t="s">
        <v>1312</v>
      </c>
      <c r="E141" s="91" t="b">
        <v>0</v>
      </c>
      <c r="F141" s="91" t="b">
        <v>1</v>
      </c>
      <c r="G141" s="91" t="b">
        <v>0</v>
      </c>
    </row>
    <row r="142" spans="1:7" ht="15">
      <c r="A142" s="91" t="s">
        <v>1008</v>
      </c>
      <c r="B142" s="91">
        <v>2</v>
      </c>
      <c r="C142" s="133">
        <v>0.0030890735470276505</v>
      </c>
      <c r="D142" s="91" t="s">
        <v>1312</v>
      </c>
      <c r="E142" s="91" t="b">
        <v>0</v>
      </c>
      <c r="F142" s="91" t="b">
        <v>0</v>
      </c>
      <c r="G142" s="91" t="b">
        <v>0</v>
      </c>
    </row>
    <row r="143" spans="1:7" ht="15">
      <c r="A143" s="91" t="s">
        <v>1301</v>
      </c>
      <c r="B143" s="91">
        <v>2</v>
      </c>
      <c r="C143" s="133">
        <v>0.0030890735470276505</v>
      </c>
      <c r="D143" s="91" t="s">
        <v>1312</v>
      </c>
      <c r="E143" s="91" t="b">
        <v>1</v>
      </c>
      <c r="F143" s="91" t="b">
        <v>0</v>
      </c>
      <c r="G143" s="91" t="b">
        <v>0</v>
      </c>
    </row>
    <row r="144" spans="1:7" ht="15">
      <c r="A144" s="91" t="s">
        <v>932</v>
      </c>
      <c r="B144" s="91">
        <v>2</v>
      </c>
      <c r="C144" s="133">
        <v>0.0030890735470276505</v>
      </c>
      <c r="D144" s="91" t="s">
        <v>1312</v>
      </c>
      <c r="E144" s="91" t="b">
        <v>0</v>
      </c>
      <c r="F144" s="91" t="b">
        <v>0</v>
      </c>
      <c r="G144" s="91" t="b">
        <v>0</v>
      </c>
    </row>
    <row r="145" spans="1:7" ht="15">
      <c r="A145" s="91" t="s">
        <v>933</v>
      </c>
      <c r="B145" s="91">
        <v>2</v>
      </c>
      <c r="C145" s="133">
        <v>0.0030890735470276505</v>
      </c>
      <c r="D145" s="91" t="s">
        <v>1312</v>
      </c>
      <c r="E145" s="91" t="b">
        <v>0</v>
      </c>
      <c r="F145" s="91" t="b">
        <v>0</v>
      </c>
      <c r="G145" s="91" t="b">
        <v>0</v>
      </c>
    </row>
    <row r="146" spans="1:7" ht="15">
      <c r="A146" s="91" t="s">
        <v>934</v>
      </c>
      <c r="B146" s="91">
        <v>2</v>
      </c>
      <c r="C146" s="133">
        <v>0.0030890735470276505</v>
      </c>
      <c r="D146" s="91" t="s">
        <v>1312</v>
      </c>
      <c r="E146" s="91" t="b">
        <v>0</v>
      </c>
      <c r="F146" s="91" t="b">
        <v>0</v>
      </c>
      <c r="G146" s="91" t="b">
        <v>0</v>
      </c>
    </row>
    <row r="147" spans="1:7" ht="15">
      <c r="A147" s="91" t="s">
        <v>935</v>
      </c>
      <c r="B147" s="91">
        <v>2</v>
      </c>
      <c r="C147" s="133">
        <v>0.0030890735470276505</v>
      </c>
      <c r="D147" s="91" t="s">
        <v>1312</v>
      </c>
      <c r="E147" s="91" t="b">
        <v>0</v>
      </c>
      <c r="F147" s="91" t="b">
        <v>0</v>
      </c>
      <c r="G147" s="91" t="b">
        <v>0</v>
      </c>
    </row>
    <row r="148" spans="1:7" ht="15">
      <c r="A148" s="91" t="s">
        <v>1302</v>
      </c>
      <c r="B148" s="91">
        <v>2</v>
      </c>
      <c r="C148" s="133">
        <v>0.0030890735470276505</v>
      </c>
      <c r="D148" s="91" t="s">
        <v>1312</v>
      </c>
      <c r="E148" s="91" t="b">
        <v>0</v>
      </c>
      <c r="F148" s="91" t="b">
        <v>0</v>
      </c>
      <c r="G148" s="91" t="b">
        <v>0</v>
      </c>
    </row>
    <row r="149" spans="1:7" ht="15">
      <c r="A149" s="91" t="s">
        <v>1303</v>
      </c>
      <c r="B149" s="91">
        <v>2</v>
      </c>
      <c r="C149" s="133">
        <v>0.0030890735470276505</v>
      </c>
      <c r="D149" s="91" t="s">
        <v>1312</v>
      </c>
      <c r="E149" s="91" t="b">
        <v>0</v>
      </c>
      <c r="F149" s="91" t="b">
        <v>1</v>
      </c>
      <c r="G149" s="91" t="b">
        <v>0</v>
      </c>
    </row>
    <row r="150" spans="1:7" ht="15">
      <c r="A150" s="91" t="s">
        <v>1304</v>
      </c>
      <c r="B150" s="91">
        <v>2</v>
      </c>
      <c r="C150" s="133">
        <v>0.0030890735470276505</v>
      </c>
      <c r="D150" s="91" t="s">
        <v>1312</v>
      </c>
      <c r="E150" s="91" t="b">
        <v>0</v>
      </c>
      <c r="F150" s="91" t="b">
        <v>0</v>
      </c>
      <c r="G150" s="91" t="b">
        <v>0</v>
      </c>
    </row>
    <row r="151" spans="1:7" ht="15">
      <c r="A151" s="91" t="s">
        <v>1305</v>
      </c>
      <c r="B151" s="91">
        <v>2</v>
      </c>
      <c r="C151" s="133">
        <v>0.0030890735470276505</v>
      </c>
      <c r="D151" s="91" t="s">
        <v>1312</v>
      </c>
      <c r="E151" s="91" t="b">
        <v>0</v>
      </c>
      <c r="F151" s="91" t="b">
        <v>0</v>
      </c>
      <c r="G151" s="91" t="b">
        <v>0</v>
      </c>
    </row>
    <row r="152" spans="1:7" ht="15">
      <c r="A152" s="91" t="s">
        <v>1306</v>
      </c>
      <c r="B152" s="91">
        <v>2</v>
      </c>
      <c r="C152" s="133">
        <v>0.0030890735470276505</v>
      </c>
      <c r="D152" s="91" t="s">
        <v>1312</v>
      </c>
      <c r="E152" s="91" t="b">
        <v>0</v>
      </c>
      <c r="F152" s="91" t="b">
        <v>0</v>
      </c>
      <c r="G152" s="91" t="b">
        <v>0</v>
      </c>
    </row>
    <row r="153" spans="1:7" ht="15">
      <c r="A153" s="91" t="s">
        <v>1307</v>
      </c>
      <c r="B153" s="91">
        <v>2</v>
      </c>
      <c r="C153" s="133">
        <v>0.003715566774215957</v>
      </c>
      <c r="D153" s="91" t="s">
        <v>1312</v>
      </c>
      <c r="E153" s="91" t="b">
        <v>0</v>
      </c>
      <c r="F153" s="91" t="b">
        <v>0</v>
      </c>
      <c r="G153" s="91" t="b">
        <v>0</v>
      </c>
    </row>
    <row r="154" spans="1:7" ht="15">
      <c r="A154" s="91" t="s">
        <v>1308</v>
      </c>
      <c r="B154" s="91">
        <v>2</v>
      </c>
      <c r="C154" s="133">
        <v>0.003715566774215957</v>
      </c>
      <c r="D154" s="91" t="s">
        <v>1312</v>
      </c>
      <c r="E154" s="91" t="b">
        <v>0</v>
      </c>
      <c r="F154" s="91" t="b">
        <v>0</v>
      </c>
      <c r="G154" s="91" t="b">
        <v>0</v>
      </c>
    </row>
    <row r="155" spans="1:7" ht="15">
      <c r="A155" s="91" t="s">
        <v>1309</v>
      </c>
      <c r="B155" s="91">
        <v>2</v>
      </c>
      <c r="C155" s="133">
        <v>0.0030890735470276505</v>
      </c>
      <c r="D155" s="91" t="s">
        <v>1312</v>
      </c>
      <c r="E155" s="91" t="b">
        <v>0</v>
      </c>
      <c r="F155" s="91" t="b">
        <v>0</v>
      </c>
      <c r="G155" s="91" t="b">
        <v>0</v>
      </c>
    </row>
    <row r="156" spans="1:7" ht="15">
      <c r="A156" s="91" t="s">
        <v>996</v>
      </c>
      <c r="B156" s="91">
        <v>2</v>
      </c>
      <c r="C156" s="133">
        <v>0</v>
      </c>
      <c r="D156" s="91" t="s">
        <v>836</v>
      </c>
      <c r="E156" s="91" t="b">
        <v>0</v>
      </c>
      <c r="F156" s="91" t="b">
        <v>0</v>
      </c>
      <c r="G156" s="91" t="b">
        <v>0</v>
      </c>
    </row>
    <row r="157" spans="1:7" ht="15">
      <c r="A157" s="91" t="s">
        <v>244</v>
      </c>
      <c r="B157" s="91">
        <v>6</v>
      </c>
      <c r="C157" s="133">
        <v>0.012144224762460775</v>
      </c>
      <c r="D157" s="91" t="s">
        <v>837</v>
      </c>
      <c r="E157" s="91" t="b">
        <v>0</v>
      </c>
      <c r="F157" s="91" t="b">
        <v>0</v>
      </c>
      <c r="G157" s="91" t="b">
        <v>0</v>
      </c>
    </row>
    <row r="158" spans="1:7" ht="15">
      <c r="A158" s="91" t="s">
        <v>339</v>
      </c>
      <c r="B158" s="91">
        <v>6</v>
      </c>
      <c r="C158" s="133">
        <v>0</v>
      </c>
      <c r="D158" s="91" t="s">
        <v>837</v>
      </c>
      <c r="E158" s="91" t="b">
        <v>0</v>
      </c>
      <c r="F158" s="91" t="b">
        <v>0</v>
      </c>
      <c r="G158" s="91" t="b">
        <v>0</v>
      </c>
    </row>
    <row r="159" spans="1:7" ht="15">
      <c r="A159" s="91" t="s">
        <v>920</v>
      </c>
      <c r="B159" s="91">
        <v>4</v>
      </c>
      <c r="C159" s="133">
        <v>0.02193660941239827</v>
      </c>
      <c r="D159" s="91" t="s">
        <v>837</v>
      </c>
      <c r="E159" s="91" t="b">
        <v>0</v>
      </c>
      <c r="F159" s="91" t="b">
        <v>0</v>
      </c>
      <c r="G159" s="91" t="b">
        <v>0</v>
      </c>
    </row>
    <row r="160" spans="1:7" ht="15">
      <c r="A160" s="91" t="s">
        <v>919</v>
      </c>
      <c r="B160" s="91">
        <v>4</v>
      </c>
      <c r="C160" s="133">
        <v>0.02193660941239827</v>
      </c>
      <c r="D160" s="91" t="s">
        <v>837</v>
      </c>
      <c r="E160" s="91" t="b">
        <v>1</v>
      </c>
      <c r="F160" s="91" t="b">
        <v>0</v>
      </c>
      <c r="G160" s="91" t="b">
        <v>0</v>
      </c>
    </row>
    <row r="161" spans="1:7" ht="15">
      <c r="A161" s="91" t="s">
        <v>914</v>
      </c>
      <c r="B161" s="91">
        <v>3</v>
      </c>
      <c r="C161" s="133">
        <v>0.010380344678068316</v>
      </c>
      <c r="D161" s="91" t="s">
        <v>837</v>
      </c>
      <c r="E161" s="91" t="b">
        <v>0</v>
      </c>
      <c r="F161" s="91" t="b">
        <v>0</v>
      </c>
      <c r="G161" s="91" t="b">
        <v>0</v>
      </c>
    </row>
    <row r="162" spans="1:7" ht="15">
      <c r="A162" s="91" t="s">
        <v>998</v>
      </c>
      <c r="B162" s="91">
        <v>2</v>
      </c>
      <c r="C162" s="133">
        <v>0.010968304706199136</v>
      </c>
      <c r="D162" s="91" t="s">
        <v>837</v>
      </c>
      <c r="E162" s="91" t="b">
        <v>0</v>
      </c>
      <c r="F162" s="91" t="b">
        <v>0</v>
      </c>
      <c r="G162" s="91" t="b">
        <v>0</v>
      </c>
    </row>
    <row r="163" spans="1:7" ht="15">
      <c r="A163" s="91" t="s">
        <v>999</v>
      </c>
      <c r="B163" s="91">
        <v>2</v>
      </c>
      <c r="C163" s="133">
        <v>0.010968304706199136</v>
      </c>
      <c r="D163" s="91" t="s">
        <v>837</v>
      </c>
      <c r="E163" s="91" t="b">
        <v>0</v>
      </c>
      <c r="F163" s="91" t="b">
        <v>0</v>
      </c>
      <c r="G163" s="91" t="b">
        <v>0</v>
      </c>
    </row>
    <row r="164" spans="1:7" ht="15">
      <c r="A164" s="91" t="s">
        <v>1000</v>
      </c>
      <c r="B164" s="91">
        <v>2</v>
      </c>
      <c r="C164" s="133">
        <v>0.010968304706199136</v>
      </c>
      <c r="D164" s="91" t="s">
        <v>837</v>
      </c>
      <c r="E164" s="91" t="b">
        <v>0</v>
      </c>
      <c r="F164" s="91" t="b">
        <v>0</v>
      </c>
      <c r="G164" s="91" t="b">
        <v>0</v>
      </c>
    </row>
    <row r="165" spans="1:7" ht="15">
      <c r="A165" s="91" t="s">
        <v>1001</v>
      </c>
      <c r="B165" s="91">
        <v>2</v>
      </c>
      <c r="C165" s="133">
        <v>0.017888534491578015</v>
      </c>
      <c r="D165" s="91" t="s">
        <v>837</v>
      </c>
      <c r="E165" s="91" t="b">
        <v>0</v>
      </c>
      <c r="F165" s="91" t="b">
        <v>0</v>
      </c>
      <c r="G165" s="91" t="b">
        <v>0</v>
      </c>
    </row>
    <row r="166" spans="1:7" ht="15">
      <c r="A166" s="91" t="s">
        <v>921</v>
      </c>
      <c r="B166" s="91">
        <v>2</v>
      </c>
      <c r="C166" s="133">
        <v>0.017888534491578015</v>
      </c>
      <c r="D166" s="91" t="s">
        <v>837</v>
      </c>
      <c r="E166" s="91" t="b">
        <v>0</v>
      </c>
      <c r="F166" s="91" t="b">
        <v>0</v>
      </c>
      <c r="G166" s="91" t="b">
        <v>0</v>
      </c>
    </row>
    <row r="167" spans="1:7" ht="15">
      <c r="A167" s="91" t="s">
        <v>1276</v>
      </c>
      <c r="B167" s="91">
        <v>2</v>
      </c>
      <c r="C167" s="133">
        <v>0.010968304706199136</v>
      </c>
      <c r="D167" s="91" t="s">
        <v>837</v>
      </c>
      <c r="E167" s="91" t="b">
        <v>0</v>
      </c>
      <c r="F167" s="91" t="b">
        <v>0</v>
      </c>
      <c r="G167" s="91" t="b">
        <v>0</v>
      </c>
    </row>
    <row r="168" spans="1:7" ht="15">
      <c r="A168" s="91" t="s">
        <v>922</v>
      </c>
      <c r="B168" s="91">
        <v>2</v>
      </c>
      <c r="C168" s="133">
        <v>0.010968304706199136</v>
      </c>
      <c r="D168" s="91" t="s">
        <v>837</v>
      </c>
      <c r="E168" s="91" t="b">
        <v>0</v>
      </c>
      <c r="F168" s="91" t="b">
        <v>0</v>
      </c>
      <c r="G168" s="91" t="b">
        <v>0</v>
      </c>
    </row>
    <row r="169" spans="1:7" ht="15">
      <c r="A169" s="91" t="s">
        <v>1285</v>
      </c>
      <c r="B169" s="91">
        <v>2</v>
      </c>
      <c r="C169" s="133">
        <v>0.017888534491578015</v>
      </c>
      <c r="D169" s="91" t="s">
        <v>837</v>
      </c>
      <c r="E169" s="91" t="b">
        <v>0</v>
      </c>
      <c r="F169" s="91" t="b">
        <v>0</v>
      </c>
      <c r="G169" s="91" t="b">
        <v>0</v>
      </c>
    </row>
    <row r="170" spans="1:7" ht="15">
      <c r="A170" s="91" t="s">
        <v>923</v>
      </c>
      <c r="B170" s="91">
        <v>2</v>
      </c>
      <c r="C170" s="133">
        <v>0.010968304706199136</v>
      </c>
      <c r="D170" s="91" t="s">
        <v>837</v>
      </c>
      <c r="E170" s="91" t="b">
        <v>0</v>
      </c>
      <c r="F170" s="91" t="b">
        <v>0</v>
      </c>
      <c r="G170" s="91" t="b">
        <v>0</v>
      </c>
    </row>
    <row r="171" spans="1:7" ht="15">
      <c r="A171" s="91" t="s">
        <v>927</v>
      </c>
      <c r="B171" s="91">
        <v>3</v>
      </c>
      <c r="C171" s="133">
        <v>0</v>
      </c>
      <c r="D171" s="91" t="s">
        <v>838</v>
      </c>
      <c r="E171" s="91" t="b">
        <v>0</v>
      </c>
      <c r="F171" s="91" t="b">
        <v>0</v>
      </c>
      <c r="G171" s="91" t="b">
        <v>0</v>
      </c>
    </row>
    <row r="172" spans="1:7" ht="15">
      <c r="A172" s="91" t="s">
        <v>1003</v>
      </c>
      <c r="B172" s="91">
        <v>2</v>
      </c>
      <c r="C172" s="133">
        <v>0.006644953171912499</v>
      </c>
      <c r="D172" s="91" t="s">
        <v>838</v>
      </c>
      <c r="E172" s="91" t="b">
        <v>0</v>
      </c>
      <c r="F172" s="91" t="b">
        <v>0</v>
      </c>
      <c r="G172" s="91" t="b">
        <v>0</v>
      </c>
    </row>
    <row r="173" spans="1:7" ht="15">
      <c r="A173" s="91" t="s">
        <v>1004</v>
      </c>
      <c r="B173" s="91">
        <v>2</v>
      </c>
      <c r="C173" s="133">
        <v>0.006644953171912499</v>
      </c>
      <c r="D173" s="91" t="s">
        <v>838</v>
      </c>
      <c r="E173" s="91" t="b">
        <v>0</v>
      </c>
      <c r="F173" s="91" t="b">
        <v>0</v>
      </c>
      <c r="G173" s="91" t="b">
        <v>0</v>
      </c>
    </row>
    <row r="174" spans="1:7" ht="15">
      <c r="A174" s="91" t="s">
        <v>928</v>
      </c>
      <c r="B174" s="91">
        <v>2</v>
      </c>
      <c r="C174" s="133">
        <v>0.006644953171912499</v>
      </c>
      <c r="D174" s="91" t="s">
        <v>838</v>
      </c>
      <c r="E174" s="91" t="b">
        <v>0</v>
      </c>
      <c r="F174" s="91" t="b">
        <v>0</v>
      </c>
      <c r="G174" s="91" t="b">
        <v>0</v>
      </c>
    </row>
    <row r="175" spans="1:7" ht="15">
      <c r="A175" s="91" t="s">
        <v>1005</v>
      </c>
      <c r="B175" s="91">
        <v>2</v>
      </c>
      <c r="C175" s="133">
        <v>0.006644953171912499</v>
      </c>
      <c r="D175" s="91" t="s">
        <v>838</v>
      </c>
      <c r="E175" s="91" t="b">
        <v>0</v>
      </c>
      <c r="F175" s="91" t="b">
        <v>0</v>
      </c>
      <c r="G175" s="91" t="b">
        <v>0</v>
      </c>
    </row>
    <row r="176" spans="1:7" ht="15">
      <c r="A176" s="91" t="s">
        <v>929</v>
      </c>
      <c r="B176" s="91">
        <v>2</v>
      </c>
      <c r="C176" s="133">
        <v>0.006644953171912499</v>
      </c>
      <c r="D176" s="91" t="s">
        <v>838</v>
      </c>
      <c r="E176" s="91" t="b">
        <v>0</v>
      </c>
      <c r="F176" s="91" t="b">
        <v>0</v>
      </c>
      <c r="G176" s="91" t="b">
        <v>0</v>
      </c>
    </row>
    <row r="177" spans="1:7" ht="15">
      <c r="A177" s="91" t="s">
        <v>1006</v>
      </c>
      <c r="B177" s="91">
        <v>2</v>
      </c>
      <c r="C177" s="133">
        <v>0.006644953171912499</v>
      </c>
      <c r="D177" s="91" t="s">
        <v>838</v>
      </c>
      <c r="E177" s="91" t="b">
        <v>0</v>
      </c>
      <c r="F177" s="91" t="b">
        <v>0</v>
      </c>
      <c r="G177" s="91" t="b">
        <v>0</v>
      </c>
    </row>
    <row r="178" spans="1:7" ht="15">
      <c r="A178" s="91" t="s">
        <v>1007</v>
      </c>
      <c r="B178" s="91">
        <v>2</v>
      </c>
      <c r="C178" s="133">
        <v>0.006644953171912499</v>
      </c>
      <c r="D178" s="91" t="s">
        <v>838</v>
      </c>
      <c r="E178" s="91" t="b">
        <v>0</v>
      </c>
      <c r="F178" s="91" t="b">
        <v>0</v>
      </c>
      <c r="G178" s="91" t="b">
        <v>0</v>
      </c>
    </row>
    <row r="179" spans="1:7" ht="15">
      <c r="A179" s="91" t="s">
        <v>930</v>
      </c>
      <c r="B179" s="91">
        <v>2</v>
      </c>
      <c r="C179" s="133">
        <v>0.006644953171912499</v>
      </c>
      <c r="D179" s="91" t="s">
        <v>838</v>
      </c>
      <c r="E179" s="91" t="b">
        <v>0</v>
      </c>
      <c r="F179" s="91" t="b">
        <v>1</v>
      </c>
      <c r="G179" s="91" t="b">
        <v>0</v>
      </c>
    </row>
    <row r="180" spans="1:7" ht="15">
      <c r="A180" s="91" t="s">
        <v>1008</v>
      </c>
      <c r="B180" s="91">
        <v>2</v>
      </c>
      <c r="C180" s="133">
        <v>0.006644953171912499</v>
      </c>
      <c r="D180" s="91" t="s">
        <v>838</v>
      </c>
      <c r="E180" s="91" t="b">
        <v>0</v>
      </c>
      <c r="F180" s="91" t="b">
        <v>0</v>
      </c>
      <c r="G180" s="91" t="b">
        <v>0</v>
      </c>
    </row>
    <row r="181" spans="1:7" ht="15">
      <c r="A181" s="91" t="s">
        <v>931</v>
      </c>
      <c r="B181" s="91">
        <v>2</v>
      </c>
      <c r="C181" s="133">
        <v>0.006644953171912499</v>
      </c>
      <c r="D181" s="91" t="s">
        <v>838</v>
      </c>
      <c r="E181" s="91" t="b">
        <v>0</v>
      </c>
      <c r="F181" s="91" t="b">
        <v>0</v>
      </c>
      <c r="G181" s="91" t="b">
        <v>0</v>
      </c>
    </row>
    <row r="182" spans="1:7" ht="15">
      <c r="A182" s="91" t="s">
        <v>932</v>
      </c>
      <c r="B182" s="91">
        <v>2</v>
      </c>
      <c r="C182" s="133">
        <v>0.006644953171912499</v>
      </c>
      <c r="D182" s="91" t="s">
        <v>838</v>
      </c>
      <c r="E182" s="91" t="b">
        <v>0</v>
      </c>
      <c r="F182" s="91" t="b">
        <v>0</v>
      </c>
      <c r="G182" s="91" t="b">
        <v>0</v>
      </c>
    </row>
    <row r="183" spans="1:7" ht="15">
      <c r="A183" s="91" t="s">
        <v>933</v>
      </c>
      <c r="B183" s="91">
        <v>2</v>
      </c>
      <c r="C183" s="133">
        <v>0.006644953171912499</v>
      </c>
      <c r="D183" s="91" t="s">
        <v>838</v>
      </c>
      <c r="E183" s="91" t="b">
        <v>0</v>
      </c>
      <c r="F183" s="91" t="b">
        <v>0</v>
      </c>
      <c r="G183" s="91" t="b">
        <v>0</v>
      </c>
    </row>
    <row r="184" spans="1:7" ht="15">
      <c r="A184" s="91" t="s">
        <v>339</v>
      </c>
      <c r="B184" s="91">
        <v>2</v>
      </c>
      <c r="C184" s="133">
        <v>0.006644953171912499</v>
      </c>
      <c r="D184" s="91" t="s">
        <v>838</v>
      </c>
      <c r="E184" s="91" t="b">
        <v>0</v>
      </c>
      <c r="F184" s="91" t="b">
        <v>0</v>
      </c>
      <c r="G184" s="91" t="b">
        <v>0</v>
      </c>
    </row>
    <row r="185" spans="1:7" ht="15">
      <c r="A185" s="91" t="s">
        <v>934</v>
      </c>
      <c r="B185" s="91">
        <v>2</v>
      </c>
      <c r="C185" s="133">
        <v>0.006644953171912499</v>
      </c>
      <c r="D185" s="91" t="s">
        <v>838</v>
      </c>
      <c r="E185" s="91" t="b">
        <v>0</v>
      </c>
      <c r="F185" s="91" t="b">
        <v>0</v>
      </c>
      <c r="G185" s="91" t="b">
        <v>0</v>
      </c>
    </row>
    <row r="186" spans="1:7" ht="15">
      <c r="A186" s="91" t="s">
        <v>935</v>
      </c>
      <c r="B186" s="91">
        <v>2</v>
      </c>
      <c r="C186" s="133">
        <v>0.006644953171912499</v>
      </c>
      <c r="D186" s="91" t="s">
        <v>838</v>
      </c>
      <c r="E186" s="91" t="b">
        <v>0</v>
      </c>
      <c r="F186" s="91" t="b">
        <v>0</v>
      </c>
      <c r="G186" s="91" t="b">
        <v>0</v>
      </c>
    </row>
    <row r="187" spans="1:7" ht="15">
      <c r="A187" s="91" t="s">
        <v>244</v>
      </c>
      <c r="B187" s="91">
        <v>8</v>
      </c>
      <c r="C187" s="133">
        <v>0</v>
      </c>
      <c r="D187" s="91" t="s">
        <v>839</v>
      </c>
      <c r="E187" s="91" t="b">
        <v>0</v>
      </c>
      <c r="F187" s="91" t="b">
        <v>0</v>
      </c>
      <c r="G187" s="91" t="b">
        <v>0</v>
      </c>
    </row>
    <row r="188" spans="1:7" ht="15">
      <c r="A188" s="91" t="s">
        <v>914</v>
      </c>
      <c r="B188" s="91">
        <v>5</v>
      </c>
      <c r="C188" s="133">
        <v>0.008297560270566048</v>
      </c>
      <c r="D188" s="91" t="s">
        <v>839</v>
      </c>
      <c r="E188" s="91" t="b">
        <v>0</v>
      </c>
      <c r="F188" s="91" t="b">
        <v>0</v>
      </c>
      <c r="G188" s="91" t="b">
        <v>0</v>
      </c>
    </row>
    <row r="189" spans="1:7" ht="15">
      <c r="A189" s="91" t="s">
        <v>339</v>
      </c>
      <c r="B189" s="91">
        <v>5</v>
      </c>
      <c r="C189" s="133">
        <v>0.008297560270566048</v>
      </c>
      <c r="D189" s="91" t="s">
        <v>839</v>
      </c>
      <c r="E189" s="91" t="b">
        <v>0</v>
      </c>
      <c r="F189" s="91" t="b">
        <v>0</v>
      </c>
      <c r="G189" s="91" t="b">
        <v>0</v>
      </c>
    </row>
    <row r="190" spans="1:7" ht="15">
      <c r="A190" s="91" t="s">
        <v>1010</v>
      </c>
      <c r="B190" s="91">
        <v>4</v>
      </c>
      <c r="C190" s="133">
        <v>0.00978959335492622</v>
      </c>
      <c r="D190" s="91" t="s">
        <v>839</v>
      </c>
      <c r="E190" s="91" t="b">
        <v>0</v>
      </c>
      <c r="F190" s="91" t="b">
        <v>0</v>
      </c>
      <c r="G190" s="91" t="b">
        <v>0</v>
      </c>
    </row>
    <row r="191" spans="1:7" ht="15">
      <c r="A191" s="91" t="s">
        <v>1011</v>
      </c>
      <c r="B191" s="91">
        <v>4</v>
      </c>
      <c r="C191" s="133">
        <v>0.00978959335492622</v>
      </c>
      <c r="D191" s="91" t="s">
        <v>839</v>
      </c>
      <c r="E191" s="91" t="b">
        <v>0</v>
      </c>
      <c r="F191" s="91" t="b">
        <v>0</v>
      </c>
      <c r="G191" s="91" t="b">
        <v>0</v>
      </c>
    </row>
    <row r="192" spans="1:7" ht="15">
      <c r="A192" s="91" t="s">
        <v>915</v>
      </c>
      <c r="B192" s="91">
        <v>4</v>
      </c>
      <c r="C192" s="133">
        <v>0.00978959335492622</v>
      </c>
      <c r="D192" s="91" t="s">
        <v>839</v>
      </c>
      <c r="E192" s="91" t="b">
        <v>0</v>
      </c>
      <c r="F192" s="91" t="b">
        <v>0</v>
      </c>
      <c r="G192" s="91" t="b">
        <v>0</v>
      </c>
    </row>
    <row r="193" spans="1:7" ht="15">
      <c r="A193" s="91" t="s">
        <v>1012</v>
      </c>
      <c r="B193" s="91">
        <v>4</v>
      </c>
      <c r="C193" s="133">
        <v>0.00978959335492622</v>
      </c>
      <c r="D193" s="91" t="s">
        <v>839</v>
      </c>
      <c r="E193" s="91" t="b">
        <v>0</v>
      </c>
      <c r="F193" s="91" t="b">
        <v>1</v>
      </c>
      <c r="G193" s="91" t="b">
        <v>0</v>
      </c>
    </row>
    <row r="194" spans="1:7" ht="15">
      <c r="A194" s="91" t="s">
        <v>1013</v>
      </c>
      <c r="B194" s="91">
        <v>4</v>
      </c>
      <c r="C194" s="133">
        <v>0.00978959335492622</v>
      </c>
      <c r="D194" s="91" t="s">
        <v>839</v>
      </c>
      <c r="E194" s="91" t="b">
        <v>0</v>
      </c>
      <c r="F194" s="91" t="b">
        <v>1</v>
      </c>
      <c r="G194" s="91" t="b">
        <v>0</v>
      </c>
    </row>
    <row r="195" spans="1:7" ht="15">
      <c r="A195" s="91" t="s">
        <v>1014</v>
      </c>
      <c r="B195" s="91">
        <v>4</v>
      </c>
      <c r="C195" s="133">
        <v>0.00978959335492622</v>
      </c>
      <c r="D195" s="91" t="s">
        <v>839</v>
      </c>
      <c r="E195" s="91" t="b">
        <v>0</v>
      </c>
      <c r="F195" s="91" t="b">
        <v>0</v>
      </c>
      <c r="G195" s="91" t="b">
        <v>0</v>
      </c>
    </row>
    <row r="196" spans="1:7" ht="15">
      <c r="A196" s="91" t="s">
        <v>916</v>
      </c>
      <c r="B196" s="91">
        <v>4</v>
      </c>
      <c r="C196" s="133">
        <v>0.00978959335492622</v>
      </c>
      <c r="D196" s="91" t="s">
        <v>839</v>
      </c>
      <c r="E196" s="91" t="b">
        <v>0</v>
      </c>
      <c r="F196" s="91" t="b">
        <v>0</v>
      </c>
      <c r="G196" s="91" t="b">
        <v>0</v>
      </c>
    </row>
    <row r="197" spans="1:7" ht="15">
      <c r="A197" s="91" t="s">
        <v>937</v>
      </c>
      <c r="B197" s="91">
        <v>4</v>
      </c>
      <c r="C197" s="133">
        <v>0.00978959335492622</v>
      </c>
      <c r="D197" s="91" t="s">
        <v>839</v>
      </c>
      <c r="E197" s="91" t="b">
        <v>0</v>
      </c>
      <c r="F197" s="91" t="b">
        <v>0</v>
      </c>
      <c r="G197" s="91" t="b">
        <v>0</v>
      </c>
    </row>
    <row r="198" spans="1:7" ht="15">
      <c r="A198" s="91" t="s">
        <v>938</v>
      </c>
      <c r="B198" s="91">
        <v>4</v>
      </c>
      <c r="C198" s="133">
        <v>0.00978959335492622</v>
      </c>
      <c r="D198" s="91" t="s">
        <v>839</v>
      </c>
      <c r="E198" s="91" t="b">
        <v>0</v>
      </c>
      <c r="F198" s="91" t="b">
        <v>0</v>
      </c>
      <c r="G198" s="91" t="b">
        <v>0</v>
      </c>
    </row>
    <row r="199" spans="1:7" ht="15">
      <c r="A199" s="91" t="s">
        <v>219</v>
      </c>
      <c r="B199" s="91">
        <v>3</v>
      </c>
      <c r="C199" s="133">
        <v>0.010389481274933686</v>
      </c>
      <c r="D199" s="91" t="s">
        <v>839</v>
      </c>
      <c r="E199" s="91" t="b">
        <v>0</v>
      </c>
      <c r="F199" s="91" t="b">
        <v>0</v>
      </c>
      <c r="G199" s="91" t="b">
        <v>0</v>
      </c>
    </row>
    <row r="200" spans="1:7" ht="15">
      <c r="A200" s="91" t="s">
        <v>1277</v>
      </c>
      <c r="B200" s="91">
        <v>3</v>
      </c>
      <c r="C200" s="133">
        <v>0.014684390032389328</v>
      </c>
      <c r="D200" s="91" t="s">
        <v>839</v>
      </c>
      <c r="E200" s="91" t="b">
        <v>0</v>
      </c>
      <c r="F200" s="91" t="b">
        <v>0</v>
      </c>
      <c r="G200" s="91" t="b">
        <v>0</v>
      </c>
    </row>
    <row r="201" spans="1:7" ht="15">
      <c r="A201" s="91" t="s">
        <v>1001</v>
      </c>
      <c r="B201" s="91">
        <v>2</v>
      </c>
      <c r="C201" s="133">
        <v>0.00978959335492622</v>
      </c>
      <c r="D201" s="91" t="s">
        <v>839</v>
      </c>
      <c r="E201" s="91" t="b">
        <v>0</v>
      </c>
      <c r="F201" s="91" t="b">
        <v>0</v>
      </c>
      <c r="G201" s="91" t="b">
        <v>0</v>
      </c>
    </row>
    <row r="202" spans="1:7" ht="15">
      <c r="A202" s="91" t="s">
        <v>939</v>
      </c>
      <c r="B202" s="91">
        <v>2</v>
      </c>
      <c r="C202" s="133">
        <v>0.00978959335492622</v>
      </c>
      <c r="D202" s="91" t="s">
        <v>839</v>
      </c>
      <c r="E202" s="91" t="b">
        <v>0</v>
      </c>
      <c r="F202" s="91" t="b">
        <v>0</v>
      </c>
      <c r="G202" s="91" t="b">
        <v>0</v>
      </c>
    </row>
    <row r="203" spans="1:7" ht="15">
      <c r="A203" s="91" t="s">
        <v>940</v>
      </c>
      <c r="B203" s="91">
        <v>2</v>
      </c>
      <c r="C203" s="133">
        <v>0.00978959335492622</v>
      </c>
      <c r="D203" s="91" t="s">
        <v>839</v>
      </c>
      <c r="E203" s="91" t="b">
        <v>0</v>
      </c>
      <c r="F203" s="91" t="b">
        <v>0</v>
      </c>
      <c r="G203" s="91" t="b">
        <v>0</v>
      </c>
    </row>
    <row r="204" spans="1:7" ht="15">
      <c r="A204" s="91" t="s">
        <v>941</v>
      </c>
      <c r="B204" s="91">
        <v>2</v>
      </c>
      <c r="C204" s="133">
        <v>0.00978959335492622</v>
      </c>
      <c r="D204" s="91" t="s">
        <v>839</v>
      </c>
      <c r="E204" s="91" t="b">
        <v>0</v>
      </c>
      <c r="F204" s="91" t="b">
        <v>0</v>
      </c>
      <c r="G204" s="91" t="b">
        <v>0</v>
      </c>
    </row>
    <row r="205" spans="1:7" ht="15">
      <c r="A205" s="91" t="s">
        <v>1283</v>
      </c>
      <c r="B205" s="91">
        <v>2</v>
      </c>
      <c r="C205" s="133">
        <v>0.00978959335492622</v>
      </c>
      <c r="D205" s="91" t="s">
        <v>839</v>
      </c>
      <c r="E205" s="91" t="b">
        <v>0</v>
      </c>
      <c r="F205" s="91" t="b">
        <v>0</v>
      </c>
      <c r="G205" s="91" t="b">
        <v>0</v>
      </c>
    </row>
    <row r="206" spans="1:7" ht="15">
      <c r="A206" s="91" t="s">
        <v>1284</v>
      </c>
      <c r="B206" s="91">
        <v>2</v>
      </c>
      <c r="C206" s="133">
        <v>0.00978959335492622</v>
      </c>
      <c r="D206" s="91" t="s">
        <v>839</v>
      </c>
      <c r="E206" s="91" t="b">
        <v>0</v>
      </c>
      <c r="F206" s="91" t="b">
        <v>0</v>
      </c>
      <c r="G206" s="91" t="b">
        <v>0</v>
      </c>
    </row>
    <row r="207" spans="1:7" ht="15">
      <c r="A207" s="91" t="s">
        <v>1303</v>
      </c>
      <c r="B207" s="91">
        <v>2</v>
      </c>
      <c r="C207" s="133">
        <v>0.00978959335492622</v>
      </c>
      <c r="D207" s="91" t="s">
        <v>839</v>
      </c>
      <c r="E207" s="91" t="b">
        <v>0</v>
      </c>
      <c r="F207" s="91" t="b">
        <v>1</v>
      </c>
      <c r="G207" s="91" t="b">
        <v>0</v>
      </c>
    </row>
    <row r="208" spans="1:7" ht="15">
      <c r="A208" s="91" t="s">
        <v>1304</v>
      </c>
      <c r="B208" s="91">
        <v>2</v>
      </c>
      <c r="C208" s="133">
        <v>0.00978959335492622</v>
      </c>
      <c r="D208" s="91" t="s">
        <v>839</v>
      </c>
      <c r="E208" s="91" t="b">
        <v>0</v>
      </c>
      <c r="F208" s="91" t="b">
        <v>0</v>
      </c>
      <c r="G208" s="91" t="b">
        <v>0</v>
      </c>
    </row>
    <row r="209" spans="1:7" ht="15">
      <c r="A209" s="91" t="s">
        <v>1305</v>
      </c>
      <c r="B209" s="91">
        <v>2</v>
      </c>
      <c r="C209" s="133">
        <v>0.00978959335492622</v>
      </c>
      <c r="D209" s="91" t="s">
        <v>839</v>
      </c>
      <c r="E209" s="91" t="b">
        <v>0</v>
      </c>
      <c r="F209" s="91" t="b">
        <v>0</v>
      </c>
      <c r="G209" s="91" t="b">
        <v>0</v>
      </c>
    </row>
    <row r="210" spans="1:7" ht="15">
      <c r="A210" s="91" t="s">
        <v>1306</v>
      </c>
      <c r="B210" s="91">
        <v>2</v>
      </c>
      <c r="C210" s="133">
        <v>0.00978959335492622</v>
      </c>
      <c r="D210" s="91" t="s">
        <v>839</v>
      </c>
      <c r="E210" s="91" t="b">
        <v>0</v>
      </c>
      <c r="F210" s="91" t="b">
        <v>0</v>
      </c>
      <c r="G210" s="91" t="b">
        <v>0</v>
      </c>
    </row>
    <row r="211" spans="1:7" ht="15">
      <c r="A211" s="91" t="s">
        <v>1309</v>
      </c>
      <c r="B211" s="91">
        <v>2</v>
      </c>
      <c r="C211" s="133">
        <v>0.00978959335492622</v>
      </c>
      <c r="D211" s="91" t="s">
        <v>839</v>
      </c>
      <c r="E211" s="91" t="b">
        <v>0</v>
      </c>
      <c r="F211" s="91" t="b">
        <v>0</v>
      </c>
      <c r="G211" s="91" t="b">
        <v>0</v>
      </c>
    </row>
    <row r="212" spans="1:7" ht="15">
      <c r="A212" s="91" t="s">
        <v>1307</v>
      </c>
      <c r="B212" s="91">
        <v>2</v>
      </c>
      <c r="C212" s="133">
        <v>0.014684390032389328</v>
      </c>
      <c r="D212" s="91" t="s">
        <v>839</v>
      </c>
      <c r="E212" s="91" t="b">
        <v>0</v>
      </c>
      <c r="F212" s="91" t="b">
        <v>0</v>
      </c>
      <c r="G212" s="91" t="b">
        <v>0</v>
      </c>
    </row>
    <row r="213" spans="1:7" ht="15">
      <c r="A213" s="91" t="s">
        <v>1308</v>
      </c>
      <c r="B213" s="91">
        <v>2</v>
      </c>
      <c r="C213" s="133">
        <v>0.014684390032389328</v>
      </c>
      <c r="D213" s="91" t="s">
        <v>839</v>
      </c>
      <c r="E213" s="91" t="b">
        <v>0</v>
      </c>
      <c r="F213" s="91" t="b">
        <v>0</v>
      </c>
      <c r="G213" s="91" t="b">
        <v>0</v>
      </c>
    </row>
    <row r="214" spans="1:7" ht="15">
      <c r="A214" s="91" t="s">
        <v>1302</v>
      </c>
      <c r="B214" s="91">
        <v>2</v>
      </c>
      <c r="C214" s="133">
        <v>0.00978959335492622</v>
      </c>
      <c r="D214" s="91" t="s">
        <v>839</v>
      </c>
      <c r="E214" s="91" t="b">
        <v>0</v>
      </c>
      <c r="F214" s="91" t="b">
        <v>0</v>
      </c>
      <c r="G214" s="91" t="b">
        <v>0</v>
      </c>
    </row>
    <row r="215" spans="1:7" ht="15">
      <c r="A215" s="91" t="s">
        <v>1016</v>
      </c>
      <c r="B215" s="91">
        <v>2</v>
      </c>
      <c r="C215" s="133">
        <v>0</v>
      </c>
      <c r="D215" s="91" t="s">
        <v>840</v>
      </c>
      <c r="E215" s="91" t="b">
        <v>0</v>
      </c>
      <c r="F215" s="91" t="b">
        <v>0</v>
      </c>
      <c r="G215" s="91" t="b">
        <v>0</v>
      </c>
    </row>
    <row r="216" spans="1:7" ht="15">
      <c r="A216" s="91" t="s">
        <v>1017</v>
      </c>
      <c r="B216" s="91">
        <v>2</v>
      </c>
      <c r="C216" s="133">
        <v>0</v>
      </c>
      <c r="D216" s="91" t="s">
        <v>840</v>
      </c>
      <c r="E216" s="91" t="b">
        <v>1</v>
      </c>
      <c r="F216" s="91" t="b">
        <v>0</v>
      </c>
      <c r="G216" s="91" t="b">
        <v>0</v>
      </c>
    </row>
    <row r="217" spans="1:7" ht="15">
      <c r="A217" s="91" t="s">
        <v>1018</v>
      </c>
      <c r="B217" s="91">
        <v>2</v>
      </c>
      <c r="C217" s="133">
        <v>0</v>
      </c>
      <c r="D217" s="91" t="s">
        <v>840</v>
      </c>
      <c r="E217" s="91" t="b">
        <v>0</v>
      </c>
      <c r="F217" s="91" t="b">
        <v>0</v>
      </c>
      <c r="G217" s="91" t="b">
        <v>0</v>
      </c>
    </row>
    <row r="218" spans="1:7" ht="15">
      <c r="A218" s="91" t="s">
        <v>943</v>
      </c>
      <c r="B218" s="91">
        <v>2</v>
      </c>
      <c r="C218" s="133">
        <v>0</v>
      </c>
      <c r="D218" s="91" t="s">
        <v>840</v>
      </c>
      <c r="E218" s="91" t="b">
        <v>0</v>
      </c>
      <c r="F218" s="91" t="b">
        <v>0</v>
      </c>
      <c r="G218" s="91" t="b">
        <v>0</v>
      </c>
    </row>
    <row r="219" spans="1:7" ht="15">
      <c r="A219" s="91" t="s">
        <v>944</v>
      </c>
      <c r="B219" s="91">
        <v>2</v>
      </c>
      <c r="C219" s="133">
        <v>0</v>
      </c>
      <c r="D219" s="91" t="s">
        <v>840</v>
      </c>
      <c r="E219" s="91" t="b">
        <v>0</v>
      </c>
      <c r="F219" s="91" t="b">
        <v>0</v>
      </c>
      <c r="G219" s="91" t="b">
        <v>0</v>
      </c>
    </row>
    <row r="220" spans="1:7" ht="15">
      <c r="A220" s="91" t="s">
        <v>945</v>
      </c>
      <c r="B220" s="91">
        <v>2</v>
      </c>
      <c r="C220" s="133">
        <v>0</v>
      </c>
      <c r="D220" s="91" t="s">
        <v>840</v>
      </c>
      <c r="E220" s="91" t="b">
        <v>0</v>
      </c>
      <c r="F220" s="91" t="b">
        <v>0</v>
      </c>
      <c r="G220" s="91" t="b">
        <v>0</v>
      </c>
    </row>
    <row r="221" spans="1:7" ht="15">
      <c r="A221" s="91" t="s">
        <v>946</v>
      </c>
      <c r="B221" s="91">
        <v>2</v>
      </c>
      <c r="C221" s="133">
        <v>0</v>
      </c>
      <c r="D221" s="91" t="s">
        <v>840</v>
      </c>
      <c r="E221" s="91" t="b">
        <v>0</v>
      </c>
      <c r="F221" s="91" t="b">
        <v>0</v>
      </c>
      <c r="G221" s="91" t="b">
        <v>0</v>
      </c>
    </row>
    <row r="222" spans="1:7" ht="15">
      <c r="A222" s="91" t="s">
        <v>947</v>
      </c>
      <c r="B222" s="91">
        <v>2</v>
      </c>
      <c r="C222" s="133">
        <v>0</v>
      </c>
      <c r="D222" s="91" t="s">
        <v>840</v>
      </c>
      <c r="E222" s="91" t="b">
        <v>0</v>
      </c>
      <c r="F222" s="91" t="b">
        <v>0</v>
      </c>
      <c r="G222" s="91" t="b">
        <v>0</v>
      </c>
    </row>
    <row r="223" spans="1:7" ht="15">
      <c r="A223" s="91" t="s">
        <v>948</v>
      </c>
      <c r="B223" s="91">
        <v>2</v>
      </c>
      <c r="C223" s="133">
        <v>0</v>
      </c>
      <c r="D223" s="91" t="s">
        <v>840</v>
      </c>
      <c r="E223" s="91" t="b">
        <v>0</v>
      </c>
      <c r="F223" s="91" t="b">
        <v>0</v>
      </c>
      <c r="G223" s="91" t="b">
        <v>0</v>
      </c>
    </row>
    <row r="224" spans="1:7" ht="15">
      <c r="A224" s="91" t="s">
        <v>949</v>
      </c>
      <c r="B224" s="91">
        <v>2</v>
      </c>
      <c r="C224" s="133">
        <v>0</v>
      </c>
      <c r="D224" s="91" t="s">
        <v>840</v>
      </c>
      <c r="E224" s="91" t="b">
        <v>0</v>
      </c>
      <c r="F224" s="91" t="b">
        <v>0</v>
      </c>
      <c r="G224" s="91" t="b">
        <v>0</v>
      </c>
    </row>
    <row r="225" spans="1:7" ht="15">
      <c r="A225" s="91" t="s">
        <v>1022</v>
      </c>
      <c r="B225" s="91">
        <v>2</v>
      </c>
      <c r="C225" s="133">
        <v>0</v>
      </c>
      <c r="D225" s="91" t="s">
        <v>843</v>
      </c>
      <c r="E225" s="91" t="b">
        <v>0</v>
      </c>
      <c r="F225" s="91" t="b">
        <v>0</v>
      </c>
      <c r="G225" s="91" t="b">
        <v>0</v>
      </c>
    </row>
    <row r="226" spans="1:7" ht="15">
      <c r="A226" s="91" t="s">
        <v>968</v>
      </c>
      <c r="B226" s="91">
        <v>2</v>
      </c>
      <c r="C226" s="133">
        <v>0</v>
      </c>
      <c r="D226" s="91" t="s">
        <v>843</v>
      </c>
      <c r="E226" s="91" t="b">
        <v>0</v>
      </c>
      <c r="F226" s="91" t="b">
        <v>0</v>
      </c>
      <c r="G226" s="91" t="b">
        <v>0</v>
      </c>
    </row>
    <row r="227" spans="1:7" ht="15">
      <c r="A227" s="91" t="s">
        <v>969</v>
      </c>
      <c r="B227" s="91">
        <v>2</v>
      </c>
      <c r="C227" s="133">
        <v>0</v>
      </c>
      <c r="D227" s="91" t="s">
        <v>843</v>
      </c>
      <c r="E227" s="91" t="b">
        <v>0</v>
      </c>
      <c r="F227" s="91" t="b">
        <v>0</v>
      </c>
      <c r="G227" s="91" t="b">
        <v>0</v>
      </c>
    </row>
    <row r="228" spans="1:7" ht="15">
      <c r="A228" s="91" t="s">
        <v>970</v>
      </c>
      <c r="B228" s="91">
        <v>2</v>
      </c>
      <c r="C228" s="133">
        <v>0</v>
      </c>
      <c r="D228" s="91" t="s">
        <v>843</v>
      </c>
      <c r="E228" s="91" t="b">
        <v>0</v>
      </c>
      <c r="F228" s="91" t="b">
        <v>0</v>
      </c>
      <c r="G228" s="91" t="b">
        <v>0</v>
      </c>
    </row>
    <row r="229" spans="1:7" ht="15">
      <c r="A229" s="91" t="s">
        <v>971</v>
      </c>
      <c r="B229" s="91">
        <v>2</v>
      </c>
      <c r="C229" s="133">
        <v>0</v>
      </c>
      <c r="D229" s="91" t="s">
        <v>843</v>
      </c>
      <c r="E229" s="91" t="b">
        <v>0</v>
      </c>
      <c r="F229" s="91" t="b">
        <v>0</v>
      </c>
      <c r="G229" s="91" t="b">
        <v>0</v>
      </c>
    </row>
    <row r="230" spans="1:7" ht="15">
      <c r="A230" s="91" t="s">
        <v>972</v>
      </c>
      <c r="B230" s="91">
        <v>2</v>
      </c>
      <c r="C230" s="133">
        <v>0</v>
      </c>
      <c r="D230" s="91" t="s">
        <v>843</v>
      </c>
      <c r="E230" s="91" t="b">
        <v>0</v>
      </c>
      <c r="F230" s="91" t="b">
        <v>0</v>
      </c>
      <c r="G230" s="91" t="b">
        <v>0</v>
      </c>
    </row>
    <row r="231" spans="1:7" ht="15">
      <c r="A231" s="91" t="s">
        <v>973</v>
      </c>
      <c r="B231" s="91">
        <v>2</v>
      </c>
      <c r="C231" s="133">
        <v>0</v>
      </c>
      <c r="D231" s="91" t="s">
        <v>843</v>
      </c>
      <c r="E231" s="91" t="b">
        <v>0</v>
      </c>
      <c r="F231" s="91" t="b">
        <v>0</v>
      </c>
      <c r="G231" s="91" t="b">
        <v>0</v>
      </c>
    </row>
    <row r="232" spans="1:7" ht="15">
      <c r="A232" s="91" t="s">
        <v>974</v>
      </c>
      <c r="B232" s="91">
        <v>2</v>
      </c>
      <c r="C232" s="133">
        <v>0</v>
      </c>
      <c r="D232" s="91" t="s">
        <v>843</v>
      </c>
      <c r="E232" s="91" t="b">
        <v>0</v>
      </c>
      <c r="F232" s="91" t="b">
        <v>0</v>
      </c>
      <c r="G232" s="91" t="b">
        <v>0</v>
      </c>
    </row>
    <row r="233" spans="1:7" ht="15">
      <c r="A233" s="91" t="s">
        <v>975</v>
      </c>
      <c r="B233" s="91">
        <v>2</v>
      </c>
      <c r="C233" s="133">
        <v>0</v>
      </c>
      <c r="D233" s="91" t="s">
        <v>843</v>
      </c>
      <c r="E233" s="91" t="b">
        <v>0</v>
      </c>
      <c r="F233" s="91" t="b">
        <v>0</v>
      </c>
      <c r="G233" s="91" t="b">
        <v>0</v>
      </c>
    </row>
    <row r="234" spans="1:7" ht="15">
      <c r="A234" s="91" t="s">
        <v>976</v>
      </c>
      <c r="B234" s="91">
        <v>2</v>
      </c>
      <c r="C234" s="133">
        <v>0</v>
      </c>
      <c r="D234" s="91" t="s">
        <v>843</v>
      </c>
      <c r="E234" s="91" t="b">
        <v>0</v>
      </c>
      <c r="F234" s="91" t="b">
        <v>0</v>
      </c>
      <c r="G234" s="91" t="b">
        <v>0</v>
      </c>
    </row>
    <row r="235" spans="1:7" ht="15">
      <c r="A235" s="91" t="s">
        <v>992</v>
      </c>
      <c r="B235" s="91">
        <v>24</v>
      </c>
      <c r="C235" s="133">
        <v>0.017079716066041487</v>
      </c>
      <c r="D235" s="91" t="s">
        <v>844</v>
      </c>
      <c r="E235" s="91" t="b">
        <v>0</v>
      </c>
      <c r="F235" s="91" t="b">
        <v>0</v>
      </c>
      <c r="G235" s="91" t="b">
        <v>0</v>
      </c>
    </row>
    <row r="236" spans="1:7" ht="15">
      <c r="A236" s="91" t="s">
        <v>909</v>
      </c>
      <c r="B236" s="91">
        <v>24</v>
      </c>
      <c r="C236" s="133">
        <v>0</v>
      </c>
      <c r="D236" s="91" t="s">
        <v>844</v>
      </c>
      <c r="E236" s="91" t="b">
        <v>0</v>
      </c>
      <c r="F236" s="91" t="b">
        <v>0</v>
      </c>
      <c r="G236" s="91" t="b">
        <v>0</v>
      </c>
    </row>
    <row r="237" spans="1:7" ht="15">
      <c r="A237" s="91" t="s">
        <v>339</v>
      </c>
      <c r="B237" s="91">
        <v>24</v>
      </c>
      <c r="C237" s="133">
        <v>0</v>
      </c>
      <c r="D237" s="91" t="s">
        <v>844</v>
      </c>
      <c r="E237" s="91" t="b">
        <v>0</v>
      </c>
      <c r="F237" s="91" t="b">
        <v>0</v>
      </c>
      <c r="G237" s="91" t="b">
        <v>0</v>
      </c>
    </row>
    <row r="238" spans="1:7" ht="15">
      <c r="A238" s="91" t="s">
        <v>993</v>
      </c>
      <c r="B238" s="91">
        <v>22</v>
      </c>
      <c r="C238" s="133">
        <v>0.0019653625048860392</v>
      </c>
      <c r="D238" s="91" t="s">
        <v>844</v>
      </c>
      <c r="E238" s="91" t="b">
        <v>0</v>
      </c>
      <c r="F238" s="91" t="b">
        <v>0</v>
      </c>
      <c r="G238" s="91" t="b">
        <v>0</v>
      </c>
    </row>
    <row r="239" spans="1:7" ht="15">
      <c r="A239" s="91" t="s">
        <v>994</v>
      </c>
      <c r="B239" s="91">
        <v>22</v>
      </c>
      <c r="C239" s="133">
        <v>0.0019653625048860392</v>
      </c>
      <c r="D239" s="91" t="s">
        <v>844</v>
      </c>
      <c r="E239" s="91" t="b">
        <v>0</v>
      </c>
      <c r="F239" s="91" t="b">
        <v>0</v>
      </c>
      <c r="G239" s="91" t="b">
        <v>0</v>
      </c>
    </row>
    <row r="240" spans="1:7" ht="15">
      <c r="A240" s="91" t="s">
        <v>1024</v>
      </c>
      <c r="B240" s="91">
        <v>14</v>
      </c>
      <c r="C240" s="133">
        <v>0.007747434715052367</v>
      </c>
      <c r="D240" s="91" t="s">
        <v>844</v>
      </c>
      <c r="E240" s="91" t="b">
        <v>0</v>
      </c>
      <c r="F240" s="91" t="b">
        <v>0</v>
      </c>
      <c r="G240" s="91" t="b">
        <v>0</v>
      </c>
    </row>
    <row r="241" spans="1:7" ht="15">
      <c r="A241" s="91" t="s">
        <v>1025</v>
      </c>
      <c r="B241" s="91">
        <v>14</v>
      </c>
      <c r="C241" s="133">
        <v>0.007747434715052367</v>
      </c>
      <c r="D241" s="91" t="s">
        <v>844</v>
      </c>
      <c r="E241" s="91" t="b">
        <v>0</v>
      </c>
      <c r="F241" s="91" t="b">
        <v>0</v>
      </c>
      <c r="G241" s="91" t="b">
        <v>0</v>
      </c>
    </row>
    <row r="242" spans="1:7" ht="15">
      <c r="A242" s="91" t="s">
        <v>1026</v>
      </c>
      <c r="B242" s="91">
        <v>12</v>
      </c>
      <c r="C242" s="133">
        <v>0.008539858033020743</v>
      </c>
      <c r="D242" s="91" t="s">
        <v>844</v>
      </c>
      <c r="E242" s="91" t="b">
        <v>0</v>
      </c>
      <c r="F242" s="91" t="b">
        <v>0</v>
      </c>
      <c r="G242" s="91" t="b">
        <v>0</v>
      </c>
    </row>
    <row r="243" spans="1:7" ht="15">
      <c r="A243" s="91" t="s">
        <v>1027</v>
      </c>
      <c r="B243" s="91">
        <v>12</v>
      </c>
      <c r="C243" s="133">
        <v>0.008539858033020743</v>
      </c>
      <c r="D243" s="91" t="s">
        <v>844</v>
      </c>
      <c r="E243" s="91" t="b">
        <v>0</v>
      </c>
      <c r="F243" s="91" t="b">
        <v>0</v>
      </c>
      <c r="G243" s="91" t="b">
        <v>0</v>
      </c>
    </row>
    <row r="244" spans="1:7" ht="15">
      <c r="A244" s="91" t="s">
        <v>1028</v>
      </c>
      <c r="B244" s="91">
        <v>11</v>
      </c>
      <c r="C244" s="133">
        <v>0.0088108844493787</v>
      </c>
      <c r="D244" s="91" t="s">
        <v>844</v>
      </c>
      <c r="E244" s="91" t="b">
        <v>0</v>
      </c>
      <c r="F244" s="91" t="b">
        <v>0</v>
      </c>
      <c r="G244" s="91" t="b">
        <v>0</v>
      </c>
    </row>
    <row r="245" spans="1:7" ht="15">
      <c r="A245" s="91" t="s">
        <v>1243</v>
      </c>
      <c r="B245" s="91">
        <v>11</v>
      </c>
      <c r="C245" s="133">
        <v>0.0088108844493787</v>
      </c>
      <c r="D245" s="91" t="s">
        <v>844</v>
      </c>
      <c r="E245" s="91" t="b">
        <v>0</v>
      </c>
      <c r="F245" s="91" t="b">
        <v>0</v>
      </c>
      <c r="G245" s="91" t="b">
        <v>0</v>
      </c>
    </row>
    <row r="246" spans="1:7" ht="15">
      <c r="A246" s="91" t="s">
        <v>1244</v>
      </c>
      <c r="B246" s="91">
        <v>11</v>
      </c>
      <c r="C246" s="133">
        <v>0.0088108844493787</v>
      </c>
      <c r="D246" s="91" t="s">
        <v>844</v>
      </c>
      <c r="E246" s="91" t="b">
        <v>0</v>
      </c>
      <c r="F246" s="91" t="b">
        <v>0</v>
      </c>
      <c r="G246" s="91" t="b">
        <v>0</v>
      </c>
    </row>
    <row r="247" spans="1:7" ht="15">
      <c r="A247" s="91" t="s">
        <v>1245</v>
      </c>
      <c r="B247" s="91">
        <v>11</v>
      </c>
      <c r="C247" s="133">
        <v>0.0088108844493787</v>
      </c>
      <c r="D247" s="91" t="s">
        <v>844</v>
      </c>
      <c r="E247" s="91" t="b">
        <v>0</v>
      </c>
      <c r="F247" s="91" t="b">
        <v>0</v>
      </c>
      <c r="G247" s="91" t="b">
        <v>0</v>
      </c>
    </row>
    <row r="248" spans="1:7" ht="15">
      <c r="A248" s="91" t="s">
        <v>217</v>
      </c>
      <c r="B248" s="91">
        <v>11</v>
      </c>
      <c r="C248" s="133">
        <v>0.0088108844493787</v>
      </c>
      <c r="D248" s="91" t="s">
        <v>844</v>
      </c>
      <c r="E248" s="91" t="b">
        <v>0</v>
      </c>
      <c r="F248" s="91" t="b">
        <v>0</v>
      </c>
      <c r="G248" s="91" t="b">
        <v>0</v>
      </c>
    </row>
    <row r="249" spans="1:7" ht="15">
      <c r="A249" s="91" t="s">
        <v>1246</v>
      </c>
      <c r="B249" s="91">
        <v>10</v>
      </c>
      <c r="C249" s="133">
        <v>0.008988445430534422</v>
      </c>
      <c r="D249" s="91" t="s">
        <v>844</v>
      </c>
      <c r="E249" s="91" t="b">
        <v>0</v>
      </c>
      <c r="F249" s="91" t="b">
        <v>0</v>
      </c>
      <c r="G249" s="91" t="b">
        <v>0</v>
      </c>
    </row>
    <row r="250" spans="1:7" ht="15">
      <c r="A250" s="91" t="s">
        <v>1247</v>
      </c>
      <c r="B250" s="91">
        <v>10</v>
      </c>
      <c r="C250" s="133">
        <v>0.008988445430534422</v>
      </c>
      <c r="D250" s="91" t="s">
        <v>844</v>
      </c>
      <c r="E250" s="91" t="b">
        <v>0</v>
      </c>
      <c r="F250" s="91" t="b">
        <v>0</v>
      </c>
      <c r="G250" s="91" t="b">
        <v>0</v>
      </c>
    </row>
    <row r="251" spans="1:7" ht="15">
      <c r="A251" s="91" t="s">
        <v>1248</v>
      </c>
      <c r="B251" s="91">
        <v>8</v>
      </c>
      <c r="C251" s="133">
        <v>0.009023569829213474</v>
      </c>
      <c r="D251" s="91" t="s">
        <v>844</v>
      </c>
      <c r="E251" s="91" t="b">
        <v>0</v>
      </c>
      <c r="F251" s="91" t="b">
        <v>0</v>
      </c>
      <c r="G251" s="91" t="b">
        <v>0</v>
      </c>
    </row>
    <row r="252" spans="1:7" ht="15">
      <c r="A252" s="91" t="s">
        <v>1249</v>
      </c>
      <c r="B252" s="91">
        <v>7</v>
      </c>
      <c r="C252" s="133">
        <v>0.008855301210121617</v>
      </c>
      <c r="D252" s="91" t="s">
        <v>844</v>
      </c>
      <c r="E252" s="91" t="b">
        <v>0</v>
      </c>
      <c r="F252" s="91" t="b">
        <v>0</v>
      </c>
      <c r="G252" s="91" t="b">
        <v>0</v>
      </c>
    </row>
    <row r="253" spans="1:7" ht="15">
      <c r="A253" s="91" t="s">
        <v>1252</v>
      </c>
      <c r="B253" s="91">
        <v>6</v>
      </c>
      <c r="C253" s="133">
        <v>0.008539858033020743</v>
      </c>
      <c r="D253" s="91" t="s">
        <v>844</v>
      </c>
      <c r="E253" s="91" t="b">
        <v>0</v>
      </c>
      <c r="F253" s="91" t="b">
        <v>0</v>
      </c>
      <c r="G253" s="91" t="b">
        <v>0</v>
      </c>
    </row>
    <row r="254" spans="1:7" ht="15">
      <c r="A254" s="91" t="s">
        <v>1253</v>
      </c>
      <c r="B254" s="91">
        <v>6</v>
      </c>
      <c r="C254" s="133">
        <v>0.008539858033020743</v>
      </c>
      <c r="D254" s="91" t="s">
        <v>844</v>
      </c>
      <c r="E254" s="91" t="b">
        <v>0</v>
      </c>
      <c r="F254" s="91" t="b">
        <v>0</v>
      </c>
      <c r="G254" s="91" t="b">
        <v>0</v>
      </c>
    </row>
    <row r="255" spans="1:7" ht="15">
      <c r="A255" s="91" t="s">
        <v>1254</v>
      </c>
      <c r="B255" s="91">
        <v>6</v>
      </c>
      <c r="C255" s="133">
        <v>0.008539858033020743</v>
      </c>
      <c r="D255" s="91" t="s">
        <v>844</v>
      </c>
      <c r="E255" s="91" t="b">
        <v>0</v>
      </c>
      <c r="F255" s="91" t="b">
        <v>0</v>
      </c>
      <c r="G255" s="91" t="b">
        <v>0</v>
      </c>
    </row>
    <row r="256" spans="1:7" ht="15">
      <c r="A256" s="91" t="s">
        <v>1250</v>
      </c>
      <c r="B256" s="91">
        <v>6</v>
      </c>
      <c r="C256" s="133">
        <v>0.008539858033020743</v>
      </c>
      <c r="D256" s="91" t="s">
        <v>844</v>
      </c>
      <c r="E256" s="91" t="b">
        <v>0</v>
      </c>
      <c r="F256" s="91" t="b">
        <v>0</v>
      </c>
      <c r="G256" s="91" t="b">
        <v>0</v>
      </c>
    </row>
    <row r="257" spans="1:7" ht="15">
      <c r="A257" s="91" t="s">
        <v>1251</v>
      </c>
      <c r="B257" s="91">
        <v>6</v>
      </c>
      <c r="C257" s="133">
        <v>0.008539858033020743</v>
      </c>
      <c r="D257" s="91" t="s">
        <v>844</v>
      </c>
      <c r="E257" s="91" t="b">
        <v>0</v>
      </c>
      <c r="F257" s="91" t="b">
        <v>0</v>
      </c>
      <c r="G257" s="91" t="b">
        <v>0</v>
      </c>
    </row>
    <row r="258" spans="1:7" ht="15">
      <c r="A258" s="91" t="s">
        <v>1255</v>
      </c>
      <c r="B258" s="91">
        <v>5</v>
      </c>
      <c r="C258" s="133">
        <v>0.00805249689569252</v>
      </c>
      <c r="D258" s="91" t="s">
        <v>844</v>
      </c>
      <c r="E258" s="91" t="b">
        <v>0</v>
      </c>
      <c r="F258" s="91" t="b">
        <v>0</v>
      </c>
      <c r="G258" s="91" t="b">
        <v>0</v>
      </c>
    </row>
    <row r="259" spans="1:7" ht="15">
      <c r="A259" s="91" t="s">
        <v>241</v>
      </c>
      <c r="B259" s="91">
        <v>4</v>
      </c>
      <c r="C259" s="133">
        <v>0.010205023603287233</v>
      </c>
      <c r="D259" s="91" t="s">
        <v>844</v>
      </c>
      <c r="E259" s="91" t="b">
        <v>0</v>
      </c>
      <c r="F259" s="91" t="b">
        <v>0</v>
      </c>
      <c r="G259" s="91" t="b">
        <v>0</v>
      </c>
    </row>
    <row r="260" spans="1:7" ht="15">
      <c r="A260" s="91" t="s">
        <v>1256</v>
      </c>
      <c r="B260" s="91">
        <v>4</v>
      </c>
      <c r="C260" s="133">
        <v>0.007358404258946984</v>
      </c>
      <c r="D260" s="91" t="s">
        <v>844</v>
      </c>
      <c r="E260" s="91" t="b">
        <v>0</v>
      </c>
      <c r="F260" s="91" t="b">
        <v>0</v>
      </c>
      <c r="G260" s="91" t="b">
        <v>0</v>
      </c>
    </row>
    <row r="261" spans="1:7" ht="15">
      <c r="A261" s="91" t="s">
        <v>1257</v>
      </c>
      <c r="B261" s="91">
        <v>4</v>
      </c>
      <c r="C261" s="133">
        <v>0.007358404258946984</v>
      </c>
      <c r="D261" s="91" t="s">
        <v>844</v>
      </c>
      <c r="E261" s="91" t="b">
        <v>0</v>
      </c>
      <c r="F261" s="91" t="b">
        <v>0</v>
      </c>
      <c r="G261" s="91" t="b">
        <v>0</v>
      </c>
    </row>
    <row r="262" spans="1:7" ht="15">
      <c r="A262" s="91" t="s">
        <v>1265</v>
      </c>
      <c r="B262" s="91">
        <v>4</v>
      </c>
      <c r="C262" s="133">
        <v>0.007358404258946984</v>
      </c>
      <c r="D262" s="91" t="s">
        <v>844</v>
      </c>
      <c r="E262" s="91" t="b">
        <v>0</v>
      </c>
      <c r="F262" s="91" t="b">
        <v>0</v>
      </c>
      <c r="G262" s="91" t="b">
        <v>0</v>
      </c>
    </row>
    <row r="263" spans="1:7" ht="15">
      <c r="A263" s="91" t="s">
        <v>1266</v>
      </c>
      <c r="B263" s="91">
        <v>4</v>
      </c>
      <c r="C263" s="133">
        <v>0.007358404258946984</v>
      </c>
      <c r="D263" s="91" t="s">
        <v>844</v>
      </c>
      <c r="E263" s="91" t="b">
        <v>0</v>
      </c>
      <c r="F263" s="91" t="b">
        <v>0</v>
      </c>
      <c r="G263" s="91" t="b">
        <v>0</v>
      </c>
    </row>
    <row r="264" spans="1:7" ht="15">
      <c r="A264" s="91" t="s">
        <v>1267</v>
      </c>
      <c r="B264" s="91">
        <v>4</v>
      </c>
      <c r="C264" s="133">
        <v>0.007358404258946984</v>
      </c>
      <c r="D264" s="91" t="s">
        <v>844</v>
      </c>
      <c r="E264" s="91" t="b">
        <v>0</v>
      </c>
      <c r="F264" s="91" t="b">
        <v>0</v>
      </c>
      <c r="G264" s="91" t="b">
        <v>0</v>
      </c>
    </row>
    <row r="265" spans="1:7" ht="15">
      <c r="A265" s="91" t="s">
        <v>1268</v>
      </c>
      <c r="B265" s="91">
        <v>4</v>
      </c>
      <c r="C265" s="133">
        <v>0.007358404258946984</v>
      </c>
      <c r="D265" s="91" t="s">
        <v>844</v>
      </c>
      <c r="E265" s="91" t="b">
        <v>0</v>
      </c>
      <c r="F265" s="91" t="b">
        <v>0</v>
      </c>
      <c r="G265" s="91" t="b">
        <v>0</v>
      </c>
    </row>
    <row r="266" spans="1:7" ht="15">
      <c r="A266" s="91" t="s">
        <v>1269</v>
      </c>
      <c r="B266" s="91">
        <v>4</v>
      </c>
      <c r="C266" s="133">
        <v>0.007358404258946984</v>
      </c>
      <c r="D266" s="91" t="s">
        <v>844</v>
      </c>
      <c r="E266" s="91" t="b">
        <v>0</v>
      </c>
      <c r="F266" s="91" t="b">
        <v>0</v>
      </c>
      <c r="G266" s="91" t="b">
        <v>0</v>
      </c>
    </row>
    <row r="267" spans="1:7" ht="15">
      <c r="A267" s="91" t="s">
        <v>1270</v>
      </c>
      <c r="B267" s="91">
        <v>4</v>
      </c>
      <c r="C267" s="133">
        <v>0.007358404258946984</v>
      </c>
      <c r="D267" s="91" t="s">
        <v>844</v>
      </c>
      <c r="E267" s="91" t="b">
        <v>0</v>
      </c>
      <c r="F267" s="91" t="b">
        <v>0</v>
      </c>
      <c r="G267" s="91" t="b">
        <v>0</v>
      </c>
    </row>
    <row r="268" spans="1:7" ht="15">
      <c r="A268" s="91" t="s">
        <v>1271</v>
      </c>
      <c r="B268" s="91">
        <v>4</v>
      </c>
      <c r="C268" s="133">
        <v>0.007358404258946984</v>
      </c>
      <c r="D268" s="91" t="s">
        <v>844</v>
      </c>
      <c r="E268" s="91" t="b">
        <v>0</v>
      </c>
      <c r="F268" s="91" t="b">
        <v>0</v>
      </c>
      <c r="G268" s="91" t="b">
        <v>0</v>
      </c>
    </row>
    <row r="269" spans="1:7" ht="15">
      <c r="A269" s="91" t="s">
        <v>1272</v>
      </c>
      <c r="B269" s="91">
        <v>4</v>
      </c>
      <c r="C269" s="133">
        <v>0.007358404258946984</v>
      </c>
      <c r="D269" s="91" t="s">
        <v>844</v>
      </c>
      <c r="E269" s="91" t="b">
        <v>0</v>
      </c>
      <c r="F269" s="91" t="b">
        <v>0</v>
      </c>
      <c r="G269" s="91" t="b">
        <v>0</v>
      </c>
    </row>
    <row r="270" spans="1:7" ht="15">
      <c r="A270" s="91" t="s">
        <v>1273</v>
      </c>
      <c r="B270" s="91">
        <v>4</v>
      </c>
      <c r="C270" s="133">
        <v>0.007358404258946984</v>
      </c>
      <c r="D270" s="91" t="s">
        <v>844</v>
      </c>
      <c r="E270" s="91" t="b">
        <v>0</v>
      </c>
      <c r="F270" s="91" t="b">
        <v>0</v>
      </c>
      <c r="G270" s="91" t="b">
        <v>0</v>
      </c>
    </row>
    <row r="271" spans="1:7" ht="15">
      <c r="A271" s="91" t="s">
        <v>1274</v>
      </c>
      <c r="B271" s="91">
        <v>4</v>
      </c>
      <c r="C271" s="133">
        <v>0.007358404258946984</v>
      </c>
      <c r="D271" s="91" t="s">
        <v>844</v>
      </c>
      <c r="E271" s="91" t="b">
        <v>0</v>
      </c>
      <c r="F271" s="91" t="b">
        <v>0</v>
      </c>
      <c r="G271" s="91" t="b">
        <v>0</v>
      </c>
    </row>
    <row r="272" spans="1:7" ht="15">
      <c r="A272" s="91" t="s">
        <v>1275</v>
      </c>
      <c r="B272" s="91">
        <v>4</v>
      </c>
      <c r="C272" s="133">
        <v>0.007358404258946984</v>
      </c>
      <c r="D272" s="91" t="s">
        <v>844</v>
      </c>
      <c r="E272" s="91" t="b">
        <v>0</v>
      </c>
      <c r="F272" s="91" t="b">
        <v>0</v>
      </c>
      <c r="G272" s="91" t="b">
        <v>0</v>
      </c>
    </row>
    <row r="273" spans="1:7" ht="15">
      <c r="A273" s="91" t="s">
        <v>1263</v>
      </c>
      <c r="B273" s="91">
        <v>4</v>
      </c>
      <c r="C273" s="133">
        <v>0.007358404258946984</v>
      </c>
      <c r="D273" s="91" t="s">
        <v>844</v>
      </c>
      <c r="E273" s="91" t="b">
        <v>0</v>
      </c>
      <c r="F273" s="91" t="b">
        <v>0</v>
      </c>
      <c r="G273" s="91" t="b">
        <v>0</v>
      </c>
    </row>
    <row r="274" spans="1:7" ht="15">
      <c r="A274" s="91" t="s">
        <v>1264</v>
      </c>
      <c r="B274" s="91">
        <v>4</v>
      </c>
      <c r="C274" s="133">
        <v>0.007358404258946984</v>
      </c>
      <c r="D274" s="91" t="s">
        <v>844</v>
      </c>
      <c r="E274" s="91" t="b">
        <v>0</v>
      </c>
      <c r="F274" s="91" t="b">
        <v>0</v>
      </c>
      <c r="G274" s="91" t="b">
        <v>0</v>
      </c>
    </row>
    <row r="275" spans="1:7" ht="15">
      <c r="A275" s="91" t="s">
        <v>1262</v>
      </c>
      <c r="B275" s="91">
        <v>4</v>
      </c>
      <c r="C275" s="133">
        <v>0.007358404258946984</v>
      </c>
      <c r="D275" s="91" t="s">
        <v>844</v>
      </c>
      <c r="E275" s="91" t="b">
        <v>0</v>
      </c>
      <c r="F275" s="91" t="b">
        <v>0</v>
      </c>
      <c r="G275" s="91" t="b">
        <v>0</v>
      </c>
    </row>
    <row r="276" spans="1:7" ht="15">
      <c r="A276" s="91" t="s">
        <v>1258</v>
      </c>
      <c r="B276" s="91">
        <v>4</v>
      </c>
      <c r="C276" s="133">
        <v>0.007358404258946984</v>
      </c>
      <c r="D276" s="91" t="s">
        <v>844</v>
      </c>
      <c r="E276" s="91" t="b">
        <v>0</v>
      </c>
      <c r="F276" s="91" t="b">
        <v>0</v>
      </c>
      <c r="G276" s="91" t="b">
        <v>0</v>
      </c>
    </row>
    <row r="277" spans="1:7" ht="15">
      <c r="A277" s="91" t="s">
        <v>1259</v>
      </c>
      <c r="B277" s="91">
        <v>4</v>
      </c>
      <c r="C277" s="133">
        <v>0.007358404258946984</v>
      </c>
      <c r="D277" s="91" t="s">
        <v>844</v>
      </c>
      <c r="E277" s="91" t="b">
        <v>0</v>
      </c>
      <c r="F277" s="91" t="b">
        <v>0</v>
      </c>
      <c r="G277" s="91" t="b">
        <v>0</v>
      </c>
    </row>
    <row r="278" spans="1:7" ht="15">
      <c r="A278" s="91" t="s">
        <v>1260</v>
      </c>
      <c r="B278" s="91">
        <v>4</v>
      </c>
      <c r="C278" s="133">
        <v>0.007358404258946984</v>
      </c>
      <c r="D278" s="91" t="s">
        <v>844</v>
      </c>
      <c r="E278" s="91" t="b">
        <v>0</v>
      </c>
      <c r="F278" s="91" t="b">
        <v>0</v>
      </c>
      <c r="G278" s="91" t="b">
        <v>0</v>
      </c>
    </row>
    <row r="279" spans="1:7" ht="15">
      <c r="A279" s="91" t="s">
        <v>1261</v>
      </c>
      <c r="B279" s="91">
        <v>4</v>
      </c>
      <c r="C279" s="133">
        <v>0.007358404258946984</v>
      </c>
      <c r="D279" s="91" t="s">
        <v>844</v>
      </c>
      <c r="E279" s="91" t="b">
        <v>0</v>
      </c>
      <c r="F279" s="91" t="b">
        <v>0</v>
      </c>
      <c r="G279" s="91" t="b">
        <v>0</v>
      </c>
    </row>
    <row r="280" spans="1:7" ht="15">
      <c r="A280" s="91" t="s">
        <v>1278</v>
      </c>
      <c r="B280" s="91">
        <v>3</v>
      </c>
      <c r="C280" s="133">
        <v>0.006404893524765557</v>
      </c>
      <c r="D280" s="91" t="s">
        <v>844</v>
      </c>
      <c r="E280" s="91" t="b">
        <v>0</v>
      </c>
      <c r="F280" s="91" t="b">
        <v>0</v>
      </c>
      <c r="G280" s="91" t="b">
        <v>0</v>
      </c>
    </row>
    <row r="281" spans="1:7" ht="15">
      <c r="A281" s="91" t="s">
        <v>1286</v>
      </c>
      <c r="B281" s="91">
        <v>2</v>
      </c>
      <c r="C281" s="133">
        <v>0.005102511801643617</v>
      </c>
      <c r="D281" s="91" t="s">
        <v>844</v>
      </c>
      <c r="E281" s="91" t="b">
        <v>0</v>
      </c>
      <c r="F281" s="91" t="b">
        <v>0</v>
      </c>
      <c r="G281" s="91" t="b">
        <v>0</v>
      </c>
    </row>
    <row r="282" spans="1:7" ht="15">
      <c r="A282" s="91" t="s">
        <v>1287</v>
      </c>
      <c r="B282" s="91">
        <v>2</v>
      </c>
      <c r="C282" s="133">
        <v>0.005102511801643617</v>
      </c>
      <c r="D282" s="91" t="s">
        <v>844</v>
      </c>
      <c r="E282" s="91" t="b">
        <v>0</v>
      </c>
      <c r="F282" s="91" t="b">
        <v>0</v>
      </c>
      <c r="G282" s="91" t="b">
        <v>0</v>
      </c>
    </row>
    <row r="283" spans="1:7" ht="15">
      <c r="A283" s="91" t="s">
        <v>1288</v>
      </c>
      <c r="B283" s="91">
        <v>2</v>
      </c>
      <c r="C283" s="133">
        <v>0.005102511801643617</v>
      </c>
      <c r="D283" s="91" t="s">
        <v>844</v>
      </c>
      <c r="E283" s="91" t="b">
        <v>0</v>
      </c>
      <c r="F283" s="91" t="b">
        <v>0</v>
      </c>
      <c r="G283" s="91" t="b">
        <v>0</v>
      </c>
    </row>
    <row r="284" spans="1:7" ht="15">
      <c r="A284" s="91" t="s">
        <v>1289</v>
      </c>
      <c r="B284" s="91">
        <v>2</v>
      </c>
      <c r="C284" s="133">
        <v>0.005102511801643617</v>
      </c>
      <c r="D284" s="91" t="s">
        <v>844</v>
      </c>
      <c r="E284" s="91" t="b">
        <v>0</v>
      </c>
      <c r="F284" s="91" t="b">
        <v>0</v>
      </c>
      <c r="G284" s="91" t="b">
        <v>0</v>
      </c>
    </row>
    <row r="285" spans="1:7" ht="15">
      <c r="A285" s="91" t="s">
        <v>1290</v>
      </c>
      <c r="B285" s="91">
        <v>2</v>
      </c>
      <c r="C285" s="133">
        <v>0.005102511801643617</v>
      </c>
      <c r="D285" s="91" t="s">
        <v>844</v>
      </c>
      <c r="E285" s="91" t="b">
        <v>0</v>
      </c>
      <c r="F285" s="91" t="b">
        <v>0</v>
      </c>
      <c r="G285" s="91" t="b">
        <v>0</v>
      </c>
    </row>
    <row r="286" spans="1:7" ht="15">
      <c r="A286" s="91" t="s">
        <v>1291</v>
      </c>
      <c r="B286" s="91">
        <v>2</v>
      </c>
      <c r="C286" s="133">
        <v>0.005102511801643617</v>
      </c>
      <c r="D286" s="91" t="s">
        <v>844</v>
      </c>
      <c r="E286" s="91" t="b">
        <v>0</v>
      </c>
      <c r="F286" s="91" t="b">
        <v>0</v>
      </c>
      <c r="G286" s="91" t="b">
        <v>0</v>
      </c>
    </row>
    <row r="287" spans="1:7" ht="15">
      <c r="A287" s="91" t="s">
        <v>1292</v>
      </c>
      <c r="B287" s="91">
        <v>2</v>
      </c>
      <c r="C287" s="133">
        <v>0.005102511801643617</v>
      </c>
      <c r="D287" s="91" t="s">
        <v>844</v>
      </c>
      <c r="E287" s="91" t="b">
        <v>0</v>
      </c>
      <c r="F287" s="91" t="b">
        <v>0</v>
      </c>
      <c r="G287" s="91" t="b">
        <v>0</v>
      </c>
    </row>
    <row r="288" spans="1:7" ht="15">
      <c r="A288" s="91" t="s">
        <v>1293</v>
      </c>
      <c r="B288" s="91">
        <v>2</v>
      </c>
      <c r="C288" s="133">
        <v>0.005102511801643617</v>
      </c>
      <c r="D288" s="91" t="s">
        <v>844</v>
      </c>
      <c r="E288" s="91" t="b">
        <v>0</v>
      </c>
      <c r="F288" s="91" t="b">
        <v>0</v>
      </c>
      <c r="G288" s="91" t="b">
        <v>0</v>
      </c>
    </row>
    <row r="289" spans="1:7" ht="15">
      <c r="A289" s="91" t="s">
        <v>1294</v>
      </c>
      <c r="B289" s="91">
        <v>2</v>
      </c>
      <c r="C289" s="133">
        <v>0.005102511801643617</v>
      </c>
      <c r="D289" s="91" t="s">
        <v>844</v>
      </c>
      <c r="E289" s="91" t="b">
        <v>0</v>
      </c>
      <c r="F289" s="91" t="b">
        <v>0</v>
      </c>
      <c r="G289" s="91" t="b">
        <v>0</v>
      </c>
    </row>
    <row r="290" spans="1:7" ht="15">
      <c r="A290" s="91" t="s">
        <v>1279</v>
      </c>
      <c r="B290" s="91">
        <v>2</v>
      </c>
      <c r="C290" s="133">
        <v>0.005102511801643617</v>
      </c>
      <c r="D290" s="91" t="s">
        <v>844</v>
      </c>
      <c r="E290" s="91" t="b">
        <v>0</v>
      </c>
      <c r="F290" s="91" t="b">
        <v>0</v>
      </c>
      <c r="G290" s="91" t="b">
        <v>0</v>
      </c>
    </row>
    <row r="291" spans="1:7" ht="15">
      <c r="A291" s="91" t="s">
        <v>1295</v>
      </c>
      <c r="B291" s="91">
        <v>2</v>
      </c>
      <c r="C291" s="133">
        <v>0.005102511801643617</v>
      </c>
      <c r="D291" s="91" t="s">
        <v>844</v>
      </c>
      <c r="E291" s="91" t="b">
        <v>0</v>
      </c>
      <c r="F291" s="91" t="b">
        <v>0</v>
      </c>
      <c r="G291" s="91" t="b">
        <v>0</v>
      </c>
    </row>
    <row r="292" spans="1:7" ht="15">
      <c r="A292" s="91" t="s">
        <v>1296</v>
      </c>
      <c r="B292" s="91">
        <v>2</v>
      </c>
      <c r="C292" s="133">
        <v>0.005102511801643617</v>
      </c>
      <c r="D292" s="91" t="s">
        <v>844</v>
      </c>
      <c r="E292" s="91" t="b">
        <v>1</v>
      </c>
      <c r="F292" s="91" t="b">
        <v>0</v>
      </c>
      <c r="G292" s="91" t="b">
        <v>0</v>
      </c>
    </row>
    <row r="293" spans="1:7" ht="15">
      <c r="A293" s="91" t="s">
        <v>1297</v>
      </c>
      <c r="B293" s="91">
        <v>2</v>
      </c>
      <c r="C293" s="133">
        <v>0.005102511801643617</v>
      </c>
      <c r="D293" s="91" t="s">
        <v>844</v>
      </c>
      <c r="E293" s="91" t="b">
        <v>0</v>
      </c>
      <c r="F293" s="91" t="b">
        <v>0</v>
      </c>
      <c r="G293" s="91" t="b">
        <v>0</v>
      </c>
    </row>
    <row r="294" spans="1:7" ht="15">
      <c r="A294" s="91" t="s">
        <v>1298</v>
      </c>
      <c r="B294" s="91">
        <v>2</v>
      </c>
      <c r="C294" s="133">
        <v>0.005102511801643617</v>
      </c>
      <c r="D294" s="91" t="s">
        <v>844</v>
      </c>
      <c r="E294" s="91" t="b">
        <v>0</v>
      </c>
      <c r="F294" s="91" t="b">
        <v>0</v>
      </c>
      <c r="G294" s="91" t="b">
        <v>0</v>
      </c>
    </row>
    <row r="295" spans="1:7" ht="15">
      <c r="A295" s="91" t="s">
        <v>910</v>
      </c>
      <c r="B295" s="91">
        <v>13</v>
      </c>
      <c r="C295" s="133">
        <v>0</v>
      </c>
      <c r="D295" s="91" t="s">
        <v>845</v>
      </c>
      <c r="E295" s="91" t="b">
        <v>1</v>
      </c>
      <c r="F295" s="91" t="b">
        <v>0</v>
      </c>
      <c r="G295" s="91" t="b">
        <v>0</v>
      </c>
    </row>
    <row r="296" spans="1:7" ht="15">
      <c r="A296" s="91" t="s">
        <v>339</v>
      </c>
      <c r="B296" s="91">
        <v>13</v>
      </c>
      <c r="C296" s="133">
        <v>0</v>
      </c>
      <c r="D296" s="91" t="s">
        <v>845</v>
      </c>
      <c r="E296" s="91" t="b">
        <v>0</v>
      </c>
      <c r="F296" s="91" t="b">
        <v>0</v>
      </c>
      <c r="G296" s="91" t="b">
        <v>0</v>
      </c>
    </row>
    <row r="297" spans="1:7" ht="15">
      <c r="A297" s="91" t="s">
        <v>1030</v>
      </c>
      <c r="B297" s="91">
        <v>13</v>
      </c>
      <c r="C297" s="133">
        <v>0</v>
      </c>
      <c r="D297" s="91" t="s">
        <v>845</v>
      </c>
      <c r="E297" s="91" t="b">
        <v>0</v>
      </c>
      <c r="F297" s="91" t="b">
        <v>0</v>
      </c>
      <c r="G297" s="91" t="b">
        <v>0</v>
      </c>
    </row>
    <row r="298" spans="1:7" ht="15">
      <c r="A298" s="91" t="s">
        <v>1031</v>
      </c>
      <c r="B298" s="91">
        <v>13</v>
      </c>
      <c r="C298" s="133">
        <v>0</v>
      </c>
      <c r="D298" s="91" t="s">
        <v>845</v>
      </c>
      <c r="E298" s="91" t="b">
        <v>0</v>
      </c>
      <c r="F298" s="91" t="b">
        <v>0</v>
      </c>
      <c r="G298" s="91" t="b">
        <v>0</v>
      </c>
    </row>
    <row r="299" spans="1:7" ht="15">
      <c r="A299" s="91" t="s">
        <v>1032</v>
      </c>
      <c r="B299" s="91">
        <v>13</v>
      </c>
      <c r="C299" s="133">
        <v>0</v>
      </c>
      <c r="D299" s="91" t="s">
        <v>845</v>
      </c>
      <c r="E299" s="91" t="b">
        <v>0</v>
      </c>
      <c r="F299" s="91" t="b">
        <v>0</v>
      </c>
      <c r="G299" s="91" t="b">
        <v>0</v>
      </c>
    </row>
    <row r="300" spans="1:7" ht="15">
      <c r="A300" s="91" t="s">
        <v>1033</v>
      </c>
      <c r="B300" s="91">
        <v>13</v>
      </c>
      <c r="C300" s="133">
        <v>0</v>
      </c>
      <c r="D300" s="91" t="s">
        <v>845</v>
      </c>
      <c r="E300" s="91" t="b">
        <v>0</v>
      </c>
      <c r="F300" s="91" t="b">
        <v>0</v>
      </c>
      <c r="G300" s="91" t="b">
        <v>0</v>
      </c>
    </row>
    <row r="301" spans="1:7" ht="15">
      <c r="A301" s="91" t="s">
        <v>1034</v>
      </c>
      <c r="B301" s="91">
        <v>13</v>
      </c>
      <c r="C301" s="133">
        <v>0</v>
      </c>
      <c r="D301" s="91" t="s">
        <v>845</v>
      </c>
      <c r="E301" s="91" t="b">
        <v>0</v>
      </c>
      <c r="F301" s="91" t="b">
        <v>0</v>
      </c>
      <c r="G301" s="91" t="b">
        <v>0</v>
      </c>
    </row>
    <row r="302" spans="1:7" ht="15">
      <c r="A302" s="91" t="s">
        <v>912</v>
      </c>
      <c r="B302" s="91">
        <v>13</v>
      </c>
      <c r="C302" s="133">
        <v>0</v>
      </c>
      <c r="D302" s="91" t="s">
        <v>845</v>
      </c>
      <c r="E302" s="91" t="b">
        <v>1</v>
      </c>
      <c r="F302" s="91" t="b">
        <v>0</v>
      </c>
      <c r="G302" s="91" t="b">
        <v>0</v>
      </c>
    </row>
    <row r="303" spans="1:7" ht="15">
      <c r="A303" s="91" t="s">
        <v>913</v>
      </c>
      <c r="B303" s="91">
        <v>13</v>
      </c>
      <c r="C303" s="133">
        <v>0</v>
      </c>
      <c r="D303" s="91" t="s">
        <v>845</v>
      </c>
      <c r="E303" s="91" t="b">
        <v>0</v>
      </c>
      <c r="F303" s="91" t="b">
        <v>0</v>
      </c>
      <c r="G303" s="91" t="b">
        <v>0</v>
      </c>
    </row>
    <row r="304" spans="1:7" ht="15">
      <c r="A304" s="91" t="s">
        <v>1035</v>
      </c>
      <c r="B304" s="91">
        <v>13</v>
      </c>
      <c r="C304" s="133">
        <v>0</v>
      </c>
      <c r="D304" s="91" t="s">
        <v>845</v>
      </c>
      <c r="E304" s="91" t="b">
        <v>1</v>
      </c>
      <c r="F304" s="91" t="b">
        <v>0</v>
      </c>
      <c r="G304" s="91" t="b">
        <v>0</v>
      </c>
    </row>
    <row r="305" spans="1:7" ht="15">
      <c r="A305" s="91" t="s">
        <v>1242</v>
      </c>
      <c r="B305" s="91">
        <v>13</v>
      </c>
      <c r="C305" s="133">
        <v>0</v>
      </c>
      <c r="D305" s="91" t="s">
        <v>845</v>
      </c>
      <c r="E305" s="91" t="b">
        <v>0</v>
      </c>
      <c r="F305" s="91" t="b">
        <v>0</v>
      </c>
      <c r="G30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1316</v>
      </c>
      <c r="B1" s="13" t="s">
        <v>1317</v>
      </c>
      <c r="C1" s="13" t="s">
        <v>1310</v>
      </c>
      <c r="D1" s="13" t="s">
        <v>1311</v>
      </c>
      <c r="E1" s="13" t="s">
        <v>1318</v>
      </c>
      <c r="F1" s="13" t="s">
        <v>144</v>
      </c>
      <c r="G1" s="13" t="s">
        <v>1319</v>
      </c>
      <c r="H1" s="13" t="s">
        <v>1320</v>
      </c>
      <c r="I1" s="13" t="s">
        <v>1321</v>
      </c>
      <c r="J1" s="13" t="s">
        <v>1322</v>
      </c>
      <c r="K1" s="13" t="s">
        <v>1323</v>
      </c>
      <c r="L1" s="13" t="s">
        <v>1324</v>
      </c>
    </row>
    <row r="2" spans="1:12" ht="15">
      <c r="A2" s="91" t="s">
        <v>909</v>
      </c>
      <c r="B2" s="91" t="s">
        <v>339</v>
      </c>
      <c r="C2" s="91">
        <v>24</v>
      </c>
      <c r="D2" s="133">
        <v>0.010117425847221502</v>
      </c>
      <c r="E2" s="133">
        <v>1.213879819945081</v>
      </c>
      <c r="F2" s="91" t="s">
        <v>1312</v>
      </c>
      <c r="G2" s="91" t="b">
        <v>0</v>
      </c>
      <c r="H2" s="91" t="b">
        <v>0</v>
      </c>
      <c r="I2" s="91" t="b">
        <v>0</v>
      </c>
      <c r="J2" s="91" t="b">
        <v>0</v>
      </c>
      <c r="K2" s="91" t="b">
        <v>0</v>
      </c>
      <c r="L2" s="91" t="b">
        <v>0</v>
      </c>
    </row>
    <row r="3" spans="1:12" ht="15">
      <c r="A3" s="91" t="s">
        <v>994</v>
      </c>
      <c r="B3" s="91" t="s">
        <v>1024</v>
      </c>
      <c r="C3" s="91">
        <v>14</v>
      </c>
      <c r="D3" s="133">
        <v>0.009311992914313639</v>
      </c>
      <c r="E3" s="133">
        <v>1.6118198286171186</v>
      </c>
      <c r="F3" s="91" t="s">
        <v>1312</v>
      </c>
      <c r="G3" s="91" t="b">
        <v>0</v>
      </c>
      <c r="H3" s="91" t="b">
        <v>0</v>
      </c>
      <c r="I3" s="91" t="b">
        <v>0</v>
      </c>
      <c r="J3" s="91" t="b">
        <v>0</v>
      </c>
      <c r="K3" s="91" t="b">
        <v>0</v>
      </c>
      <c r="L3" s="91" t="b">
        <v>0</v>
      </c>
    </row>
    <row r="4" spans="1:12" ht="15">
      <c r="A4" s="91" t="s">
        <v>910</v>
      </c>
      <c r="B4" s="91" t="s">
        <v>339</v>
      </c>
      <c r="C4" s="91">
        <v>13</v>
      </c>
      <c r="D4" s="133">
        <v>0.00908223129568272</v>
      </c>
      <c r="E4" s="133">
        <v>1.213879819945081</v>
      </c>
      <c r="F4" s="91" t="s">
        <v>1312</v>
      </c>
      <c r="G4" s="91" t="b">
        <v>1</v>
      </c>
      <c r="H4" s="91" t="b">
        <v>0</v>
      </c>
      <c r="I4" s="91" t="b">
        <v>0</v>
      </c>
      <c r="J4" s="91" t="b">
        <v>0</v>
      </c>
      <c r="K4" s="91" t="b">
        <v>0</v>
      </c>
      <c r="L4" s="91" t="b">
        <v>0</v>
      </c>
    </row>
    <row r="5" spans="1:12" ht="15">
      <c r="A5" s="91" t="s">
        <v>339</v>
      </c>
      <c r="B5" s="91" t="s">
        <v>1030</v>
      </c>
      <c r="C5" s="91">
        <v>13</v>
      </c>
      <c r="D5" s="133">
        <v>0.00908223129568272</v>
      </c>
      <c r="E5" s="133">
        <v>1.2730012720637376</v>
      </c>
      <c r="F5" s="91" t="s">
        <v>1312</v>
      </c>
      <c r="G5" s="91" t="b">
        <v>0</v>
      </c>
      <c r="H5" s="91" t="b">
        <v>0</v>
      </c>
      <c r="I5" s="91" t="b">
        <v>0</v>
      </c>
      <c r="J5" s="91" t="b">
        <v>0</v>
      </c>
      <c r="K5" s="91" t="b">
        <v>0</v>
      </c>
      <c r="L5" s="91" t="b">
        <v>0</v>
      </c>
    </row>
    <row r="6" spans="1:12" ht="15">
      <c r="A6" s="91" t="s">
        <v>1030</v>
      </c>
      <c r="B6" s="91" t="s">
        <v>1031</v>
      </c>
      <c r="C6" s="91">
        <v>13</v>
      </c>
      <c r="D6" s="133">
        <v>0.00908223129568272</v>
      </c>
      <c r="E6" s="133">
        <v>1.8402991571324883</v>
      </c>
      <c r="F6" s="91" t="s">
        <v>1312</v>
      </c>
      <c r="G6" s="91" t="b">
        <v>0</v>
      </c>
      <c r="H6" s="91" t="b">
        <v>0</v>
      </c>
      <c r="I6" s="91" t="b">
        <v>0</v>
      </c>
      <c r="J6" s="91" t="b">
        <v>0</v>
      </c>
      <c r="K6" s="91" t="b">
        <v>0</v>
      </c>
      <c r="L6" s="91" t="b">
        <v>0</v>
      </c>
    </row>
    <row r="7" spans="1:12" ht="15">
      <c r="A7" s="91" t="s">
        <v>1031</v>
      </c>
      <c r="B7" s="91" t="s">
        <v>1032</v>
      </c>
      <c r="C7" s="91">
        <v>13</v>
      </c>
      <c r="D7" s="133">
        <v>0.00908223129568272</v>
      </c>
      <c r="E7" s="133">
        <v>1.8402991571324883</v>
      </c>
      <c r="F7" s="91" t="s">
        <v>1312</v>
      </c>
      <c r="G7" s="91" t="b">
        <v>0</v>
      </c>
      <c r="H7" s="91" t="b">
        <v>0</v>
      </c>
      <c r="I7" s="91" t="b">
        <v>0</v>
      </c>
      <c r="J7" s="91" t="b">
        <v>0</v>
      </c>
      <c r="K7" s="91" t="b">
        <v>0</v>
      </c>
      <c r="L7" s="91" t="b">
        <v>0</v>
      </c>
    </row>
    <row r="8" spans="1:12" ht="15">
      <c r="A8" s="91" t="s">
        <v>1032</v>
      </c>
      <c r="B8" s="91" t="s">
        <v>1033</v>
      </c>
      <c r="C8" s="91">
        <v>13</v>
      </c>
      <c r="D8" s="133">
        <v>0.00908223129568272</v>
      </c>
      <c r="E8" s="133">
        <v>1.8402991571324883</v>
      </c>
      <c r="F8" s="91" t="s">
        <v>1312</v>
      </c>
      <c r="G8" s="91" t="b">
        <v>0</v>
      </c>
      <c r="H8" s="91" t="b">
        <v>0</v>
      </c>
      <c r="I8" s="91" t="b">
        <v>0</v>
      </c>
      <c r="J8" s="91" t="b">
        <v>0</v>
      </c>
      <c r="K8" s="91" t="b">
        <v>0</v>
      </c>
      <c r="L8" s="91" t="b">
        <v>0</v>
      </c>
    </row>
    <row r="9" spans="1:12" ht="15">
      <c r="A9" s="91" t="s">
        <v>1033</v>
      </c>
      <c r="B9" s="91" t="s">
        <v>1034</v>
      </c>
      <c r="C9" s="91">
        <v>13</v>
      </c>
      <c r="D9" s="133">
        <v>0.00908223129568272</v>
      </c>
      <c r="E9" s="133">
        <v>1.8402991571324883</v>
      </c>
      <c r="F9" s="91" t="s">
        <v>1312</v>
      </c>
      <c r="G9" s="91" t="b">
        <v>0</v>
      </c>
      <c r="H9" s="91" t="b">
        <v>0</v>
      </c>
      <c r="I9" s="91" t="b">
        <v>0</v>
      </c>
      <c r="J9" s="91" t="b">
        <v>0</v>
      </c>
      <c r="K9" s="91" t="b">
        <v>0</v>
      </c>
      <c r="L9" s="91" t="b">
        <v>0</v>
      </c>
    </row>
    <row r="10" spans="1:12" ht="15">
      <c r="A10" s="91" t="s">
        <v>1034</v>
      </c>
      <c r="B10" s="91" t="s">
        <v>912</v>
      </c>
      <c r="C10" s="91">
        <v>13</v>
      </c>
      <c r="D10" s="133">
        <v>0.00908223129568272</v>
      </c>
      <c r="E10" s="133">
        <v>1.8402991571324883</v>
      </c>
      <c r="F10" s="91" t="s">
        <v>1312</v>
      </c>
      <c r="G10" s="91" t="b">
        <v>0</v>
      </c>
      <c r="H10" s="91" t="b">
        <v>0</v>
      </c>
      <c r="I10" s="91" t="b">
        <v>0</v>
      </c>
      <c r="J10" s="91" t="b">
        <v>1</v>
      </c>
      <c r="K10" s="91" t="b">
        <v>0</v>
      </c>
      <c r="L10" s="91" t="b">
        <v>0</v>
      </c>
    </row>
    <row r="11" spans="1:12" ht="15">
      <c r="A11" s="91" t="s">
        <v>912</v>
      </c>
      <c r="B11" s="91" t="s">
        <v>913</v>
      </c>
      <c r="C11" s="91">
        <v>13</v>
      </c>
      <c r="D11" s="133">
        <v>0.00908223129568272</v>
      </c>
      <c r="E11" s="133">
        <v>1.8402991571324883</v>
      </c>
      <c r="F11" s="91" t="s">
        <v>1312</v>
      </c>
      <c r="G11" s="91" t="b">
        <v>1</v>
      </c>
      <c r="H11" s="91" t="b">
        <v>0</v>
      </c>
      <c r="I11" s="91" t="b">
        <v>0</v>
      </c>
      <c r="J11" s="91" t="b">
        <v>0</v>
      </c>
      <c r="K11" s="91" t="b">
        <v>0</v>
      </c>
      <c r="L11" s="91" t="b">
        <v>0</v>
      </c>
    </row>
    <row r="12" spans="1:12" ht="15">
      <c r="A12" s="91" t="s">
        <v>913</v>
      </c>
      <c r="B12" s="91" t="s">
        <v>1035</v>
      </c>
      <c r="C12" s="91">
        <v>13</v>
      </c>
      <c r="D12" s="133">
        <v>0.00908223129568272</v>
      </c>
      <c r="E12" s="133">
        <v>1.8402991571324883</v>
      </c>
      <c r="F12" s="91" t="s">
        <v>1312</v>
      </c>
      <c r="G12" s="91" t="b">
        <v>0</v>
      </c>
      <c r="H12" s="91" t="b">
        <v>0</v>
      </c>
      <c r="I12" s="91" t="b">
        <v>0</v>
      </c>
      <c r="J12" s="91" t="b">
        <v>1</v>
      </c>
      <c r="K12" s="91" t="b">
        <v>0</v>
      </c>
      <c r="L12" s="91" t="b">
        <v>0</v>
      </c>
    </row>
    <row r="13" spans="1:12" ht="15">
      <c r="A13" s="91" t="s">
        <v>1035</v>
      </c>
      <c r="B13" s="91" t="s">
        <v>1242</v>
      </c>
      <c r="C13" s="91">
        <v>13</v>
      </c>
      <c r="D13" s="133">
        <v>0.00908223129568272</v>
      </c>
      <c r="E13" s="133">
        <v>1.8402991571324883</v>
      </c>
      <c r="F13" s="91" t="s">
        <v>1312</v>
      </c>
      <c r="G13" s="91" t="b">
        <v>1</v>
      </c>
      <c r="H13" s="91" t="b">
        <v>0</v>
      </c>
      <c r="I13" s="91" t="b">
        <v>0</v>
      </c>
      <c r="J13" s="91" t="b">
        <v>0</v>
      </c>
      <c r="K13" s="91" t="b">
        <v>0</v>
      </c>
      <c r="L13" s="91" t="b">
        <v>0</v>
      </c>
    </row>
    <row r="14" spans="1:12" ht="15">
      <c r="A14" s="91" t="s">
        <v>339</v>
      </c>
      <c r="B14" s="91" t="s">
        <v>1027</v>
      </c>
      <c r="C14" s="91">
        <v>12</v>
      </c>
      <c r="D14" s="133">
        <v>0.008817672286740588</v>
      </c>
      <c r="E14" s="133">
        <v>1.2730012720637376</v>
      </c>
      <c r="F14" s="91" t="s">
        <v>1312</v>
      </c>
      <c r="G14" s="91" t="b">
        <v>0</v>
      </c>
      <c r="H14" s="91" t="b">
        <v>0</v>
      </c>
      <c r="I14" s="91" t="b">
        <v>0</v>
      </c>
      <c r="J14" s="91" t="b">
        <v>0</v>
      </c>
      <c r="K14" s="91" t="b">
        <v>0</v>
      </c>
      <c r="L14" s="91" t="b">
        <v>0</v>
      </c>
    </row>
    <row r="15" spans="1:12" ht="15">
      <c r="A15" s="91" t="s">
        <v>993</v>
      </c>
      <c r="B15" s="91" t="s">
        <v>1026</v>
      </c>
      <c r="C15" s="91">
        <v>12</v>
      </c>
      <c r="D15" s="133">
        <v>0.008817672286740588</v>
      </c>
      <c r="E15" s="133">
        <v>1.6118198286171186</v>
      </c>
      <c r="F15" s="91" t="s">
        <v>1312</v>
      </c>
      <c r="G15" s="91" t="b">
        <v>0</v>
      </c>
      <c r="H15" s="91" t="b">
        <v>0</v>
      </c>
      <c r="I15" s="91" t="b">
        <v>0</v>
      </c>
      <c r="J15" s="91" t="b">
        <v>0</v>
      </c>
      <c r="K15" s="91" t="b">
        <v>0</v>
      </c>
      <c r="L15" s="91" t="b">
        <v>0</v>
      </c>
    </row>
    <row r="16" spans="1:12" ht="15">
      <c r="A16" s="91" t="s">
        <v>1026</v>
      </c>
      <c r="B16" s="91" t="s">
        <v>994</v>
      </c>
      <c r="C16" s="91">
        <v>12</v>
      </c>
      <c r="D16" s="133">
        <v>0.008817672286740588</v>
      </c>
      <c r="E16" s="133">
        <v>1.6118198286171186</v>
      </c>
      <c r="F16" s="91" t="s">
        <v>1312</v>
      </c>
      <c r="G16" s="91" t="b">
        <v>0</v>
      </c>
      <c r="H16" s="91" t="b">
        <v>0</v>
      </c>
      <c r="I16" s="91" t="b">
        <v>0</v>
      </c>
      <c r="J16" s="91" t="b">
        <v>0</v>
      </c>
      <c r="K16" s="91" t="b">
        <v>0</v>
      </c>
      <c r="L16" s="91" t="b">
        <v>0</v>
      </c>
    </row>
    <row r="17" spans="1:12" ht="15">
      <c r="A17" s="91" t="s">
        <v>992</v>
      </c>
      <c r="B17" s="91" t="s">
        <v>1028</v>
      </c>
      <c r="C17" s="91">
        <v>11</v>
      </c>
      <c r="D17" s="133">
        <v>0.008515409623702353</v>
      </c>
      <c r="E17" s="133">
        <v>1.5740312677277188</v>
      </c>
      <c r="F17" s="91" t="s">
        <v>1312</v>
      </c>
      <c r="G17" s="91" t="b">
        <v>0</v>
      </c>
      <c r="H17" s="91" t="b">
        <v>0</v>
      </c>
      <c r="I17" s="91" t="b">
        <v>0</v>
      </c>
      <c r="J17" s="91" t="b">
        <v>0</v>
      </c>
      <c r="K17" s="91" t="b">
        <v>0</v>
      </c>
      <c r="L17" s="91" t="b">
        <v>0</v>
      </c>
    </row>
    <row r="18" spans="1:12" ht="15">
      <c r="A18" s="91" t="s">
        <v>1028</v>
      </c>
      <c r="B18" s="91" t="s">
        <v>1243</v>
      </c>
      <c r="C18" s="91">
        <v>11</v>
      </c>
      <c r="D18" s="133">
        <v>0.008515409623702353</v>
      </c>
      <c r="E18" s="133">
        <v>1.9128498242810998</v>
      </c>
      <c r="F18" s="91" t="s">
        <v>1312</v>
      </c>
      <c r="G18" s="91" t="b">
        <v>0</v>
      </c>
      <c r="H18" s="91" t="b">
        <v>0</v>
      </c>
      <c r="I18" s="91" t="b">
        <v>0</v>
      </c>
      <c r="J18" s="91" t="b">
        <v>0</v>
      </c>
      <c r="K18" s="91" t="b">
        <v>0</v>
      </c>
      <c r="L18" s="91" t="b">
        <v>0</v>
      </c>
    </row>
    <row r="19" spans="1:12" ht="15">
      <c r="A19" s="91" t="s">
        <v>1243</v>
      </c>
      <c r="B19" s="91" t="s">
        <v>1244</v>
      </c>
      <c r="C19" s="91">
        <v>11</v>
      </c>
      <c r="D19" s="133">
        <v>0.008515409623702353</v>
      </c>
      <c r="E19" s="133">
        <v>1.9128498242810998</v>
      </c>
      <c r="F19" s="91" t="s">
        <v>1312</v>
      </c>
      <c r="G19" s="91" t="b">
        <v>0</v>
      </c>
      <c r="H19" s="91" t="b">
        <v>0</v>
      </c>
      <c r="I19" s="91" t="b">
        <v>0</v>
      </c>
      <c r="J19" s="91" t="b">
        <v>0</v>
      </c>
      <c r="K19" s="91" t="b">
        <v>0</v>
      </c>
      <c r="L19" s="91" t="b">
        <v>0</v>
      </c>
    </row>
    <row r="20" spans="1:12" ht="15">
      <c r="A20" s="91" t="s">
        <v>1244</v>
      </c>
      <c r="B20" s="91" t="s">
        <v>992</v>
      </c>
      <c r="C20" s="91">
        <v>11</v>
      </c>
      <c r="D20" s="133">
        <v>0.008515409623702353</v>
      </c>
      <c r="E20" s="133">
        <v>1.6989700043360187</v>
      </c>
      <c r="F20" s="91" t="s">
        <v>1312</v>
      </c>
      <c r="G20" s="91" t="b">
        <v>0</v>
      </c>
      <c r="H20" s="91" t="b">
        <v>0</v>
      </c>
      <c r="I20" s="91" t="b">
        <v>0</v>
      </c>
      <c r="J20" s="91" t="b">
        <v>0</v>
      </c>
      <c r="K20" s="91" t="b">
        <v>0</v>
      </c>
      <c r="L20" s="91" t="b">
        <v>0</v>
      </c>
    </row>
    <row r="21" spans="1:12" ht="15">
      <c r="A21" s="91" t="s">
        <v>992</v>
      </c>
      <c r="B21" s="91" t="s">
        <v>909</v>
      </c>
      <c r="C21" s="91">
        <v>11</v>
      </c>
      <c r="D21" s="133">
        <v>0.008515409623702353</v>
      </c>
      <c r="E21" s="133">
        <v>1.2352127111743378</v>
      </c>
      <c r="F21" s="91" t="s">
        <v>1312</v>
      </c>
      <c r="G21" s="91" t="b">
        <v>0</v>
      </c>
      <c r="H21" s="91" t="b">
        <v>0</v>
      </c>
      <c r="I21" s="91" t="b">
        <v>0</v>
      </c>
      <c r="J21" s="91" t="b">
        <v>0</v>
      </c>
      <c r="K21" s="91" t="b">
        <v>0</v>
      </c>
      <c r="L21" s="91" t="b">
        <v>0</v>
      </c>
    </row>
    <row r="22" spans="1:12" ht="15">
      <c r="A22" s="91" t="s">
        <v>1245</v>
      </c>
      <c r="B22" s="91" t="s">
        <v>909</v>
      </c>
      <c r="C22" s="91">
        <v>11</v>
      </c>
      <c r="D22" s="133">
        <v>0.008515409623702353</v>
      </c>
      <c r="E22" s="133">
        <v>1.5740312677277188</v>
      </c>
      <c r="F22" s="91" t="s">
        <v>1312</v>
      </c>
      <c r="G22" s="91" t="b">
        <v>0</v>
      </c>
      <c r="H22" s="91" t="b">
        <v>0</v>
      </c>
      <c r="I22" s="91" t="b">
        <v>0</v>
      </c>
      <c r="J22" s="91" t="b">
        <v>0</v>
      </c>
      <c r="K22" s="91" t="b">
        <v>0</v>
      </c>
      <c r="L22" s="91" t="b">
        <v>0</v>
      </c>
    </row>
    <row r="23" spans="1:12" ht="15">
      <c r="A23" s="91" t="s">
        <v>993</v>
      </c>
      <c r="B23" s="91" t="s">
        <v>1246</v>
      </c>
      <c r="C23" s="91">
        <v>10</v>
      </c>
      <c r="D23" s="133">
        <v>0.008172006607812352</v>
      </c>
      <c r="E23" s="133">
        <v>1.6118198286171186</v>
      </c>
      <c r="F23" s="91" t="s">
        <v>1312</v>
      </c>
      <c r="G23" s="91" t="b">
        <v>0</v>
      </c>
      <c r="H23" s="91" t="b">
        <v>0</v>
      </c>
      <c r="I23" s="91" t="b">
        <v>0</v>
      </c>
      <c r="J23" s="91" t="b">
        <v>0</v>
      </c>
      <c r="K23" s="91" t="b">
        <v>0</v>
      </c>
      <c r="L23" s="91" t="b">
        <v>0</v>
      </c>
    </row>
    <row r="24" spans="1:12" ht="15">
      <c r="A24" s="91" t="s">
        <v>1246</v>
      </c>
      <c r="B24" s="91" t="s">
        <v>994</v>
      </c>
      <c r="C24" s="91">
        <v>10</v>
      </c>
      <c r="D24" s="133">
        <v>0.008172006607812352</v>
      </c>
      <c r="E24" s="133">
        <v>1.6118198286171186</v>
      </c>
      <c r="F24" s="91" t="s">
        <v>1312</v>
      </c>
      <c r="G24" s="91" t="b">
        <v>0</v>
      </c>
      <c r="H24" s="91" t="b">
        <v>0</v>
      </c>
      <c r="I24" s="91" t="b">
        <v>0</v>
      </c>
      <c r="J24" s="91" t="b">
        <v>0</v>
      </c>
      <c r="K24" s="91" t="b">
        <v>0</v>
      </c>
      <c r="L24" s="91" t="b">
        <v>0</v>
      </c>
    </row>
    <row r="25" spans="1:12" ht="15">
      <c r="A25" s="91" t="s">
        <v>1024</v>
      </c>
      <c r="B25" s="91" t="s">
        <v>1247</v>
      </c>
      <c r="C25" s="91">
        <v>9</v>
      </c>
      <c r="D25" s="133">
        <v>0.007783336035528594</v>
      </c>
      <c r="E25" s="133">
        <v>1.7623569832004118</v>
      </c>
      <c r="F25" s="91" t="s">
        <v>1312</v>
      </c>
      <c r="G25" s="91" t="b">
        <v>0</v>
      </c>
      <c r="H25" s="91" t="b">
        <v>0</v>
      </c>
      <c r="I25" s="91" t="b">
        <v>0</v>
      </c>
      <c r="J25" s="91" t="b">
        <v>0</v>
      </c>
      <c r="K25" s="91" t="b">
        <v>0</v>
      </c>
      <c r="L25" s="91" t="b">
        <v>0</v>
      </c>
    </row>
    <row r="26" spans="1:12" ht="15">
      <c r="A26" s="91" t="s">
        <v>1247</v>
      </c>
      <c r="B26" s="91" t="s">
        <v>1025</v>
      </c>
      <c r="C26" s="91">
        <v>8</v>
      </c>
      <c r="D26" s="133">
        <v>0.00734434837060415</v>
      </c>
      <c r="E26" s="133">
        <v>1.7112044607530303</v>
      </c>
      <c r="F26" s="91" t="s">
        <v>1312</v>
      </c>
      <c r="G26" s="91" t="b">
        <v>0</v>
      </c>
      <c r="H26" s="91" t="b">
        <v>0</v>
      </c>
      <c r="I26" s="91" t="b">
        <v>0</v>
      </c>
      <c r="J26" s="91" t="b">
        <v>0</v>
      </c>
      <c r="K26" s="91" t="b">
        <v>0</v>
      </c>
      <c r="L26" s="91" t="b">
        <v>0</v>
      </c>
    </row>
    <row r="27" spans="1:12" ht="15">
      <c r="A27" s="91" t="s">
        <v>914</v>
      </c>
      <c r="B27" s="91" t="s">
        <v>339</v>
      </c>
      <c r="C27" s="91">
        <v>6</v>
      </c>
      <c r="D27" s="133">
        <v>0.006288315824935213</v>
      </c>
      <c r="E27" s="133">
        <v>1.0889410833367812</v>
      </c>
      <c r="F27" s="91" t="s">
        <v>1312</v>
      </c>
      <c r="G27" s="91" t="b">
        <v>0</v>
      </c>
      <c r="H27" s="91" t="b">
        <v>0</v>
      </c>
      <c r="I27" s="91" t="b">
        <v>0</v>
      </c>
      <c r="J27" s="91" t="b">
        <v>0</v>
      </c>
      <c r="K27" s="91" t="b">
        <v>0</v>
      </c>
      <c r="L27" s="91" t="b">
        <v>0</v>
      </c>
    </row>
    <row r="28" spans="1:12" ht="15">
      <c r="A28" s="91" t="s">
        <v>1250</v>
      </c>
      <c r="B28" s="91" t="s">
        <v>1251</v>
      </c>
      <c r="C28" s="91">
        <v>6</v>
      </c>
      <c r="D28" s="133">
        <v>0.006288315824935213</v>
      </c>
      <c r="E28" s="133">
        <v>2.1760912590556813</v>
      </c>
      <c r="F28" s="91" t="s">
        <v>1312</v>
      </c>
      <c r="G28" s="91" t="b">
        <v>0</v>
      </c>
      <c r="H28" s="91" t="b">
        <v>0</v>
      </c>
      <c r="I28" s="91" t="b">
        <v>0</v>
      </c>
      <c r="J28" s="91" t="b">
        <v>0</v>
      </c>
      <c r="K28" s="91" t="b">
        <v>0</v>
      </c>
      <c r="L28" s="91" t="b">
        <v>0</v>
      </c>
    </row>
    <row r="29" spans="1:12" ht="15">
      <c r="A29" s="91" t="s">
        <v>1248</v>
      </c>
      <c r="B29" s="91" t="s">
        <v>1025</v>
      </c>
      <c r="C29" s="91">
        <v>6</v>
      </c>
      <c r="D29" s="133">
        <v>0.006288315824935213</v>
      </c>
      <c r="E29" s="133">
        <v>1.7411676841304737</v>
      </c>
      <c r="F29" s="91" t="s">
        <v>1312</v>
      </c>
      <c r="G29" s="91" t="b">
        <v>0</v>
      </c>
      <c r="H29" s="91" t="b">
        <v>0</v>
      </c>
      <c r="I29" s="91" t="b">
        <v>0</v>
      </c>
      <c r="J29" s="91" t="b">
        <v>0</v>
      </c>
      <c r="K29" s="91" t="b">
        <v>0</v>
      </c>
      <c r="L29" s="91" t="b">
        <v>0</v>
      </c>
    </row>
    <row r="30" spans="1:12" ht="15">
      <c r="A30" s="91" t="s">
        <v>1249</v>
      </c>
      <c r="B30" s="91" t="s">
        <v>1252</v>
      </c>
      <c r="C30" s="91">
        <v>6</v>
      </c>
      <c r="D30" s="133">
        <v>0.006288315824935213</v>
      </c>
      <c r="E30" s="133">
        <v>2.1760912590556813</v>
      </c>
      <c r="F30" s="91" t="s">
        <v>1312</v>
      </c>
      <c r="G30" s="91" t="b">
        <v>0</v>
      </c>
      <c r="H30" s="91" t="b">
        <v>0</v>
      </c>
      <c r="I30" s="91" t="b">
        <v>0</v>
      </c>
      <c r="J30" s="91" t="b">
        <v>0</v>
      </c>
      <c r="K30" s="91" t="b">
        <v>0</v>
      </c>
      <c r="L30" s="91" t="b">
        <v>0</v>
      </c>
    </row>
    <row r="31" spans="1:12" ht="15">
      <c r="A31" s="91" t="s">
        <v>1252</v>
      </c>
      <c r="B31" s="91" t="s">
        <v>1253</v>
      </c>
      <c r="C31" s="91">
        <v>6</v>
      </c>
      <c r="D31" s="133">
        <v>0.006288315824935213</v>
      </c>
      <c r="E31" s="133">
        <v>2.1760912590556813</v>
      </c>
      <c r="F31" s="91" t="s">
        <v>1312</v>
      </c>
      <c r="G31" s="91" t="b">
        <v>0</v>
      </c>
      <c r="H31" s="91" t="b">
        <v>0</v>
      </c>
      <c r="I31" s="91" t="b">
        <v>0</v>
      </c>
      <c r="J31" s="91" t="b">
        <v>0</v>
      </c>
      <c r="K31" s="91" t="b">
        <v>0</v>
      </c>
      <c r="L31" s="91" t="b">
        <v>0</v>
      </c>
    </row>
    <row r="32" spans="1:12" ht="15">
      <c r="A32" s="91" t="s">
        <v>217</v>
      </c>
      <c r="B32" s="91" t="s">
        <v>992</v>
      </c>
      <c r="C32" s="91">
        <v>5</v>
      </c>
      <c r="D32" s="133">
        <v>0.005652236371876941</v>
      </c>
      <c r="E32" s="133">
        <v>1.3565473235138126</v>
      </c>
      <c r="F32" s="91" t="s">
        <v>1312</v>
      </c>
      <c r="G32" s="91" t="b">
        <v>0</v>
      </c>
      <c r="H32" s="91" t="b">
        <v>0</v>
      </c>
      <c r="I32" s="91" t="b">
        <v>0</v>
      </c>
      <c r="J32" s="91" t="b">
        <v>0</v>
      </c>
      <c r="K32" s="91" t="b">
        <v>0</v>
      </c>
      <c r="L32" s="91" t="b">
        <v>0</v>
      </c>
    </row>
    <row r="33" spans="1:12" ht="15">
      <c r="A33" s="91" t="s">
        <v>217</v>
      </c>
      <c r="B33" s="91" t="s">
        <v>1245</v>
      </c>
      <c r="C33" s="91">
        <v>5</v>
      </c>
      <c r="D33" s="133">
        <v>0.005652236371876941</v>
      </c>
      <c r="E33" s="133">
        <v>1.9128498242810998</v>
      </c>
      <c r="F33" s="91" t="s">
        <v>1312</v>
      </c>
      <c r="G33" s="91" t="b">
        <v>0</v>
      </c>
      <c r="H33" s="91" t="b">
        <v>0</v>
      </c>
      <c r="I33" s="91" t="b">
        <v>0</v>
      </c>
      <c r="J33" s="91" t="b">
        <v>0</v>
      </c>
      <c r="K33" s="91" t="b">
        <v>0</v>
      </c>
      <c r="L33" s="91" t="b">
        <v>0</v>
      </c>
    </row>
    <row r="34" spans="1:12" ht="15">
      <c r="A34" s="91" t="s">
        <v>1025</v>
      </c>
      <c r="B34" s="91" t="s">
        <v>1255</v>
      </c>
      <c r="C34" s="91">
        <v>5</v>
      </c>
      <c r="D34" s="133">
        <v>0.005652236371876941</v>
      </c>
      <c r="E34" s="133">
        <v>1.8750612633916999</v>
      </c>
      <c r="F34" s="91" t="s">
        <v>1312</v>
      </c>
      <c r="G34" s="91" t="b">
        <v>0</v>
      </c>
      <c r="H34" s="91" t="b">
        <v>0</v>
      </c>
      <c r="I34" s="91" t="b">
        <v>0</v>
      </c>
      <c r="J34" s="91" t="b">
        <v>0</v>
      </c>
      <c r="K34" s="91" t="b">
        <v>0</v>
      </c>
      <c r="L34" s="91" t="b">
        <v>0</v>
      </c>
    </row>
    <row r="35" spans="1:12" ht="15">
      <c r="A35" s="91" t="s">
        <v>1255</v>
      </c>
      <c r="B35" s="91" t="s">
        <v>1249</v>
      </c>
      <c r="C35" s="91">
        <v>5</v>
      </c>
      <c r="D35" s="133">
        <v>0.005652236371876941</v>
      </c>
      <c r="E35" s="133">
        <v>2.1091444694250683</v>
      </c>
      <c r="F35" s="91" t="s">
        <v>1312</v>
      </c>
      <c r="G35" s="91" t="b">
        <v>0</v>
      </c>
      <c r="H35" s="91" t="b">
        <v>0</v>
      </c>
      <c r="I35" s="91" t="b">
        <v>0</v>
      </c>
      <c r="J35" s="91" t="b">
        <v>0</v>
      </c>
      <c r="K35" s="91" t="b">
        <v>0</v>
      </c>
      <c r="L35" s="91" t="b">
        <v>0</v>
      </c>
    </row>
    <row r="36" spans="1:12" ht="15">
      <c r="A36" s="91" t="s">
        <v>1256</v>
      </c>
      <c r="B36" s="91" t="s">
        <v>1257</v>
      </c>
      <c r="C36" s="91">
        <v>4</v>
      </c>
      <c r="D36" s="133">
        <v>0.004925160639678688</v>
      </c>
      <c r="E36" s="133">
        <v>2.3521825181113627</v>
      </c>
      <c r="F36" s="91" t="s">
        <v>1312</v>
      </c>
      <c r="G36" s="91" t="b">
        <v>0</v>
      </c>
      <c r="H36" s="91" t="b">
        <v>0</v>
      </c>
      <c r="I36" s="91" t="b">
        <v>0</v>
      </c>
      <c r="J36" s="91" t="b">
        <v>0</v>
      </c>
      <c r="K36" s="91" t="b">
        <v>0</v>
      </c>
      <c r="L36" s="91" t="b">
        <v>0</v>
      </c>
    </row>
    <row r="37" spans="1:12" ht="15">
      <c r="A37" s="91" t="s">
        <v>1027</v>
      </c>
      <c r="B37" s="91" t="s">
        <v>1258</v>
      </c>
      <c r="C37" s="91">
        <v>4</v>
      </c>
      <c r="D37" s="133">
        <v>0.004925160639678688</v>
      </c>
      <c r="E37" s="133">
        <v>1.8750612633917</v>
      </c>
      <c r="F37" s="91" t="s">
        <v>1312</v>
      </c>
      <c r="G37" s="91" t="b">
        <v>0</v>
      </c>
      <c r="H37" s="91" t="b">
        <v>0</v>
      </c>
      <c r="I37" s="91" t="b">
        <v>0</v>
      </c>
      <c r="J37" s="91" t="b">
        <v>0</v>
      </c>
      <c r="K37" s="91" t="b">
        <v>0</v>
      </c>
      <c r="L37" s="91" t="b">
        <v>0</v>
      </c>
    </row>
    <row r="38" spans="1:12" ht="15">
      <c r="A38" s="91" t="s">
        <v>1258</v>
      </c>
      <c r="B38" s="91" t="s">
        <v>1259</v>
      </c>
      <c r="C38" s="91">
        <v>4</v>
      </c>
      <c r="D38" s="133">
        <v>0.004925160639678688</v>
      </c>
      <c r="E38" s="133">
        <v>2.3521825181113627</v>
      </c>
      <c r="F38" s="91" t="s">
        <v>1312</v>
      </c>
      <c r="G38" s="91" t="b">
        <v>0</v>
      </c>
      <c r="H38" s="91" t="b">
        <v>0</v>
      </c>
      <c r="I38" s="91" t="b">
        <v>0</v>
      </c>
      <c r="J38" s="91" t="b">
        <v>0</v>
      </c>
      <c r="K38" s="91" t="b">
        <v>0</v>
      </c>
      <c r="L38" s="91" t="b">
        <v>0</v>
      </c>
    </row>
    <row r="39" spans="1:12" ht="15">
      <c r="A39" s="91" t="s">
        <v>1259</v>
      </c>
      <c r="B39" s="91" t="s">
        <v>1260</v>
      </c>
      <c r="C39" s="91">
        <v>4</v>
      </c>
      <c r="D39" s="133">
        <v>0.004925160639678688</v>
      </c>
      <c r="E39" s="133">
        <v>2.3521825181113627</v>
      </c>
      <c r="F39" s="91" t="s">
        <v>1312</v>
      </c>
      <c r="G39" s="91" t="b">
        <v>0</v>
      </c>
      <c r="H39" s="91" t="b">
        <v>0</v>
      </c>
      <c r="I39" s="91" t="b">
        <v>0</v>
      </c>
      <c r="J39" s="91" t="b">
        <v>0</v>
      </c>
      <c r="K39" s="91" t="b">
        <v>0</v>
      </c>
      <c r="L39" s="91" t="b">
        <v>0</v>
      </c>
    </row>
    <row r="40" spans="1:12" ht="15">
      <c r="A40" s="91" t="s">
        <v>1260</v>
      </c>
      <c r="B40" s="91" t="s">
        <v>993</v>
      </c>
      <c r="C40" s="91">
        <v>4</v>
      </c>
      <c r="D40" s="133">
        <v>0.004925160639678688</v>
      </c>
      <c r="E40" s="133">
        <v>1.6118198286171186</v>
      </c>
      <c r="F40" s="91" t="s">
        <v>1312</v>
      </c>
      <c r="G40" s="91" t="b">
        <v>0</v>
      </c>
      <c r="H40" s="91" t="b">
        <v>0</v>
      </c>
      <c r="I40" s="91" t="b">
        <v>0</v>
      </c>
      <c r="J40" s="91" t="b">
        <v>0</v>
      </c>
      <c r="K40" s="91" t="b">
        <v>0</v>
      </c>
      <c r="L40" s="91" t="b">
        <v>0</v>
      </c>
    </row>
    <row r="41" spans="1:12" ht="15">
      <c r="A41" s="91" t="s">
        <v>994</v>
      </c>
      <c r="B41" s="91" t="s">
        <v>1261</v>
      </c>
      <c r="C41" s="91">
        <v>4</v>
      </c>
      <c r="D41" s="133">
        <v>0.004925160639678688</v>
      </c>
      <c r="E41" s="133">
        <v>1.6118198286171186</v>
      </c>
      <c r="F41" s="91" t="s">
        <v>1312</v>
      </c>
      <c r="G41" s="91" t="b">
        <v>0</v>
      </c>
      <c r="H41" s="91" t="b">
        <v>0</v>
      </c>
      <c r="I41" s="91" t="b">
        <v>0</v>
      </c>
      <c r="J41" s="91" t="b">
        <v>0</v>
      </c>
      <c r="K41" s="91" t="b">
        <v>0</v>
      </c>
      <c r="L41" s="91" t="b">
        <v>0</v>
      </c>
    </row>
    <row r="42" spans="1:12" ht="15">
      <c r="A42" s="91" t="s">
        <v>339</v>
      </c>
      <c r="B42" s="91" t="s">
        <v>1262</v>
      </c>
      <c r="C42" s="91">
        <v>4</v>
      </c>
      <c r="D42" s="133">
        <v>0.004925160639678688</v>
      </c>
      <c r="E42" s="133">
        <v>1.2730012720637376</v>
      </c>
      <c r="F42" s="91" t="s">
        <v>1312</v>
      </c>
      <c r="G42" s="91" t="b">
        <v>0</v>
      </c>
      <c r="H42" s="91" t="b">
        <v>0</v>
      </c>
      <c r="I42" s="91" t="b">
        <v>0</v>
      </c>
      <c r="J42" s="91" t="b">
        <v>0</v>
      </c>
      <c r="K42" s="91" t="b">
        <v>0</v>
      </c>
      <c r="L42" s="91" t="b">
        <v>0</v>
      </c>
    </row>
    <row r="43" spans="1:12" ht="15">
      <c r="A43" s="91" t="s">
        <v>1262</v>
      </c>
      <c r="B43" s="91" t="s">
        <v>1250</v>
      </c>
      <c r="C43" s="91">
        <v>4</v>
      </c>
      <c r="D43" s="133">
        <v>0.004925160639678688</v>
      </c>
      <c r="E43" s="133">
        <v>2.1760912590556813</v>
      </c>
      <c r="F43" s="91" t="s">
        <v>1312</v>
      </c>
      <c r="G43" s="91" t="b">
        <v>0</v>
      </c>
      <c r="H43" s="91" t="b">
        <v>0</v>
      </c>
      <c r="I43" s="91" t="b">
        <v>0</v>
      </c>
      <c r="J43" s="91" t="b">
        <v>0</v>
      </c>
      <c r="K43" s="91" t="b">
        <v>0</v>
      </c>
      <c r="L43" s="91" t="b">
        <v>0</v>
      </c>
    </row>
    <row r="44" spans="1:12" ht="15">
      <c r="A44" s="91" t="s">
        <v>1251</v>
      </c>
      <c r="B44" s="91" t="s">
        <v>993</v>
      </c>
      <c r="C44" s="91">
        <v>4</v>
      </c>
      <c r="D44" s="133">
        <v>0.004925160639678688</v>
      </c>
      <c r="E44" s="133">
        <v>1.4357285695614372</v>
      </c>
      <c r="F44" s="91" t="s">
        <v>1312</v>
      </c>
      <c r="G44" s="91" t="b">
        <v>0</v>
      </c>
      <c r="H44" s="91" t="b">
        <v>0</v>
      </c>
      <c r="I44" s="91" t="b">
        <v>0</v>
      </c>
      <c r="J44" s="91" t="b">
        <v>0</v>
      </c>
      <c r="K44" s="91" t="b">
        <v>0</v>
      </c>
      <c r="L44" s="91" t="b">
        <v>0</v>
      </c>
    </row>
    <row r="45" spans="1:12" ht="15">
      <c r="A45" s="91" t="s">
        <v>1027</v>
      </c>
      <c r="B45" s="91" t="s">
        <v>1263</v>
      </c>
      <c r="C45" s="91">
        <v>4</v>
      </c>
      <c r="D45" s="133">
        <v>0.004925160639678688</v>
      </c>
      <c r="E45" s="133">
        <v>1.8750612633917</v>
      </c>
      <c r="F45" s="91" t="s">
        <v>1312</v>
      </c>
      <c r="G45" s="91" t="b">
        <v>0</v>
      </c>
      <c r="H45" s="91" t="b">
        <v>0</v>
      </c>
      <c r="I45" s="91" t="b">
        <v>0</v>
      </c>
      <c r="J45" s="91" t="b">
        <v>0</v>
      </c>
      <c r="K45" s="91" t="b">
        <v>0</v>
      </c>
      <c r="L45" s="91" t="b">
        <v>0</v>
      </c>
    </row>
    <row r="46" spans="1:12" ht="15">
      <c r="A46" s="91" t="s">
        <v>1263</v>
      </c>
      <c r="B46" s="91" t="s">
        <v>1264</v>
      </c>
      <c r="C46" s="91">
        <v>4</v>
      </c>
      <c r="D46" s="133">
        <v>0.004925160639678688</v>
      </c>
      <c r="E46" s="133">
        <v>2.3521825181113627</v>
      </c>
      <c r="F46" s="91" t="s">
        <v>1312</v>
      </c>
      <c r="G46" s="91" t="b">
        <v>0</v>
      </c>
      <c r="H46" s="91" t="b">
        <v>0</v>
      </c>
      <c r="I46" s="91" t="b">
        <v>0</v>
      </c>
      <c r="J46" s="91" t="b">
        <v>0</v>
      </c>
      <c r="K46" s="91" t="b">
        <v>0</v>
      </c>
      <c r="L46" s="91" t="b">
        <v>0</v>
      </c>
    </row>
    <row r="47" spans="1:12" ht="15">
      <c r="A47" s="91" t="s">
        <v>1264</v>
      </c>
      <c r="B47" s="91" t="s">
        <v>993</v>
      </c>
      <c r="C47" s="91">
        <v>4</v>
      </c>
      <c r="D47" s="133">
        <v>0.004925160639678688</v>
      </c>
      <c r="E47" s="133">
        <v>1.6118198286171186</v>
      </c>
      <c r="F47" s="91" t="s">
        <v>1312</v>
      </c>
      <c r="G47" s="91" t="b">
        <v>0</v>
      </c>
      <c r="H47" s="91" t="b">
        <v>0</v>
      </c>
      <c r="I47" s="91" t="b">
        <v>0</v>
      </c>
      <c r="J47" s="91" t="b">
        <v>0</v>
      </c>
      <c r="K47" s="91" t="b">
        <v>0</v>
      </c>
      <c r="L47" s="91" t="b">
        <v>0</v>
      </c>
    </row>
    <row r="48" spans="1:12" ht="15">
      <c r="A48" s="91" t="s">
        <v>339</v>
      </c>
      <c r="B48" s="91" t="s">
        <v>1265</v>
      </c>
      <c r="C48" s="91">
        <v>4</v>
      </c>
      <c r="D48" s="133">
        <v>0.004925160639678688</v>
      </c>
      <c r="E48" s="133">
        <v>1.2730012720637376</v>
      </c>
      <c r="F48" s="91" t="s">
        <v>1312</v>
      </c>
      <c r="G48" s="91" t="b">
        <v>0</v>
      </c>
      <c r="H48" s="91" t="b">
        <v>0</v>
      </c>
      <c r="I48" s="91" t="b">
        <v>0</v>
      </c>
      <c r="J48" s="91" t="b">
        <v>0</v>
      </c>
      <c r="K48" s="91" t="b">
        <v>0</v>
      </c>
      <c r="L48" s="91" t="b">
        <v>0</v>
      </c>
    </row>
    <row r="49" spans="1:12" ht="15">
      <c r="A49" s="91" t="s">
        <v>1265</v>
      </c>
      <c r="B49" s="91" t="s">
        <v>1266</v>
      </c>
      <c r="C49" s="91">
        <v>4</v>
      </c>
      <c r="D49" s="133">
        <v>0.004925160639678688</v>
      </c>
      <c r="E49" s="133">
        <v>2.3521825181113627</v>
      </c>
      <c r="F49" s="91" t="s">
        <v>1312</v>
      </c>
      <c r="G49" s="91" t="b">
        <v>0</v>
      </c>
      <c r="H49" s="91" t="b">
        <v>0</v>
      </c>
      <c r="I49" s="91" t="b">
        <v>0</v>
      </c>
      <c r="J49" s="91" t="b">
        <v>0</v>
      </c>
      <c r="K49" s="91" t="b">
        <v>0</v>
      </c>
      <c r="L49" s="91" t="b">
        <v>0</v>
      </c>
    </row>
    <row r="50" spans="1:12" ht="15">
      <c r="A50" s="91" t="s">
        <v>1266</v>
      </c>
      <c r="B50" s="91" t="s">
        <v>1267</v>
      </c>
      <c r="C50" s="91">
        <v>4</v>
      </c>
      <c r="D50" s="133">
        <v>0.004925160639678688</v>
      </c>
      <c r="E50" s="133">
        <v>2.3521825181113627</v>
      </c>
      <c r="F50" s="91" t="s">
        <v>1312</v>
      </c>
      <c r="G50" s="91" t="b">
        <v>0</v>
      </c>
      <c r="H50" s="91" t="b">
        <v>0</v>
      </c>
      <c r="I50" s="91" t="b">
        <v>0</v>
      </c>
      <c r="J50" s="91" t="b">
        <v>0</v>
      </c>
      <c r="K50" s="91" t="b">
        <v>0</v>
      </c>
      <c r="L50" s="91" t="b">
        <v>0</v>
      </c>
    </row>
    <row r="51" spans="1:12" ht="15">
      <c r="A51" s="91" t="s">
        <v>1267</v>
      </c>
      <c r="B51" s="91" t="s">
        <v>993</v>
      </c>
      <c r="C51" s="91">
        <v>4</v>
      </c>
      <c r="D51" s="133">
        <v>0.004925160639678688</v>
      </c>
      <c r="E51" s="133">
        <v>1.6118198286171186</v>
      </c>
      <c r="F51" s="91" t="s">
        <v>1312</v>
      </c>
      <c r="G51" s="91" t="b">
        <v>0</v>
      </c>
      <c r="H51" s="91" t="b">
        <v>0</v>
      </c>
      <c r="I51" s="91" t="b">
        <v>0</v>
      </c>
      <c r="J51" s="91" t="b">
        <v>0</v>
      </c>
      <c r="K51" s="91" t="b">
        <v>0</v>
      </c>
      <c r="L51" s="91" t="b">
        <v>0</v>
      </c>
    </row>
    <row r="52" spans="1:12" ht="15">
      <c r="A52" s="91" t="s">
        <v>1024</v>
      </c>
      <c r="B52" s="91" t="s">
        <v>1248</v>
      </c>
      <c r="C52" s="91">
        <v>4</v>
      </c>
      <c r="D52" s="133">
        <v>0.004925160639678688</v>
      </c>
      <c r="E52" s="133">
        <v>1.5070844780971058</v>
      </c>
      <c r="F52" s="91" t="s">
        <v>1312</v>
      </c>
      <c r="G52" s="91" t="b">
        <v>0</v>
      </c>
      <c r="H52" s="91" t="b">
        <v>0</v>
      </c>
      <c r="I52" s="91" t="b">
        <v>0</v>
      </c>
      <c r="J52" s="91" t="b">
        <v>0</v>
      </c>
      <c r="K52" s="91" t="b">
        <v>0</v>
      </c>
      <c r="L52" s="91" t="b">
        <v>0</v>
      </c>
    </row>
    <row r="53" spans="1:12" ht="15">
      <c r="A53" s="91" t="s">
        <v>1027</v>
      </c>
      <c r="B53" s="91" t="s">
        <v>1268</v>
      </c>
      <c r="C53" s="91">
        <v>4</v>
      </c>
      <c r="D53" s="133">
        <v>0.004925160639678688</v>
      </c>
      <c r="E53" s="133">
        <v>1.8750612633917</v>
      </c>
      <c r="F53" s="91" t="s">
        <v>1312</v>
      </c>
      <c r="G53" s="91" t="b">
        <v>0</v>
      </c>
      <c r="H53" s="91" t="b">
        <v>0</v>
      </c>
      <c r="I53" s="91" t="b">
        <v>0</v>
      </c>
      <c r="J53" s="91" t="b">
        <v>0</v>
      </c>
      <c r="K53" s="91" t="b">
        <v>0</v>
      </c>
      <c r="L53" s="91" t="b">
        <v>0</v>
      </c>
    </row>
    <row r="54" spans="1:12" ht="15">
      <c r="A54" s="91" t="s">
        <v>1268</v>
      </c>
      <c r="B54" s="91" t="s">
        <v>1269</v>
      </c>
      <c r="C54" s="91">
        <v>4</v>
      </c>
      <c r="D54" s="133">
        <v>0.004925160639678688</v>
      </c>
      <c r="E54" s="133">
        <v>2.3521825181113627</v>
      </c>
      <c r="F54" s="91" t="s">
        <v>1312</v>
      </c>
      <c r="G54" s="91" t="b">
        <v>0</v>
      </c>
      <c r="H54" s="91" t="b">
        <v>0</v>
      </c>
      <c r="I54" s="91" t="b">
        <v>0</v>
      </c>
      <c r="J54" s="91" t="b">
        <v>0</v>
      </c>
      <c r="K54" s="91" t="b">
        <v>0</v>
      </c>
      <c r="L54" s="91" t="b">
        <v>0</v>
      </c>
    </row>
    <row r="55" spans="1:12" ht="15">
      <c r="A55" s="91" t="s">
        <v>1269</v>
      </c>
      <c r="B55" s="91" t="s">
        <v>993</v>
      </c>
      <c r="C55" s="91">
        <v>4</v>
      </c>
      <c r="D55" s="133">
        <v>0.004925160639678688</v>
      </c>
      <c r="E55" s="133">
        <v>1.6118198286171186</v>
      </c>
      <c r="F55" s="91" t="s">
        <v>1312</v>
      </c>
      <c r="G55" s="91" t="b">
        <v>0</v>
      </c>
      <c r="H55" s="91" t="b">
        <v>0</v>
      </c>
      <c r="I55" s="91" t="b">
        <v>0</v>
      </c>
      <c r="J55" s="91" t="b">
        <v>0</v>
      </c>
      <c r="K55" s="91" t="b">
        <v>0</v>
      </c>
      <c r="L55" s="91" t="b">
        <v>0</v>
      </c>
    </row>
    <row r="56" spans="1:12" ht="15">
      <c r="A56" s="91" t="s">
        <v>994</v>
      </c>
      <c r="B56" s="91" t="s">
        <v>1270</v>
      </c>
      <c r="C56" s="91">
        <v>4</v>
      </c>
      <c r="D56" s="133">
        <v>0.004925160639678688</v>
      </c>
      <c r="E56" s="133">
        <v>1.6118198286171186</v>
      </c>
      <c r="F56" s="91" t="s">
        <v>1312</v>
      </c>
      <c r="G56" s="91" t="b">
        <v>0</v>
      </c>
      <c r="H56" s="91" t="b">
        <v>0</v>
      </c>
      <c r="I56" s="91" t="b">
        <v>0</v>
      </c>
      <c r="J56" s="91" t="b">
        <v>0</v>
      </c>
      <c r="K56" s="91" t="b">
        <v>0</v>
      </c>
      <c r="L56" s="91" t="b">
        <v>0</v>
      </c>
    </row>
    <row r="57" spans="1:12" ht="15">
      <c r="A57" s="91" t="s">
        <v>1270</v>
      </c>
      <c r="B57" s="91" t="s">
        <v>1271</v>
      </c>
      <c r="C57" s="91">
        <v>4</v>
      </c>
      <c r="D57" s="133">
        <v>0.004925160639678688</v>
      </c>
      <c r="E57" s="133">
        <v>2.3521825181113627</v>
      </c>
      <c r="F57" s="91" t="s">
        <v>1312</v>
      </c>
      <c r="G57" s="91" t="b">
        <v>0</v>
      </c>
      <c r="H57" s="91" t="b">
        <v>0</v>
      </c>
      <c r="I57" s="91" t="b">
        <v>0</v>
      </c>
      <c r="J57" s="91" t="b">
        <v>0</v>
      </c>
      <c r="K57" s="91" t="b">
        <v>0</v>
      </c>
      <c r="L57" s="91" t="b">
        <v>0</v>
      </c>
    </row>
    <row r="58" spans="1:12" ht="15">
      <c r="A58" s="91" t="s">
        <v>1271</v>
      </c>
      <c r="B58" s="91" t="s">
        <v>1272</v>
      </c>
      <c r="C58" s="91">
        <v>4</v>
      </c>
      <c r="D58" s="133">
        <v>0.004925160639678688</v>
      </c>
      <c r="E58" s="133">
        <v>2.3521825181113627</v>
      </c>
      <c r="F58" s="91" t="s">
        <v>1312</v>
      </c>
      <c r="G58" s="91" t="b">
        <v>0</v>
      </c>
      <c r="H58" s="91" t="b">
        <v>0</v>
      </c>
      <c r="I58" s="91" t="b">
        <v>0</v>
      </c>
      <c r="J58" s="91" t="b">
        <v>0</v>
      </c>
      <c r="K58" s="91" t="b">
        <v>0</v>
      </c>
      <c r="L58" s="91" t="b">
        <v>0</v>
      </c>
    </row>
    <row r="59" spans="1:12" ht="15">
      <c r="A59" s="91" t="s">
        <v>1025</v>
      </c>
      <c r="B59" s="91" t="s">
        <v>1273</v>
      </c>
      <c r="C59" s="91">
        <v>4</v>
      </c>
      <c r="D59" s="133">
        <v>0.004925160639678688</v>
      </c>
      <c r="E59" s="133">
        <v>1.8750612633917</v>
      </c>
      <c r="F59" s="91" t="s">
        <v>1312</v>
      </c>
      <c r="G59" s="91" t="b">
        <v>0</v>
      </c>
      <c r="H59" s="91" t="b">
        <v>0</v>
      </c>
      <c r="I59" s="91" t="b">
        <v>0</v>
      </c>
      <c r="J59" s="91" t="b">
        <v>0</v>
      </c>
      <c r="K59" s="91" t="b">
        <v>0</v>
      </c>
      <c r="L59" s="91" t="b">
        <v>0</v>
      </c>
    </row>
    <row r="60" spans="1:12" ht="15">
      <c r="A60" s="91" t="s">
        <v>1273</v>
      </c>
      <c r="B60" s="91" t="s">
        <v>1274</v>
      </c>
      <c r="C60" s="91">
        <v>4</v>
      </c>
      <c r="D60" s="133">
        <v>0.004925160639678688</v>
      </c>
      <c r="E60" s="133">
        <v>2.3521825181113627</v>
      </c>
      <c r="F60" s="91" t="s">
        <v>1312</v>
      </c>
      <c r="G60" s="91" t="b">
        <v>0</v>
      </c>
      <c r="H60" s="91" t="b">
        <v>0</v>
      </c>
      <c r="I60" s="91" t="b">
        <v>0</v>
      </c>
      <c r="J60" s="91" t="b">
        <v>0</v>
      </c>
      <c r="K60" s="91" t="b">
        <v>0</v>
      </c>
      <c r="L60" s="91" t="b">
        <v>0</v>
      </c>
    </row>
    <row r="61" spans="1:12" ht="15">
      <c r="A61" s="91" t="s">
        <v>1274</v>
      </c>
      <c r="B61" s="91" t="s">
        <v>1275</v>
      </c>
      <c r="C61" s="91">
        <v>4</v>
      </c>
      <c r="D61" s="133">
        <v>0.004925160639678688</v>
      </c>
      <c r="E61" s="133">
        <v>2.3521825181113627</v>
      </c>
      <c r="F61" s="91" t="s">
        <v>1312</v>
      </c>
      <c r="G61" s="91" t="b">
        <v>0</v>
      </c>
      <c r="H61" s="91" t="b">
        <v>0</v>
      </c>
      <c r="I61" s="91" t="b">
        <v>0</v>
      </c>
      <c r="J61" s="91" t="b">
        <v>0</v>
      </c>
      <c r="K61" s="91" t="b">
        <v>0</v>
      </c>
      <c r="L61" s="91" t="b">
        <v>0</v>
      </c>
    </row>
    <row r="62" spans="1:12" ht="15">
      <c r="A62" s="91" t="s">
        <v>1010</v>
      </c>
      <c r="B62" s="91" t="s">
        <v>1011</v>
      </c>
      <c r="C62" s="91">
        <v>4</v>
      </c>
      <c r="D62" s="133">
        <v>0.004925160639678688</v>
      </c>
      <c r="E62" s="133">
        <v>2.3521825181113627</v>
      </c>
      <c r="F62" s="91" t="s">
        <v>1312</v>
      </c>
      <c r="G62" s="91" t="b">
        <v>0</v>
      </c>
      <c r="H62" s="91" t="b">
        <v>0</v>
      </c>
      <c r="I62" s="91" t="b">
        <v>0</v>
      </c>
      <c r="J62" s="91" t="b">
        <v>0</v>
      </c>
      <c r="K62" s="91" t="b">
        <v>0</v>
      </c>
      <c r="L62" s="91" t="b">
        <v>0</v>
      </c>
    </row>
    <row r="63" spans="1:12" ht="15">
      <c r="A63" s="91" t="s">
        <v>1011</v>
      </c>
      <c r="B63" s="91" t="s">
        <v>915</v>
      </c>
      <c r="C63" s="91">
        <v>4</v>
      </c>
      <c r="D63" s="133">
        <v>0.004925160639678688</v>
      </c>
      <c r="E63" s="133">
        <v>2.3521825181113627</v>
      </c>
      <c r="F63" s="91" t="s">
        <v>1312</v>
      </c>
      <c r="G63" s="91" t="b">
        <v>0</v>
      </c>
      <c r="H63" s="91" t="b">
        <v>0</v>
      </c>
      <c r="I63" s="91" t="b">
        <v>0</v>
      </c>
      <c r="J63" s="91" t="b">
        <v>0</v>
      </c>
      <c r="K63" s="91" t="b">
        <v>0</v>
      </c>
      <c r="L63" s="91" t="b">
        <v>0</v>
      </c>
    </row>
    <row r="64" spans="1:12" ht="15">
      <c r="A64" s="91" t="s">
        <v>915</v>
      </c>
      <c r="B64" s="91" t="s">
        <v>1012</v>
      </c>
      <c r="C64" s="91">
        <v>4</v>
      </c>
      <c r="D64" s="133">
        <v>0.004925160639678688</v>
      </c>
      <c r="E64" s="133">
        <v>2.3521825181113627</v>
      </c>
      <c r="F64" s="91" t="s">
        <v>1312</v>
      </c>
      <c r="G64" s="91" t="b">
        <v>0</v>
      </c>
      <c r="H64" s="91" t="b">
        <v>0</v>
      </c>
      <c r="I64" s="91" t="b">
        <v>0</v>
      </c>
      <c r="J64" s="91" t="b">
        <v>0</v>
      </c>
      <c r="K64" s="91" t="b">
        <v>1</v>
      </c>
      <c r="L64" s="91" t="b">
        <v>0</v>
      </c>
    </row>
    <row r="65" spans="1:12" ht="15">
      <c r="A65" s="91" t="s">
        <v>1012</v>
      </c>
      <c r="B65" s="91" t="s">
        <v>1013</v>
      </c>
      <c r="C65" s="91">
        <v>4</v>
      </c>
      <c r="D65" s="133">
        <v>0.004925160639678688</v>
      </c>
      <c r="E65" s="133">
        <v>2.3521825181113627</v>
      </c>
      <c r="F65" s="91" t="s">
        <v>1312</v>
      </c>
      <c r="G65" s="91" t="b">
        <v>0</v>
      </c>
      <c r="H65" s="91" t="b">
        <v>1</v>
      </c>
      <c r="I65" s="91" t="b">
        <v>0</v>
      </c>
      <c r="J65" s="91" t="b">
        <v>0</v>
      </c>
      <c r="K65" s="91" t="b">
        <v>1</v>
      </c>
      <c r="L65" s="91" t="b">
        <v>0</v>
      </c>
    </row>
    <row r="66" spans="1:12" ht="15">
      <c r="A66" s="91" t="s">
        <v>1013</v>
      </c>
      <c r="B66" s="91" t="s">
        <v>1014</v>
      </c>
      <c r="C66" s="91">
        <v>4</v>
      </c>
      <c r="D66" s="133">
        <v>0.004925160639678688</v>
      </c>
      <c r="E66" s="133">
        <v>2.3521825181113627</v>
      </c>
      <c r="F66" s="91" t="s">
        <v>1312</v>
      </c>
      <c r="G66" s="91" t="b">
        <v>0</v>
      </c>
      <c r="H66" s="91" t="b">
        <v>1</v>
      </c>
      <c r="I66" s="91" t="b">
        <v>0</v>
      </c>
      <c r="J66" s="91" t="b">
        <v>0</v>
      </c>
      <c r="K66" s="91" t="b">
        <v>0</v>
      </c>
      <c r="L66" s="91" t="b">
        <v>0</v>
      </c>
    </row>
    <row r="67" spans="1:12" ht="15">
      <c r="A67" s="91" t="s">
        <v>916</v>
      </c>
      <c r="B67" s="91" t="s">
        <v>937</v>
      </c>
      <c r="C67" s="91">
        <v>4</v>
      </c>
      <c r="D67" s="133">
        <v>0.004925160639678688</v>
      </c>
      <c r="E67" s="133">
        <v>2.3521825181113627</v>
      </c>
      <c r="F67" s="91" t="s">
        <v>1312</v>
      </c>
      <c r="G67" s="91" t="b">
        <v>0</v>
      </c>
      <c r="H67" s="91" t="b">
        <v>0</v>
      </c>
      <c r="I67" s="91" t="b">
        <v>0</v>
      </c>
      <c r="J67" s="91" t="b">
        <v>0</v>
      </c>
      <c r="K67" s="91" t="b">
        <v>0</v>
      </c>
      <c r="L67" s="91" t="b">
        <v>0</v>
      </c>
    </row>
    <row r="68" spans="1:12" ht="15">
      <c r="A68" s="91" t="s">
        <v>937</v>
      </c>
      <c r="B68" s="91" t="s">
        <v>244</v>
      </c>
      <c r="C68" s="91">
        <v>4</v>
      </c>
      <c r="D68" s="133">
        <v>0.004925160639678688</v>
      </c>
      <c r="E68" s="133">
        <v>1.8081144737610868</v>
      </c>
      <c r="F68" s="91" t="s">
        <v>1312</v>
      </c>
      <c r="G68" s="91" t="b">
        <v>0</v>
      </c>
      <c r="H68" s="91" t="b">
        <v>0</v>
      </c>
      <c r="I68" s="91" t="b">
        <v>0</v>
      </c>
      <c r="J68" s="91" t="b">
        <v>0</v>
      </c>
      <c r="K68" s="91" t="b">
        <v>0</v>
      </c>
      <c r="L68" s="91" t="b">
        <v>0</v>
      </c>
    </row>
    <row r="69" spans="1:12" ht="15">
      <c r="A69" s="91" t="s">
        <v>244</v>
      </c>
      <c r="B69" s="91" t="s">
        <v>938</v>
      </c>
      <c r="C69" s="91">
        <v>4</v>
      </c>
      <c r="D69" s="133">
        <v>0.004925160639678688</v>
      </c>
      <c r="E69" s="133">
        <v>1.7112044607530303</v>
      </c>
      <c r="F69" s="91" t="s">
        <v>1312</v>
      </c>
      <c r="G69" s="91" t="b">
        <v>0</v>
      </c>
      <c r="H69" s="91" t="b">
        <v>0</v>
      </c>
      <c r="I69" s="91" t="b">
        <v>0</v>
      </c>
      <c r="J69" s="91" t="b">
        <v>0</v>
      </c>
      <c r="K69" s="91" t="b">
        <v>0</v>
      </c>
      <c r="L69" s="91" t="b">
        <v>0</v>
      </c>
    </row>
    <row r="70" spans="1:12" ht="15">
      <c r="A70" s="91" t="s">
        <v>1253</v>
      </c>
      <c r="B70" s="91" t="s">
        <v>1278</v>
      </c>
      <c r="C70" s="91">
        <v>3</v>
      </c>
      <c r="D70" s="133">
        <v>0.004083897753250066</v>
      </c>
      <c r="E70" s="133">
        <v>2.1760912590556813</v>
      </c>
      <c r="F70" s="91" t="s">
        <v>1312</v>
      </c>
      <c r="G70" s="91" t="b">
        <v>0</v>
      </c>
      <c r="H70" s="91" t="b">
        <v>0</v>
      </c>
      <c r="I70" s="91" t="b">
        <v>0</v>
      </c>
      <c r="J70" s="91" t="b">
        <v>0</v>
      </c>
      <c r="K70" s="91" t="b">
        <v>0</v>
      </c>
      <c r="L70" s="91" t="b">
        <v>0</v>
      </c>
    </row>
    <row r="71" spans="1:12" ht="15">
      <c r="A71" s="91" t="s">
        <v>1253</v>
      </c>
      <c r="B71" s="91" t="s">
        <v>1254</v>
      </c>
      <c r="C71" s="91">
        <v>3</v>
      </c>
      <c r="D71" s="133">
        <v>0.004083897753250066</v>
      </c>
      <c r="E71" s="133">
        <v>1.8750612633916999</v>
      </c>
      <c r="F71" s="91" t="s">
        <v>1312</v>
      </c>
      <c r="G71" s="91" t="b">
        <v>0</v>
      </c>
      <c r="H71" s="91" t="b">
        <v>0</v>
      </c>
      <c r="I71" s="91" t="b">
        <v>0</v>
      </c>
      <c r="J71" s="91" t="b">
        <v>0</v>
      </c>
      <c r="K71" s="91" t="b">
        <v>0</v>
      </c>
      <c r="L71" s="91" t="b">
        <v>0</v>
      </c>
    </row>
    <row r="72" spans="1:12" ht="15">
      <c r="A72" s="91" t="s">
        <v>1014</v>
      </c>
      <c r="B72" s="91" t="s">
        <v>916</v>
      </c>
      <c r="C72" s="91">
        <v>3</v>
      </c>
      <c r="D72" s="133">
        <v>0.004083897753250066</v>
      </c>
      <c r="E72" s="133">
        <v>2.2272437815030623</v>
      </c>
      <c r="F72" s="91" t="s">
        <v>1312</v>
      </c>
      <c r="G72" s="91" t="b">
        <v>0</v>
      </c>
      <c r="H72" s="91" t="b">
        <v>0</v>
      </c>
      <c r="I72" s="91" t="b">
        <v>0</v>
      </c>
      <c r="J72" s="91" t="b">
        <v>0</v>
      </c>
      <c r="K72" s="91" t="b">
        <v>0</v>
      </c>
      <c r="L72" s="91" t="b">
        <v>0</v>
      </c>
    </row>
    <row r="73" spans="1:12" ht="15">
      <c r="A73" s="91" t="s">
        <v>1016</v>
      </c>
      <c r="B73" s="91" t="s">
        <v>1017</v>
      </c>
      <c r="C73" s="91">
        <v>2</v>
      </c>
      <c r="D73" s="133">
        <v>0.0030890735470276505</v>
      </c>
      <c r="E73" s="133">
        <v>2.4771212547196626</v>
      </c>
      <c r="F73" s="91" t="s">
        <v>1312</v>
      </c>
      <c r="G73" s="91" t="b">
        <v>0</v>
      </c>
      <c r="H73" s="91" t="b">
        <v>0</v>
      </c>
      <c r="I73" s="91" t="b">
        <v>0</v>
      </c>
      <c r="J73" s="91" t="b">
        <v>1</v>
      </c>
      <c r="K73" s="91" t="b">
        <v>0</v>
      </c>
      <c r="L73" s="91" t="b">
        <v>0</v>
      </c>
    </row>
    <row r="74" spans="1:12" ht="15">
      <c r="A74" s="91" t="s">
        <v>1017</v>
      </c>
      <c r="B74" s="91" t="s">
        <v>1018</v>
      </c>
      <c r="C74" s="91">
        <v>2</v>
      </c>
      <c r="D74" s="133">
        <v>0.0030890735470276505</v>
      </c>
      <c r="E74" s="133">
        <v>2.4771212547196626</v>
      </c>
      <c r="F74" s="91" t="s">
        <v>1312</v>
      </c>
      <c r="G74" s="91" t="b">
        <v>1</v>
      </c>
      <c r="H74" s="91" t="b">
        <v>0</v>
      </c>
      <c r="I74" s="91" t="b">
        <v>0</v>
      </c>
      <c r="J74" s="91" t="b">
        <v>0</v>
      </c>
      <c r="K74" s="91" t="b">
        <v>0</v>
      </c>
      <c r="L74" s="91" t="b">
        <v>0</v>
      </c>
    </row>
    <row r="75" spans="1:12" ht="15">
      <c r="A75" s="91" t="s">
        <v>1018</v>
      </c>
      <c r="B75" s="91" t="s">
        <v>943</v>
      </c>
      <c r="C75" s="91">
        <v>2</v>
      </c>
      <c r="D75" s="133">
        <v>0.0030890735470276505</v>
      </c>
      <c r="E75" s="133">
        <v>2.6532125137753435</v>
      </c>
      <c r="F75" s="91" t="s">
        <v>1312</v>
      </c>
      <c r="G75" s="91" t="b">
        <v>0</v>
      </c>
      <c r="H75" s="91" t="b">
        <v>0</v>
      </c>
      <c r="I75" s="91" t="b">
        <v>0</v>
      </c>
      <c r="J75" s="91" t="b">
        <v>0</v>
      </c>
      <c r="K75" s="91" t="b">
        <v>0</v>
      </c>
      <c r="L75" s="91" t="b">
        <v>0</v>
      </c>
    </row>
    <row r="76" spans="1:12" ht="15">
      <c r="A76" s="91" t="s">
        <v>943</v>
      </c>
      <c r="B76" s="91" t="s">
        <v>944</v>
      </c>
      <c r="C76" s="91">
        <v>2</v>
      </c>
      <c r="D76" s="133">
        <v>0.0030890735470276505</v>
      </c>
      <c r="E76" s="133">
        <v>2.4771212547196626</v>
      </c>
      <c r="F76" s="91" t="s">
        <v>1312</v>
      </c>
      <c r="G76" s="91" t="b">
        <v>0</v>
      </c>
      <c r="H76" s="91" t="b">
        <v>0</v>
      </c>
      <c r="I76" s="91" t="b">
        <v>0</v>
      </c>
      <c r="J76" s="91" t="b">
        <v>0</v>
      </c>
      <c r="K76" s="91" t="b">
        <v>0</v>
      </c>
      <c r="L76" s="91" t="b">
        <v>0</v>
      </c>
    </row>
    <row r="77" spans="1:12" ht="15">
      <c r="A77" s="91" t="s">
        <v>944</v>
      </c>
      <c r="B77" s="91" t="s">
        <v>945</v>
      </c>
      <c r="C77" s="91">
        <v>2</v>
      </c>
      <c r="D77" s="133">
        <v>0.0030890735470276505</v>
      </c>
      <c r="E77" s="133">
        <v>2.4771212547196626</v>
      </c>
      <c r="F77" s="91" t="s">
        <v>1312</v>
      </c>
      <c r="G77" s="91" t="b">
        <v>0</v>
      </c>
      <c r="H77" s="91" t="b">
        <v>0</v>
      </c>
      <c r="I77" s="91" t="b">
        <v>0</v>
      </c>
      <c r="J77" s="91" t="b">
        <v>0</v>
      </c>
      <c r="K77" s="91" t="b">
        <v>0</v>
      </c>
      <c r="L77" s="91" t="b">
        <v>0</v>
      </c>
    </row>
    <row r="78" spans="1:12" ht="15">
      <c r="A78" s="91" t="s">
        <v>945</v>
      </c>
      <c r="B78" s="91" t="s">
        <v>946</v>
      </c>
      <c r="C78" s="91">
        <v>2</v>
      </c>
      <c r="D78" s="133">
        <v>0.0030890735470276505</v>
      </c>
      <c r="E78" s="133">
        <v>2.6532125137753435</v>
      </c>
      <c r="F78" s="91" t="s">
        <v>1312</v>
      </c>
      <c r="G78" s="91" t="b">
        <v>0</v>
      </c>
      <c r="H78" s="91" t="b">
        <v>0</v>
      </c>
      <c r="I78" s="91" t="b">
        <v>0</v>
      </c>
      <c r="J78" s="91" t="b">
        <v>0</v>
      </c>
      <c r="K78" s="91" t="b">
        <v>0</v>
      </c>
      <c r="L78" s="91" t="b">
        <v>0</v>
      </c>
    </row>
    <row r="79" spans="1:12" ht="15">
      <c r="A79" s="91" t="s">
        <v>946</v>
      </c>
      <c r="B79" s="91" t="s">
        <v>947</v>
      </c>
      <c r="C79" s="91">
        <v>2</v>
      </c>
      <c r="D79" s="133">
        <v>0.0030890735470276505</v>
      </c>
      <c r="E79" s="133">
        <v>2.6532125137753435</v>
      </c>
      <c r="F79" s="91" t="s">
        <v>1312</v>
      </c>
      <c r="G79" s="91" t="b">
        <v>0</v>
      </c>
      <c r="H79" s="91" t="b">
        <v>0</v>
      </c>
      <c r="I79" s="91" t="b">
        <v>0</v>
      </c>
      <c r="J79" s="91" t="b">
        <v>0</v>
      </c>
      <c r="K79" s="91" t="b">
        <v>0</v>
      </c>
      <c r="L79" s="91" t="b">
        <v>0</v>
      </c>
    </row>
    <row r="80" spans="1:12" ht="15">
      <c r="A80" s="91" t="s">
        <v>947</v>
      </c>
      <c r="B80" s="91" t="s">
        <v>948</v>
      </c>
      <c r="C80" s="91">
        <v>2</v>
      </c>
      <c r="D80" s="133">
        <v>0.0030890735470276505</v>
      </c>
      <c r="E80" s="133">
        <v>2.6532125137753435</v>
      </c>
      <c r="F80" s="91" t="s">
        <v>1312</v>
      </c>
      <c r="G80" s="91" t="b">
        <v>0</v>
      </c>
      <c r="H80" s="91" t="b">
        <v>0</v>
      </c>
      <c r="I80" s="91" t="b">
        <v>0</v>
      </c>
      <c r="J80" s="91" t="b">
        <v>0</v>
      </c>
      <c r="K80" s="91" t="b">
        <v>0</v>
      </c>
      <c r="L80" s="91" t="b">
        <v>0</v>
      </c>
    </row>
    <row r="81" spans="1:12" ht="15">
      <c r="A81" s="91" t="s">
        <v>948</v>
      </c>
      <c r="B81" s="91" t="s">
        <v>949</v>
      </c>
      <c r="C81" s="91">
        <v>2</v>
      </c>
      <c r="D81" s="133">
        <v>0.0030890735470276505</v>
      </c>
      <c r="E81" s="133">
        <v>2.6532125137753435</v>
      </c>
      <c r="F81" s="91" t="s">
        <v>1312</v>
      </c>
      <c r="G81" s="91" t="b">
        <v>0</v>
      </c>
      <c r="H81" s="91" t="b">
        <v>0</v>
      </c>
      <c r="I81" s="91" t="b">
        <v>0</v>
      </c>
      <c r="J81" s="91" t="b">
        <v>0</v>
      </c>
      <c r="K81" s="91" t="b">
        <v>0</v>
      </c>
      <c r="L81" s="91" t="b">
        <v>0</v>
      </c>
    </row>
    <row r="82" spans="1:12" ht="15">
      <c r="A82" s="91" t="s">
        <v>998</v>
      </c>
      <c r="B82" s="91" t="s">
        <v>999</v>
      </c>
      <c r="C82" s="91">
        <v>2</v>
      </c>
      <c r="D82" s="133">
        <v>0.0030890735470276505</v>
      </c>
      <c r="E82" s="133">
        <v>2.6532125137753435</v>
      </c>
      <c r="F82" s="91" t="s">
        <v>1312</v>
      </c>
      <c r="G82" s="91" t="b">
        <v>0</v>
      </c>
      <c r="H82" s="91" t="b">
        <v>0</v>
      </c>
      <c r="I82" s="91" t="b">
        <v>0</v>
      </c>
      <c r="J82" s="91" t="b">
        <v>0</v>
      </c>
      <c r="K82" s="91" t="b">
        <v>0</v>
      </c>
      <c r="L82" s="91" t="b">
        <v>0</v>
      </c>
    </row>
    <row r="83" spans="1:12" ht="15">
      <c r="A83" s="91" t="s">
        <v>999</v>
      </c>
      <c r="B83" s="91" t="s">
        <v>1000</v>
      </c>
      <c r="C83" s="91">
        <v>2</v>
      </c>
      <c r="D83" s="133">
        <v>0.0030890735470276505</v>
      </c>
      <c r="E83" s="133">
        <v>2.6532125137753435</v>
      </c>
      <c r="F83" s="91" t="s">
        <v>1312</v>
      </c>
      <c r="G83" s="91" t="b">
        <v>0</v>
      </c>
      <c r="H83" s="91" t="b">
        <v>0</v>
      </c>
      <c r="I83" s="91" t="b">
        <v>0</v>
      </c>
      <c r="J83" s="91" t="b">
        <v>0</v>
      </c>
      <c r="K83" s="91" t="b">
        <v>0</v>
      </c>
      <c r="L83" s="91" t="b">
        <v>0</v>
      </c>
    </row>
    <row r="84" spans="1:12" ht="15">
      <c r="A84" s="91" t="s">
        <v>1000</v>
      </c>
      <c r="B84" s="91" t="s">
        <v>920</v>
      </c>
      <c r="C84" s="91">
        <v>2</v>
      </c>
      <c r="D84" s="133">
        <v>0.0030890735470276505</v>
      </c>
      <c r="E84" s="133">
        <v>2.3521825181113627</v>
      </c>
      <c r="F84" s="91" t="s">
        <v>1312</v>
      </c>
      <c r="G84" s="91" t="b">
        <v>0</v>
      </c>
      <c r="H84" s="91" t="b">
        <v>0</v>
      </c>
      <c r="I84" s="91" t="b">
        <v>0</v>
      </c>
      <c r="J84" s="91" t="b">
        <v>0</v>
      </c>
      <c r="K84" s="91" t="b">
        <v>0</v>
      </c>
      <c r="L84" s="91" t="b">
        <v>0</v>
      </c>
    </row>
    <row r="85" spans="1:12" ht="15">
      <c r="A85" s="91" t="s">
        <v>920</v>
      </c>
      <c r="B85" s="91" t="s">
        <v>919</v>
      </c>
      <c r="C85" s="91">
        <v>2</v>
      </c>
      <c r="D85" s="133">
        <v>0.0030890735470276505</v>
      </c>
      <c r="E85" s="133">
        <v>2.0511525224473814</v>
      </c>
      <c r="F85" s="91" t="s">
        <v>1312</v>
      </c>
      <c r="G85" s="91" t="b">
        <v>0</v>
      </c>
      <c r="H85" s="91" t="b">
        <v>0</v>
      </c>
      <c r="I85" s="91" t="b">
        <v>0</v>
      </c>
      <c r="J85" s="91" t="b">
        <v>1</v>
      </c>
      <c r="K85" s="91" t="b">
        <v>0</v>
      </c>
      <c r="L85" s="91" t="b">
        <v>0</v>
      </c>
    </row>
    <row r="86" spans="1:12" ht="15">
      <c r="A86" s="91" t="s">
        <v>919</v>
      </c>
      <c r="B86" s="91" t="s">
        <v>244</v>
      </c>
      <c r="C86" s="91">
        <v>2</v>
      </c>
      <c r="D86" s="133">
        <v>0.0030890735470276505</v>
      </c>
      <c r="E86" s="133">
        <v>1.5070844780971058</v>
      </c>
      <c r="F86" s="91" t="s">
        <v>1312</v>
      </c>
      <c r="G86" s="91" t="b">
        <v>1</v>
      </c>
      <c r="H86" s="91" t="b">
        <v>0</v>
      </c>
      <c r="I86" s="91" t="b">
        <v>0</v>
      </c>
      <c r="J86" s="91" t="b">
        <v>0</v>
      </c>
      <c r="K86" s="91" t="b">
        <v>0</v>
      </c>
      <c r="L86" s="91" t="b">
        <v>0</v>
      </c>
    </row>
    <row r="87" spans="1:12" ht="15">
      <c r="A87" s="91" t="s">
        <v>244</v>
      </c>
      <c r="B87" s="91" t="s">
        <v>244</v>
      </c>
      <c r="C87" s="91">
        <v>2</v>
      </c>
      <c r="D87" s="133">
        <v>0.0030890735470276505</v>
      </c>
      <c r="E87" s="133">
        <v>0.9630164337468301</v>
      </c>
      <c r="F87" s="91" t="s">
        <v>1312</v>
      </c>
      <c r="G87" s="91" t="b">
        <v>0</v>
      </c>
      <c r="H87" s="91" t="b">
        <v>0</v>
      </c>
      <c r="I87" s="91" t="b">
        <v>0</v>
      </c>
      <c r="J87" s="91" t="b">
        <v>0</v>
      </c>
      <c r="K87" s="91" t="b">
        <v>0</v>
      </c>
      <c r="L87" s="91" t="b">
        <v>0</v>
      </c>
    </row>
    <row r="88" spans="1:12" ht="15">
      <c r="A88" s="91" t="s">
        <v>244</v>
      </c>
      <c r="B88" s="91" t="s">
        <v>919</v>
      </c>
      <c r="C88" s="91">
        <v>2</v>
      </c>
      <c r="D88" s="133">
        <v>0.0030890735470276505</v>
      </c>
      <c r="E88" s="133">
        <v>1.5070844780971058</v>
      </c>
      <c r="F88" s="91" t="s">
        <v>1312</v>
      </c>
      <c r="G88" s="91" t="b">
        <v>0</v>
      </c>
      <c r="H88" s="91" t="b">
        <v>0</v>
      </c>
      <c r="I88" s="91" t="b">
        <v>0</v>
      </c>
      <c r="J88" s="91" t="b">
        <v>1</v>
      </c>
      <c r="K88" s="91" t="b">
        <v>0</v>
      </c>
      <c r="L88" s="91" t="b">
        <v>0</v>
      </c>
    </row>
    <row r="89" spans="1:12" ht="15">
      <c r="A89" s="91" t="s">
        <v>919</v>
      </c>
      <c r="B89" s="91" t="s">
        <v>920</v>
      </c>
      <c r="C89" s="91">
        <v>2</v>
      </c>
      <c r="D89" s="133">
        <v>0.0030890735470276505</v>
      </c>
      <c r="E89" s="133">
        <v>2.0511525224473814</v>
      </c>
      <c r="F89" s="91" t="s">
        <v>1312</v>
      </c>
      <c r="G89" s="91" t="b">
        <v>1</v>
      </c>
      <c r="H89" s="91" t="b">
        <v>0</v>
      </c>
      <c r="I89" s="91" t="b">
        <v>0</v>
      </c>
      <c r="J89" s="91" t="b">
        <v>0</v>
      </c>
      <c r="K89" s="91" t="b">
        <v>0</v>
      </c>
      <c r="L89" s="91" t="b">
        <v>0</v>
      </c>
    </row>
    <row r="90" spans="1:12" ht="15">
      <c r="A90" s="91" t="s">
        <v>920</v>
      </c>
      <c r="B90" s="91" t="s">
        <v>914</v>
      </c>
      <c r="C90" s="91">
        <v>2</v>
      </c>
      <c r="D90" s="133">
        <v>0.0030890735470276505</v>
      </c>
      <c r="E90" s="133">
        <v>1.7501225267834002</v>
      </c>
      <c r="F90" s="91" t="s">
        <v>1312</v>
      </c>
      <c r="G90" s="91" t="b">
        <v>0</v>
      </c>
      <c r="H90" s="91" t="b">
        <v>0</v>
      </c>
      <c r="I90" s="91" t="b">
        <v>0</v>
      </c>
      <c r="J90" s="91" t="b">
        <v>0</v>
      </c>
      <c r="K90" s="91" t="b">
        <v>0</v>
      </c>
      <c r="L90" s="91" t="b">
        <v>0</v>
      </c>
    </row>
    <row r="91" spans="1:12" ht="15">
      <c r="A91" s="91" t="s">
        <v>244</v>
      </c>
      <c r="B91" s="91" t="s">
        <v>914</v>
      </c>
      <c r="C91" s="91">
        <v>2</v>
      </c>
      <c r="D91" s="133">
        <v>0.0030890735470276505</v>
      </c>
      <c r="E91" s="133">
        <v>1.2060544824331245</v>
      </c>
      <c r="F91" s="91" t="s">
        <v>1312</v>
      </c>
      <c r="G91" s="91" t="b">
        <v>0</v>
      </c>
      <c r="H91" s="91" t="b">
        <v>0</v>
      </c>
      <c r="I91" s="91" t="b">
        <v>0</v>
      </c>
      <c r="J91" s="91" t="b">
        <v>0</v>
      </c>
      <c r="K91" s="91" t="b">
        <v>0</v>
      </c>
      <c r="L91" s="91" t="b">
        <v>0</v>
      </c>
    </row>
    <row r="92" spans="1:12" ht="15">
      <c r="A92" s="91" t="s">
        <v>1022</v>
      </c>
      <c r="B92" s="91" t="s">
        <v>968</v>
      </c>
      <c r="C92" s="91">
        <v>2</v>
      </c>
      <c r="D92" s="133">
        <v>0.0030890735470276505</v>
      </c>
      <c r="E92" s="133">
        <v>2.6532125137753435</v>
      </c>
      <c r="F92" s="91" t="s">
        <v>1312</v>
      </c>
      <c r="G92" s="91" t="b">
        <v>0</v>
      </c>
      <c r="H92" s="91" t="b">
        <v>0</v>
      </c>
      <c r="I92" s="91" t="b">
        <v>0</v>
      </c>
      <c r="J92" s="91" t="b">
        <v>0</v>
      </c>
      <c r="K92" s="91" t="b">
        <v>0</v>
      </c>
      <c r="L92" s="91" t="b">
        <v>0</v>
      </c>
    </row>
    <row r="93" spans="1:12" ht="15">
      <c r="A93" s="91" t="s">
        <v>968</v>
      </c>
      <c r="B93" s="91" t="s">
        <v>969</v>
      </c>
      <c r="C93" s="91">
        <v>2</v>
      </c>
      <c r="D93" s="133">
        <v>0.0030890735470276505</v>
      </c>
      <c r="E93" s="133">
        <v>2.6532125137753435</v>
      </c>
      <c r="F93" s="91" t="s">
        <v>1312</v>
      </c>
      <c r="G93" s="91" t="b">
        <v>0</v>
      </c>
      <c r="H93" s="91" t="b">
        <v>0</v>
      </c>
      <c r="I93" s="91" t="b">
        <v>0</v>
      </c>
      <c r="J93" s="91" t="b">
        <v>0</v>
      </c>
      <c r="K93" s="91" t="b">
        <v>0</v>
      </c>
      <c r="L93" s="91" t="b">
        <v>0</v>
      </c>
    </row>
    <row r="94" spans="1:12" ht="15">
      <c r="A94" s="91" t="s">
        <v>969</v>
      </c>
      <c r="B94" s="91" t="s">
        <v>970</v>
      </c>
      <c r="C94" s="91">
        <v>2</v>
      </c>
      <c r="D94" s="133">
        <v>0.0030890735470276505</v>
      </c>
      <c r="E94" s="133">
        <v>2.6532125137753435</v>
      </c>
      <c r="F94" s="91" t="s">
        <v>1312</v>
      </c>
      <c r="G94" s="91" t="b">
        <v>0</v>
      </c>
      <c r="H94" s="91" t="b">
        <v>0</v>
      </c>
      <c r="I94" s="91" t="b">
        <v>0</v>
      </c>
      <c r="J94" s="91" t="b">
        <v>0</v>
      </c>
      <c r="K94" s="91" t="b">
        <v>0</v>
      </c>
      <c r="L94" s="91" t="b">
        <v>0</v>
      </c>
    </row>
    <row r="95" spans="1:12" ht="15">
      <c r="A95" s="91" t="s">
        <v>970</v>
      </c>
      <c r="B95" s="91" t="s">
        <v>971</v>
      </c>
      <c r="C95" s="91">
        <v>2</v>
      </c>
      <c r="D95" s="133">
        <v>0.0030890735470276505</v>
      </c>
      <c r="E95" s="133">
        <v>2.6532125137753435</v>
      </c>
      <c r="F95" s="91" t="s">
        <v>1312</v>
      </c>
      <c r="G95" s="91" t="b">
        <v>0</v>
      </c>
      <c r="H95" s="91" t="b">
        <v>0</v>
      </c>
      <c r="I95" s="91" t="b">
        <v>0</v>
      </c>
      <c r="J95" s="91" t="b">
        <v>0</v>
      </c>
      <c r="K95" s="91" t="b">
        <v>0</v>
      </c>
      <c r="L95" s="91" t="b">
        <v>0</v>
      </c>
    </row>
    <row r="96" spans="1:12" ht="15">
      <c r="A96" s="91" t="s">
        <v>971</v>
      </c>
      <c r="B96" s="91" t="s">
        <v>972</v>
      </c>
      <c r="C96" s="91">
        <v>2</v>
      </c>
      <c r="D96" s="133">
        <v>0.0030890735470276505</v>
      </c>
      <c r="E96" s="133">
        <v>2.6532125137753435</v>
      </c>
      <c r="F96" s="91" t="s">
        <v>1312</v>
      </c>
      <c r="G96" s="91" t="b">
        <v>0</v>
      </c>
      <c r="H96" s="91" t="b">
        <v>0</v>
      </c>
      <c r="I96" s="91" t="b">
        <v>0</v>
      </c>
      <c r="J96" s="91" t="b">
        <v>0</v>
      </c>
      <c r="K96" s="91" t="b">
        <v>0</v>
      </c>
      <c r="L96" s="91" t="b">
        <v>0</v>
      </c>
    </row>
    <row r="97" spans="1:12" ht="15">
      <c r="A97" s="91" t="s">
        <v>972</v>
      </c>
      <c r="B97" s="91" t="s">
        <v>973</v>
      </c>
      <c r="C97" s="91">
        <v>2</v>
      </c>
      <c r="D97" s="133">
        <v>0.0030890735470276505</v>
      </c>
      <c r="E97" s="133">
        <v>2.6532125137753435</v>
      </c>
      <c r="F97" s="91" t="s">
        <v>1312</v>
      </c>
      <c r="G97" s="91" t="b">
        <v>0</v>
      </c>
      <c r="H97" s="91" t="b">
        <v>0</v>
      </c>
      <c r="I97" s="91" t="b">
        <v>0</v>
      </c>
      <c r="J97" s="91" t="b">
        <v>0</v>
      </c>
      <c r="K97" s="91" t="b">
        <v>0</v>
      </c>
      <c r="L97" s="91" t="b">
        <v>0</v>
      </c>
    </row>
    <row r="98" spans="1:12" ht="15">
      <c r="A98" s="91" t="s">
        <v>973</v>
      </c>
      <c r="B98" s="91" t="s">
        <v>974</v>
      </c>
      <c r="C98" s="91">
        <v>2</v>
      </c>
      <c r="D98" s="133">
        <v>0.0030890735470276505</v>
      </c>
      <c r="E98" s="133">
        <v>2.6532125137753435</v>
      </c>
      <c r="F98" s="91" t="s">
        <v>1312</v>
      </c>
      <c r="G98" s="91" t="b">
        <v>0</v>
      </c>
      <c r="H98" s="91" t="b">
        <v>0</v>
      </c>
      <c r="I98" s="91" t="b">
        <v>0</v>
      </c>
      <c r="J98" s="91" t="b">
        <v>0</v>
      </c>
      <c r="K98" s="91" t="b">
        <v>0</v>
      </c>
      <c r="L98" s="91" t="b">
        <v>0</v>
      </c>
    </row>
    <row r="99" spans="1:12" ht="15">
      <c r="A99" s="91" t="s">
        <v>974</v>
      </c>
      <c r="B99" s="91" t="s">
        <v>975</v>
      </c>
      <c r="C99" s="91">
        <v>2</v>
      </c>
      <c r="D99" s="133">
        <v>0.0030890735470276505</v>
      </c>
      <c r="E99" s="133">
        <v>2.6532125137753435</v>
      </c>
      <c r="F99" s="91" t="s">
        <v>1312</v>
      </c>
      <c r="G99" s="91" t="b">
        <v>0</v>
      </c>
      <c r="H99" s="91" t="b">
        <v>0</v>
      </c>
      <c r="I99" s="91" t="b">
        <v>0</v>
      </c>
      <c r="J99" s="91" t="b">
        <v>0</v>
      </c>
      <c r="K99" s="91" t="b">
        <v>0</v>
      </c>
      <c r="L99" s="91" t="b">
        <v>0</v>
      </c>
    </row>
    <row r="100" spans="1:12" ht="15">
      <c r="A100" s="91" t="s">
        <v>975</v>
      </c>
      <c r="B100" s="91" t="s">
        <v>976</v>
      </c>
      <c r="C100" s="91">
        <v>2</v>
      </c>
      <c r="D100" s="133">
        <v>0.0030890735470276505</v>
      </c>
      <c r="E100" s="133">
        <v>2.6532125137753435</v>
      </c>
      <c r="F100" s="91" t="s">
        <v>1312</v>
      </c>
      <c r="G100" s="91" t="b">
        <v>0</v>
      </c>
      <c r="H100" s="91" t="b">
        <v>0</v>
      </c>
      <c r="I100" s="91" t="b">
        <v>0</v>
      </c>
      <c r="J100" s="91" t="b">
        <v>0</v>
      </c>
      <c r="K100" s="91" t="b">
        <v>0</v>
      </c>
      <c r="L100" s="91" t="b">
        <v>0</v>
      </c>
    </row>
    <row r="101" spans="1:12" ht="15">
      <c r="A101" s="91" t="s">
        <v>1001</v>
      </c>
      <c r="B101" s="91" t="s">
        <v>1277</v>
      </c>
      <c r="C101" s="91">
        <v>2</v>
      </c>
      <c r="D101" s="133">
        <v>0.0030890735470276505</v>
      </c>
      <c r="E101" s="133">
        <v>2.1760912590556813</v>
      </c>
      <c r="F101" s="91" t="s">
        <v>1312</v>
      </c>
      <c r="G101" s="91" t="b">
        <v>0</v>
      </c>
      <c r="H101" s="91" t="b">
        <v>0</v>
      </c>
      <c r="I101" s="91" t="b">
        <v>0</v>
      </c>
      <c r="J101" s="91" t="b">
        <v>0</v>
      </c>
      <c r="K101" s="91" t="b">
        <v>0</v>
      </c>
      <c r="L101" s="91" t="b">
        <v>0</v>
      </c>
    </row>
    <row r="102" spans="1:12" ht="15">
      <c r="A102" s="91" t="s">
        <v>1277</v>
      </c>
      <c r="B102" s="91" t="s">
        <v>939</v>
      </c>
      <c r="C102" s="91">
        <v>2</v>
      </c>
      <c r="D102" s="133">
        <v>0.0030890735470276505</v>
      </c>
      <c r="E102" s="133">
        <v>2.6532125137753435</v>
      </c>
      <c r="F102" s="91" t="s">
        <v>1312</v>
      </c>
      <c r="G102" s="91" t="b">
        <v>0</v>
      </c>
      <c r="H102" s="91" t="b">
        <v>0</v>
      </c>
      <c r="I102" s="91" t="b">
        <v>0</v>
      </c>
      <c r="J102" s="91" t="b">
        <v>0</v>
      </c>
      <c r="K102" s="91" t="b">
        <v>0</v>
      </c>
      <c r="L102" s="91" t="b">
        <v>0</v>
      </c>
    </row>
    <row r="103" spans="1:12" ht="15">
      <c r="A103" s="91" t="s">
        <v>939</v>
      </c>
      <c r="B103" s="91" t="s">
        <v>940</v>
      </c>
      <c r="C103" s="91">
        <v>2</v>
      </c>
      <c r="D103" s="133">
        <v>0.0030890735470276505</v>
      </c>
      <c r="E103" s="133">
        <v>2.6532125137753435</v>
      </c>
      <c r="F103" s="91" t="s">
        <v>1312</v>
      </c>
      <c r="G103" s="91" t="b">
        <v>0</v>
      </c>
      <c r="H103" s="91" t="b">
        <v>0</v>
      </c>
      <c r="I103" s="91" t="b">
        <v>0</v>
      </c>
      <c r="J103" s="91" t="b">
        <v>0</v>
      </c>
      <c r="K103" s="91" t="b">
        <v>0</v>
      </c>
      <c r="L103" s="91" t="b">
        <v>0</v>
      </c>
    </row>
    <row r="104" spans="1:12" ht="15">
      <c r="A104" s="91" t="s">
        <v>940</v>
      </c>
      <c r="B104" s="91" t="s">
        <v>244</v>
      </c>
      <c r="C104" s="91">
        <v>2</v>
      </c>
      <c r="D104" s="133">
        <v>0.0030890735470276505</v>
      </c>
      <c r="E104" s="133">
        <v>1.8081144737610868</v>
      </c>
      <c r="F104" s="91" t="s">
        <v>1312</v>
      </c>
      <c r="G104" s="91" t="b">
        <v>0</v>
      </c>
      <c r="H104" s="91" t="b">
        <v>0</v>
      </c>
      <c r="I104" s="91" t="b">
        <v>0</v>
      </c>
      <c r="J104" s="91" t="b">
        <v>0</v>
      </c>
      <c r="K104" s="91" t="b">
        <v>0</v>
      </c>
      <c r="L104" s="91" t="b">
        <v>0</v>
      </c>
    </row>
    <row r="105" spans="1:12" ht="15">
      <c r="A105" s="91" t="s">
        <v>244</v>
      </c>
      <c r="B105" s="91" t="s">
        <v>941</v>
      </c>
      <c r="C105" s="91">
        <v>2</v>
      </c>
      <c r="D105" s="133">
        <v>0.0030890735470276505</v>
      </c>
      <c r="E105" s="133">
        <v>1.8081144737610868</v>
      </c>
      <c r="F105" s="91" t="s">
        <v>1312</v>
      </c>
      <c r="G105" s="91" t="b">
        <v>0</v>
      </c>
      <c r="H105" s="91" t="b">
        <v>0</v>
      </c>
      <c r="I105" s="91" t="b">
        <v>0</v>
      </c>
      <c r="J105" s="91" t="b">
        <v>0</v>
      </c>
      <c r="K105" s="91" t="b">
        <v>0</v>
      </c>
      <c r="L105" s="91" t="b">
        <v>0</v>
      </c>
    </row>
    <row r="106" spans="1:12" ht="15">
      <c r="A106" s="91" t="s">
        <v>941</v>
      </c>
      <c r="B106" s="91" t="s">
        <v>1283</v>
      </c>
      <c r="C106" s="91">
        <v>2</v>
      </c>
      <c r="D106" s="133">
        <v>0.0030890735470276505</v>
      </c>
      <c r="E106" s="133">
        <v>2.6532125137753435</v>
      </c>
      <c r="F106" s="91" t="s">
        <v>1312</v>
      </c>
      <c r="G106" s="91" t="b">
        <v>0</v>
      </c>
      <c r="H106" s="91" t="b">
        <v>0</v>
      </c>
      <c r="I106" s="91" t="b">
        <v>0</v>
      </c>
      <c r="J106" s="91" t="b">
        <v>0</v>
      </c>
      <c r="K106" s="91" t="b">
        <v>0</v>
      </c>
      <c r="L106" s="91" t="b">
        <v>0</v>
      </c>
    </row>
    <row r="107" spans="1:12" ht="15">
      <c r="A107" s="91" t="s">
        <v>1283</v>
      </c>
      <c r="B107" s="91" t="s">
        <v>1284</v>
      </c>
      <c r="C107" s="91">
        <v>2</v>
      </c>
      <c r="D107" s="133">
        <v>0.0030890735470276505</v>
      </c>
      <c r="E107" s="133">
        <v>2.6532125137753435</v>
      </c>
      <c r="F107" s="91" t="s">
        <v>1312</v>
      </c>
      <c r="G107" s="91" t="b">
        <v>0</v>
      </c>
      <c r="H107" s="91" t="b">
        <v>0</v>
      </c>
      <c r="I107" s="91" t="b">
        <v>0</v>
      </c>
      <c r="J107" s="91" t="b">
        <v>0</v>
      </c>
      <c r="K107" s="91" t="b">
        <v>0</v>
      </c>
      <c r="L107" s="91" t="b">
        <v>0</v>
      </c>
    </row>
    <row r="108" spans="1:12" ht="15">
      <c r="A108" s="91" t="s">
        <v>922</v>
      </c>
      <c r="B108" s="91" t="s">
        <v>339</v>
      </c>
      <c r="C108" s="91">
        <v>2</v>
      </c>
      <c r="D108" s="133">
        <v>0.0030890735470276505</v>
      </c>
      <c r="E108" s="133">
        <v>1.213879819945081</v>
      </c>
      <c r="F108" s="91" t="s">
        <v>1312</v>
      </c>
      <c r="G108" s="91" t="b">
        <v>0</v>
      </c>
      <c r="H108" s="91" t="b">
        <v>0</v>
      </c>
      <c r="I108" s="91" t="b">
        <v>0</v>
      </c>
      <c r="J108" s="91" t="b">
        <v>0</v>
      </c>
      <c r="K108" s="91" t="b">
        <v>0</v>
      </c>
      <c r="L108" s="91" t="b">
        <v>0</v>
      </c>
    </row>
    <row r="109" spans="1:12" ht="15">
      <c r="A109" s="91" t="s">
        <v>339</v>
      </c>
      <c r="B109" s="91" t="s">
        <v>1286</v>
      </c>
      <c r="C109" s="91">
        <v>2</v>
      </c>
      <c r="D109" s="133">
        <v>0.0030890735470276505</v>
      </c>
      <c r="E109" s="133">
        <v>1.2730012720637376</v>
      </c>
      <c r="F109" s="91" t="s">
        <v>1312</v>
      </c>
      <c r="G109" s="91" t="b">
        <v>0</v>
      </c>
      <c r="H109" s="91" t="b">
        <v>0</v>
      </c>
      <c r="I109" s="91" t="b">
        <v>0</v>
      </c>
      <c r="J109" s="91" t="b">
        <v>0</v>
      </c>
      <c r="K109" s="91" t="b">
        <v>0</v>
      </c>
      <c r="L109" s="91" t="b">
        <v>0</v>
      </c>
    </row>
    <row r="110" spans="1:12" ht="15">
      <c r="A110" s="91" t="s">
        <v>1286</v>
      </c>
      <c r="B110" s="91" t="s">
        <v>1287</v>
      </c>
      <c r="C110" s="91">
        <v>2</v>
      </c>
      <c r="D110" s="133">
        <v>0.0030890735470276505</v>
      </c>
      <c r="E110" s="133">
        <v>2.6532125137753435</v>
      </c>
      <c r="F110" s="91" t="s">
        <v>1312</v>
      </c>
      <c r="G110" s="91" t="b">
        <v>0</v>
      </c>
      <c r="H110" s="91" t="b">
        <v>0</v>
      </c>
      <c r="I110" s="91" t="b">
        <v>0</v>
      </c>
      <c r="J110" s="91" t="b">
        <v>0</v>
      </c>
      <c r="K110" s="91" t="b">
        <v>0</v>
      </c>
      <c r="L110" s="91" t="b">
        <v>0</v>
      </c>
    </row>
    <row r="111" spans="1:12" ht="15">
      <c r="A111" s="91" t="s">
        <v>1287</v>
      </c>
      <c r="B111" s="91" t="s">
        <v>1288</v>
      </c>
      <c r="C111" s="91">
        <v>2</v>
      </c>
      <c r="D111" s="133">
        <v>0.0030890735470276505</v>
      </c>
      <c r="E111" s="133">
        <v>2.6532125137753435</v>
      </c>
      <c r="F111" s="91" t="s">
        <v>1312</v>
      </c>
      <c r="G111" s="91" t="b">
        <v>0</v>
      </c>
      <c r="H111" s="91" t="b">
        <v>0</v>
      </c>
      <c r="I111" s="91" t="b">
        <v>0</v>
      </c>
      <c r="J111" s="91" t="b">
        <v>0</v>
      </c>
      <c r="K111" s="91" t="b">
        <v>0</v>
      </c>
      <c r="L111" s="91" t="b">
        <v>0</v>
      </c>
    </row>
    <row r="112" spans="1:12" ht="15">
      <c r="A112" s="91" t="s">
        <v>1288</v>
      </c>
      <c r="B112" s="91" t="s">
        <v>1289</v>
      </c>
      <c r="C112" s="91">
        <v>2</v>
      </c>
      <c r="D112" s="133">
        <v>0.0030890735470276505</v>
      </c>
      <c r="E112" s="133">
        <v>2.6532125137753435</v>
      </c>
      <c r="F112" s="91" t="s">
        <v>1312</v>
      </c>
      <c r="G112" s="91" t="b">
        <v>0</v>
      </c>
      <c r="H112" s="91" t="b">
        <v>0</v>
      </c>
      <c r="I112" s="91" t="b">
        <v>0</v>
      </c>
      <c r="J112" s="91" t="b">
        <v>0</v>
      </c>
      <c r="K112" s="91" t="b">
        <v>0</v>
      </c>
      <c r="L112" s="91" t="b">
        <v>0</v>
      </c>
    </row>
    <row r="113" spans="1:12" ht="15">
      <c r="A113" s="91" t="s">
        <v>1289</v>
      </c>
      <c r="B113" s="91" t="s">
        <v>1290</v>
      </c>
      <c r="C113" s="91">
        <v>2</v>
      </c>
      <c r="D113" s="133">
        <v>0.0030890735470276505</v>
      </c>
      <c r="E113" s="133">
        <v>2.6532125137753435</v>
      </c>
      <c r="F113" s="91" t="s">
        <v>1312</v>
      </c>
      <c r="G113" s="91" t="b">
        <v>0</v>
      </c>
      <c r="H113" s="91" t="b">
        <v>0</v>
      </c>
      <c r="I113" s="91" t="b">
        <v>0</v>
      </c>
      <c r="J113" s="91" t="b">
        <v>0</v>
      </c>
      <c r="K113" s="91" t="b">
        <v>0</v>
      </c>
      <c r="L113" s="91" t="b">
        <v>0</v>
      </c>
    </row>
    <row r="114" spans="1:12" ht="15">
      <c r="A114" s="91" t="s">
        <v>1290</v>
      </c>
      <c r="B114" s="91" t="s">
        <v>1291</v>
      </c>
      <c r="C114" s="91">
        <v>2</v>
      </c>
      <c r="D114" s="133">
        <v>0.0030890735470276505</v>
      </c>
      <c r="E114" s="133">
        <v>2.6532125137753435</v>
      </c>
      <c r="F114" s="91" t="s">
        <v>1312</v>
      </c>
      <c r="G114" s="91" t="b">
        <v>0</v>
      </c>
      <c r="H114" s="91" t="b">
        <v>0</v>
      </c>
      <c r="I114" s="91" t="b">
        <v>0</v>
      </c>
      <c r="J114" s="91" t="b">
        <v>0</v>
      </c>
      <c r="K114" s="91" t="b">
        <v>0</v>
      </c>
      <c r="L114" s="91" t="b">
        <v>0</v>
      </c>
    </row>
    <row r="115" spans="1:12" ht="15">
      <c r="A115" s="91" t="s">
        <v>1291</v>
      </c>
      <c r="B115" s="91" t="s">
        <v>241</v>
      </c>
      <c r="C115" s="91">
        <v>2</v>
      </c>
      <c r="D115" s="133">
        <v>0.0030890735470276505</v>
      </c>
      <c r="E115" s="133">
        <v>2.3521825181113627</v>
      </c>
      <c r="F115" s="91" t="s">
        <v>1312</v>
      </c>
      <c r="G115" s="91" t="b">
        <v>0</v>
      </c>
      <c r="H115" s="91" t="b">
        <v>0</v>
      </c>
      <c r="I115" s="91" t="b">
        <v>0</v>
      </c>
      <c r="J115" s="91" t="b">
        <v>0</v>
      </c>
      <c r="K115" s="91" t="b">
        <v>0</v>
      </c>
      <c r="L115" s="91" t="b">
        <v>0</v>
      </c>
    </row>
    <row r="116" spans="1:12" ht="15">
      <c r="A116" s="91" t="s">
        <v>241</v>
      </c>
      <c r="B116" s="91" t="s">
        <v>1256</v>
      </c>
      <c r="C116" s="91">
        <v>2</v>
      </c>
      <c r="D116" s="133">
        <v>0.0030890735470276505</v>
      </c>
      <c r="E116" s="133">
        <v>2.0511525224473814</v>
      </c>
      <c r="F116" s="91" t="s">
        <v>1312</v>
      </c>
      <c r="G116" s="91" t="b">
        <v>0</v>
      </c>
      <c r="H116" s="91" t="b">
        <v>0</v>
      </c>
      <c r="I116" s="91" t="b">
        <v>0</v>
      </c>
      <c r="J116" s="91" t="b">
        <v>0</v>
      </c>
      <c r="K116" s="91" t="b">
        <v>0</v>
      </c>
      <c r="L116" s="91" t="b">
        <v>0</v>
      </c>
    </row>
    <row r="117" spans="1:12" ht="15">
      <c r="A117" s="91" t="s">
        <v>1257</v>
      </c>
      <c r="B117" s="91" t="s">
        <v>241</v>
      </c>
      <c r="C117" s="91">
        <v>2</v>
      </c>
      <c r="D117" s="133">
        <v>0.0030890735470276505</v>
      </c>
      <c r="E117" s="133">
        <v>2.0511525224473814</v>
      </c>
      <c r="F117" s="91" t="s">
        <v>1312</v>
      </c>
      <c r="G117" s="91" t="b">
        <v>0</v>
      </c>
      <c r="H117" s="91" t="b">
        <v>0</v>
      </c>
      <c r="I117" s="91" t="b">
        <v>0</v>
      </c>
      <c r="J117" s="91" t="b">
        <v>0</v>
      </c>
      <c r="K117" s="91" t="b">
        <v>0</v>
      </c>
      <c r="L117" s="91" t="b">
        <v>0</v>
      </c>
    </row>
    <row r="118" spans="1:12" ht="15">
      <c r="A118" s="91" t="s">
        <v>1292</v>
      </c>
      <c r="B118" s="91" t="s">
        <v>1293</v>
      </c>
      <c r="C118" s="91">
        <v>2</v>
      </c>
      <c r="D118" s="133">
        <v>0.0030890735470276505</v>
      </c>
      <c r="E118" s="133">
        <v>2.6532125137753435</v>
      </c>
      <c r="F118" s="91" t="s">
        <v>1312</v>
      </c>
      <c r="G118" s="91" t="b">
        <v>0</v>
      </c>
      <c r="H118" s="91" t="b">
        <v>0</v>
      </c>
      <c r="I118" s="91" t="b">
        <v>0</v>
      </c>
      <c r="J118" s="91" t="b">
        <v>0</v>
      </c>
      <c r="K118" s="91" t="b">
        <v>0</v>
      </c>
      <c r="L118" s="91" t="b">
        <v>0</v>
      </c>
    </row>
    <row r="119" spans="1:12" ht="15">
      <c r="A119" s="91" t="s">
        <v>1293</v>
      </c>
      <c r="B119" s="91" t="s">
        <v>1294</v>
      </c>
      <c r="C119" s="91">
        <v>2</v>
      </c>
      <c r="D119" s="133">
        <v>0.0030890735470276505</v>
      </c>
      <c r="E119" s="133">
        <v>2.6532125137753435</v>
      </c>
      <c r="F119" s="91" t="s">
        <v>1312</v>
      </c>
      <c r="G119" s="91" t="b">
        <v>0</v>
      </c>
      <c r="H119" s="91" t="b">
        <v>0</v>
      </c>
      <c r="I119" s="91" t="b">
        <v>0</v>
      </c>
      <c r="J119" s="91" t="b">
        <v>0</v>
      </c>
      <c r="K119" s="91" t="b">
        <v>0</v>
      </c>
      <c r="L119" s="91" t="b">
        <v>0</v>
      </c>
    </row>
    <row r="120" spans="1:12" ht="15">
      <c r="A120" s="91" t="s">
        <v>339</v>
      </c>
      <c r="B120" s="91" t="s">
        <v>1250</v>
      </c>
      <c r="C120" s="91">
        <v>2</v>
      </c>
      <c r="D120" s="133">
        <v>0.0030890735470276505</v>
      </c>
      <c r="E120" s="133">
        <v>0.7958800173440752</v>
      </c>
      <c r="F120" s="91" t="s">
        <v>1312</v>
      </c>
      <c r="G120" s="91" t="b">
        <v>0</v>
      </c>
      <c r="H120" s="91" t="b">
        <v>0</v>
      </c>
      <c r="I120" s="91" t="b">
        <v>0</v>
      </c>
      <c r="J120" s="91" t="b">
        <v>0</v>
      </c>
      <c r="K120" s="91" t="b">
        <v>0</v>
      </c>
      <c r="L120" s="91" t="b">
        <v>0</v>
      </c>
    </row>
    <row r="121" spans="1:12" ht="15">
      <c r="A121" s="91" t="s">
        <v>1251</v>
      </c>
      <c r="B121" s="91" t="s">
        <v>1256</v>
      </c>
      <c r="C121" s="91">
        <v>2</v>
      </c>
      <c r="D121" s="133">
        <v>0.0030890735470276505</v>
      </c>
      <c r="E121" s="133">
        <v>1.8750612633917</v>
      </c>
      <c r="F121" s="91" t="s">
        <v>1312</v>
      </c>
      <c r="G121" s="91" t="b">
        <v>0</v>
      </c>
      <c r="H121" s="91" t="b">
        <v>0</v>
      </c>
      <c r="I121" s="91" t="b">
        <v>0</v>
      </c>
      <c r="J121" s="91" t="b">
        <v>0</v>
      </c>
      <c r="K121" s="91" t="b">
        <v>0</v>
      </c>
      <c r="L121" s="91" t="b">
        <v>0</v>
      </c>
    </row>
    <row r="122" spans="1:12" ht="15">
      <c r="A122" s="91" t="s">
        <v>1257</v>
      </c>
      <c r="B122" s="91" t="s">
        <v>993</v>
      </c>
      <c r="C122" s="91">
        <v>2</v>
      </c>
      <c r="D122" s="133">
        <v>0.0030890735470276505</v>
      </c>
      <c r="E122" s="133">
        <v>1.3107898329531373</v>
      </c>
      <c r="F122" s="91" t="s">
        <v>1312</v>
      </c>
      <c r="G122" s="91" t="b">
        <v>0</v>
      </c>
      <c r="H122" s="91" t="b">
        <v>0</v>
      </c>
      <c r="I122" s="91" t="b">
        <v>0</v>
      </c>
      <c r="J122" s="91" t="b">
        <v>0</v>
      </c>
      <c r="K122" s="91" t="b">
        <v>0</v>
      </c>
      <c r="L122" s="91" t="b">
        <v>0</v>
      </c>
    </row>
    <row r="123" spans="1:12" ht="15">
      <c r="A123" s="91" t="s">
        <v>1295</v>
      </c>
      <c r="B123" s="91" t="s">
        <v>1296</v>
      </c>
      <c r="C123" s="91">
        <v>2</v>
      </c>
      <c r="D123" s="133">
        <v>0.0030890735470276505</v>
      </c>
      <c r="E123" s="133">
        <v>2.6532125137753435</v>
      </c>
      <c r="F123" s="91" t="s">
        <v>1312</v>
      </c>
      <c r="G123" s="91" t="b">
        <v>0</v>
      </c>
      <c r="H123" s="91" t="b">
        <v>0</v>
      </c>
      <c r="I123" s="91" t="b">
        <v>0</v>
      </c>
      <c r="J123" s="91" t="b">
        <v>1</v>
      </c>
      <c r="K123" s="91" t="b">
        <v>0</v>
      </c>
      <c r="L123" s="91" t="b">
        <v>0</v>
      </c>
    </row>
    <row r="124" spans="1:12" ht="15">
      <c r="A124" s="91" t="s">
        <v>1296</v>
      </c>
      <c r="B124" s="91" t="s">
        <v>1297</v>
      </c>
      <c r="C124" s="91">
        <v>2</v>
      </c>
      <c r="D124" s="133">
        <v>0.0030890735470276505</v>
      </c>
      <c r="E124" s="133">
        <v>2.6532125137753435</v>
      </c>
      <c r="F124" s="91" t="s">
        <v>1312</v>
      </c>
      <c r="G124" s="91" t="b">
        <v>1</v>
      </c>
      <c r="H124" s="91" t="b">
        <v>0</v>
      </c>
      <c r="I124" s="91" t="b">
        <v>0</v>
      </c>
      <c r="J124" s="91" t="b">
        <v>0</v>
      </c>
      <c r="K124" s="91" t="b">
        <v>0</v>
      </c>
      <c r="L124" s="91" t="b">
        <v>0</v>
      </c>
    </row>
    <row r="125" spans="1:12" ht="15">
      <c r="A125" s="91" t="s">
        <v>1297</v>
      </c>
      <c r="B125" s="91" t="s">
        <v>1298</v>
      </c>
      <c r="C125" s="91">
        <v>2</v>
      </c>
      <c r="D125" s="133">
        <v>0.0030890735470276505</v>
      </c>
      <c r="E125" s="133">
        <v>2.6532125137753435</v>
      </c>
      <c r="F125" s="91" t="s">
        <v>1312</v>
      </c>
      <c r="G125" s="91" t="b">
        <v>0</v>
      </c>
      <c r="H125" s="91" t="b">
        <v>0</v>
      </c>
      <c r="I125" s="91" t="b">
        <v>0</v>
      </c>
      <c r="J125" s="91" t="b">
        <v>0</v>
      </c>
      <c r="K125" s="91" t="b">
        <v>0</v>
      </c>
      <c r="L125" s="91" t="b">
        <v>0</v>
      </c>
    </row>
    <row r="126" spans="1:12" ht="15">
      <c r="A126" s="91" t="s">
        <v>1298</v>
      </c>
      <c r="B126" s="91" t="s">
        <v>909</v>
      </c>
      <c r="C126" s="91">
        <v>2</v>
      </c>
      <c r="D126" s="133">
        <v>0.0030890735470276505</v>
      </c>
      <c r="E126" s="133">
        <v>1.5740312677277188</v>
      </c>
      <c r="F126" s="91" t="s">
        <v>1312</v>
      </c>
      <c r="G126" s="91" t="b">
        <v>0</v>
      </c>
      <c r="H126" s="91" t="b">
        <v>0</v>
      </c>
      <c r="I126" s="91" t="b">
        <v>0</v>
      </c>
      <c r="J126" s="91" t="b">
        <v>0</v>
      </c>
      <c r="K126" s="91" t="b">
        <v>0</v>
      </c>
      <c r="L126" s="91" t="b">
        <v>0</v>
      </c>
    </row>
    <row r="127" spans="1:12" ht="15">
      <c r="A127" s="91" t="s">
        <v>1275</v>
      </c>
      <c r="B127" s="91" t="s">
        <v>1254</v>
      </c>
      <c r="C127" s="91">
        <v>2</v>
      </c>
      <c r="D127" s="133">
        <v>0.0030890735470276505</v>
      </c>
      <c r="E127" s="133">
        <v>2.1760912590556813</v>
      </c>
      <c r="F127" s="91" t="s">
        <v>1312</v>
      </c>
      <c r="G127" s="91" t="b">
        <v>0</v>
      </c>
      <c r="H127" s="91" t="b">
        <v>0</v>
      </c>
      <c r="I127" s="91" t="b">
        <v>0</v>
      </c>
      <c r="J127" s="91" t="b">
        <v>0</v>
      </c>
      <c r="K127" s="91" t="b">
        <v>0</v>
      </c>
      <c r="L127" s="91" t="b">
        <v>0</v>
      </c>
    </row>
    <row r="128" spans="1:12" ht="15">
      <c r="A128" s="91" t="s">
        <v>1025</v>
      </c>
      <c r="B128" s="91" t="s">
        <v>1279</v>
      </c>
      <c r="C128" s="91">
        <v>2</v>
      </c>
      <c r="D128" s="133">
        <v>0.0030890735470276505</v>
      </c>
      <c r="E128" s="133">
        <v>1.6989700043360187</v>
      </c>
      <c r="F128" s="91" t="s">
        <v>1312</v>
      </c>
      <c r="G128" s="91" t="b">
        <v>0</v>
      </c>
      <c r="H128" s="91" t="b">
        <v>0</v>
      </c>
      <c r="I128" s="91" t="b">
        <v>0</v>
      </c>
      <c r="J128" s="91" t="b">
        <v>0</v>
      </c>
      <c r="K128" s="91" t="b">
        <v>0</v>
      </c>
      <c r="L128" s="91" t="b">
        <v>0</v>
      </c>
    </row>
    <row r="129" spans="1:12" ht="15">
      <c r="A129" s="91" t="s">
        <v>1279</v>
      </c>
      <c r="B129" s="91" t="s">
        <v>992</v>
      </c>
      <c r="C129" s="91">
        <v>2</v>
      </c>
      <c r="D129" s="133">
        <v>0.0030890735470276505</v>
      </c>
      <c r="E129" s="133">
        <v>1.5228787452803374</v>
      </c>
      <c r="F129" s="91" t="s">
        <v>1312</v>
      </c>
      <c r="G129" s="91" t="b">
        <v>0</v>
      </c>
      <c r="H129" s="91" t="b">
        <v>0</v>
      </c>
      <c r="I129" s="91" t="b">
        <v>0</v>
      </c>
      <c r="J129" s="91" t="b">
        <v>0</v>
      </c>
      <c r="K129" s="91" t="b">
        <v>0</v>
      </c>
      <c r="L129" s="91" t="b">
        <v>0</v>
      </c>
    </row>
    <row r="130" spans="1:12" ht="15">
      <c r="A130" s="91" t="s">
        <v>992</v>
      </c>
      <c r="B130" s="91" t="s">
        <v>1249</v>
      </c>
      <c r="C130" s="91">
        <v>2</v>
      </c>
      <c r="D130" s="133">
        <v>0.0030890735470276505</v>
      </c>
      <c r="E130" s="133">
        <v>1.0299632233774432</v>
      </c>
      <c r="F130" s="91" t="s">
        <v>1312</v>
      </c>
      <c r="G130" s="91" t="b">
        <v>0</v>
      </c>
      <c r="H130" s="91" t="b">
        <v>0</v>
      </c>
      <c r="I130" s="91" t="b">
        <v>0</v>
      </c>
      <c r="J130" s="91" t="b">
        <v>0</v>
      </c>
      <c r="K130" s="91" t="b">
        <v>0</v>
      </c>
      <c r="L130" s="91" t="b">
        <v>0</v>
      </c>
    </row>
    <row r="131" spans="1:12" ht="15">
      <c r="A131" s="91" t="s">
        <v>1272</v>
      </c>
      <c r="B131" s="91" t="s">
        <v>1248</v>
      </c>
      <c r="C131" s="91">
        <v>2</v>
      </c>
      <c r="D131" s="133">
        <v>0.0030890735470276505</v>
      </c>
      <c r="E131" s="133">
        <v>1.7501225267834002</v>
      </c>
      <c r="F131" s="91" t="s">
        <v>1312</v>
      </c>
      <c r="G131" s="91" t="b">
        <v>0</v>
      </c>
      <c r="H131" s="91" t="b">
        <v>0</v>
      </c>
      <c r="I131" s="91" t="b">
        <v>0</v>
      </c>
      <c r="J131" s="91" t="b">
        <v>0</v>
      </c>
      <c r="K131" s="91" t="b">
        <v>0</v>
      </c>
      <c r="L131" s="91" t="b">
        <v>0</v>
      </c>
    </row>
    <row r="132" spans="1:12" ht="15">
      <c r="A132" s="91" t="s">
        <v>1003</v>
      </c>
      <c r="B132" s="91" t="s">
        <v>1004</v>
      </c>
      <c r="C132" s="91">
        <v>2</v>
      </c>
      <c r="D132" s="133">
        <v>0.0030890735470276505</v>
      </c>
      <c r="E132" s="133">
        <v>2.6532125137753435</v>
      </c>
      <c r="F132" s="91" t="s">
        <v>1312</v>
      </c>
      <c r="G132" s="91" t="b">
        <v>0</v>
      </c>
      <c r="H132" s="91" t="b">
        <v>0</v>
      </c>
      <c r="I132" s="91" t="b">
        <v>0</v>
      </c>
      <c r="J132" s="91" t="b">
        <v>0</v>
      </c>
      <c r="K132" s="91" t="b">
        <v>0</v>
      </c>
      <c r="L132" s="91" t="b">
        <v>0</v>
      </c>
    </row>
    <row r="133" spans="1:12" ht="15">
      <c r="A133" s="91" t="s">
        <v>1004</v>
      </c>
      <c r="B133" s="91" t="s">
        <v>928</v>
      </c>
      <c r="C133" s="91">
        <v>2</v>
      </c>
      <c r="D133" s="133">
        <v>0.0030890735470276505</v>
      </c>
      <c r="E133" s="133">
        <v>2.4771212547196626</v>
      </c>
      <c r="F133" s="91" t="s">
        <v>1312</v>
      </c>
      <c r="G133" s="91" t="b">
        <v>0</v>
      </c>
      <c r="H133" s="91" t="b">
        <v>0</v>
      </c>
      <c r="I133" s="91" t="b">
        <v>0</v>
      </c>
      <c r="J133" s="91" t="b">
        <v>0</v>
      </c>
      <c r="K133" s="91" t="b">
        <v>0</v>
      </c>
      <c r="L133" s="91" t="b">
        <v>0</v>
      </c>
    </row>
    <row r="134" spans="1:12" ht="15">
      <c r="A134" s="91" t="s">
        <v>928</v>
      </c>
      <c r="B134" s="91" t="s">
        <v>1005</v>
      </c>
      <c r="C134" s="91">
        <v>2</v>
      </c>
      <c r="D134" s="133">
        <v>0.0030890735470276505</v>
      </c>
      <c r="E134" s="133">
        <v>2.4771212547196626</v>
      </c>
      <c r="F134" s="91" t="s">
        <v>1312</v>
      </c>
      <c r="G134" s="91" t="b">
        <v>0</v>
      </c>
      <c r="H134" s="91" t="b">
        <v>0</v>
      </c>
      <c r="I134" s="91" t="b">
        <v>0</v>
      </c>
      <c r="J134" s="91" t="b">
        <v>0</v>
      </c>
      <c r="K134" s="91" t="b">
        <v>0</v>
      </c>
      <c r="L134" s="91" t="b">
        <v>0</v>
      </c>
    </row>
    <row r="135" spans="1:12" ht="15">
      <c r="A135" s="91" t="s">
        <v>1005</v>
      </c>
      <c r="B135" s="91" t="s">
        <v>929</v>
      </c>
      <c r="C135" s="91">
        <v>2</v>
      </c>
      <c r="D135" s="133">
        <v>0.0030890735470276505</v>
      </c>
      <c r="E135" s="133">
        <v>2.6532125137753435</v>
      </c>
      <c r="F135" s="91" t="s">
        <v>1312</v>
      </c>
      <c r="G135" s="91" t="b">
        <v>0</v>
      </c>
      <c r="H135" s="91" t="b">
        <v>0</v>
      </c>
      <c r="I135" s="91" t="b">
        <v>0</v>
      </c>
      <c r="J135" s="91" t="b">
        <v>0</v>
      </c>
      <c r="K135" s="91" t="b">
        <v>0</v>
      </c>
      <c r="L135" s="91" t="b">
        <v>0</v>
      </c>
    </row>
    <row r="136" spans="1:12" ht="15">
      <c r="A136" s="91" t="s">
        <v>929</v>
      </c>
      <c r="B136" s="91" t="s">
        <v>1006</v>
      </c>
      <c r="C136" s="91">
        <v>2</v>
      </c>
      <c r="D136" s="133">
        <v>0.0030890735470276505</v>
      </c>
      <c r="E136" s="133">
        <v>2.4771212547196626</v>
      </c>
      <c r="F136" s="91" t="s">
        <v>1312</v>
      </c>
      <c r="G136" s="91" t="b">
        <v>0</v>
      </c>
      <c r="H136" s="91" t="b">
        <v>0</v>
      </c>
      <c r="I136" s="91" t="b">
        <v>0</v>
      </c>
      <c r="J136" s="91" t="b">
        <v>0</v>
      </c>
      <c r="K136" s="91" t="b">
        <v>0</v>
      </c>
      <c r="L136" s="91" t="b">
        <v>0</v>
      </c>
    </row>
    <row r="137" spans="1:12" ht="15">
      <c r="A137" s="91" t="s">
        <v>1006</v>
      </c>
      <c r="B137" s="91" t="s">
        <v>1007</v>
      </c>
      <c r="C137" s="91">
        <v>2</v>
      </c>
      <c r="D137" s="133">
        <v>0.0030890735470276505</v>
      </c>
      <c r="E137" s="133">
        <v>2.4771212547196626</v>
      </c>
      <c r="F137" s="91" t="s">
        <v>1312</v>
      </c>
      <c r="G137" s="91" t="b">
        <v>0</v>
      </c>
      <c r="H137" s="91" t="b">
        <v>0</v>
      </c>
      <c r="I137" s="91" t="b">
        <v>0</v>
      </c>
      <c r="J137" s="91" t="b">
        <v>0</v>
      </c>
      <c r="K137" s="91" t="b">
        <v>0</v>
      </c>
      <c r="L137" s="91" t="b">
        <v>0</v>
      </c>
    </row>
    <row r="138" spans="1:12" ht="15">
      <c r="A138" s="91" t="s">
        <v>1007</v>
      </c>
      <c r="B138" s="91" t="s">
        <v>927</v>
      </c>
      <c r="C138" s="91">
        <v>2</v>
      </c>
      <c r="D138" s="133">
        <v>0.0030890735470276505</v>
      </c>
      <c r="E138" s="133">
        <v>2.4771212547196626</v>
      </c>
      <c r="F138" s="91" t="s">
        <v>1312</v>
      </c>
      <c r="G138" s="91" t="b">
        <v>0</v>
      </c>
      <c r="H138" s="91" t="b">
        <v>0</v>
      </c>
      <c r="I138" s="91" t="b">
        <v>0</v>
      </c>
      <c r="J138" s="91" t="b">
        <v>0</v>
      </c>
      <c r="K138" s="91" t="b">
        <v>0</v>
      </c>
      <c r="L138" s="91" t="b">
        <v>0</v>
      </c>
    </row>
    <row r="139" spans="1:12" ht="15">
      <c r="A139" s="91" t="s">
        <v>927</v>
      </c>
      <c r="B139" s="91" t="s">
        <v>930</v>
      </c>
      <c r="C139" s="91">
        <v>2</v>
      </c>
      <c r="D139" s="133">
        <v>0.0030890735470276505</v>
      </c>
      <c r="E139" s="133">
        <v>2.4771212547196626</v>
      </c>
      <c r="F139" s="91" t="s">
        <v>1312</v>
      </c>
      <c r="G139" s="91" t="b">
        <v>0</v>
      </c>
      <c r="H139" s="91" t="b">
        <v>0</v>
      </c>
      <c r="I139" s="91" t="b">
        <v>0</v>
      </c>
      <c r="J139" s="91" t="b">
        <v>0</v>
      </c>
      <c r="K139" s="91" t="b">
        <v>1</v>
      </c>
      <c r="L139" s="91" t="b">
        <v>0</v>
      </c>
    </row>
    <row r="140" spans="1:12" ht="15">
      <c r="A140" s="91" t="s">
        <v>930</v>
      </c>
      <c r="B140" s="91" t="s">
        <v>1008</v>
      </c>
      <c r="C140" s="91">
        <v>2</v>
      </c>
      <c r="D140" s="133">
        <v>0.0030890735470276505</v>
      </c>
      <c r="E140" s="133">
        <v>2.6532125137753435</v>
      </c>
      <c r="F140" s="91" t="s">
        <v>1312</v>
      </c>
      <c r="G140" s="91" t="b">
        <v>0</v>
      </c>
      <c r="H140" s="91" t="b">
        <v>1</v>
      </c>
      <c r="I140" s="91" t="b">
        <v>0</v>
      </c>
      <c r="J140" s="91" t="b">
        <v>0</v>
      </c>
      <c r="K140" s="91" t="b">
        <v>0</v>
      </c>
      <c r="L140" s="91" t="b">
        <v>0</v>
      </c>
    </row>
    <row r="141" spans="1:12" ht="15">
      <c r="A141" s="91" t="s">
        <v>1008</v>
      </c>
      <c r="B141" s="91" t="s">
        <v>931</v>
      </c>
      <c r="C141" s="91">
        <v>2</v>
      </c>
      <c r="D141" s="133">
        <v>0.0030890735470276505</v>
      </c>
      <c r="E141" s="133">
        <v>2.4771212547196626</v>
      </c>
      <c r="F141" s="91" t="s">
        <v>1312</v>
      </c>
      <c r="G141" s="91" t="b">
        <v>0</v>
      </c>
      <c r="H141" s="91" t="b">
        <v>0</v>
      </c>
      <c r="I141" s="91" t="b">
        <v>0</v>
      </c>
      <c r="J141" s="91" t="b">
        <v>0</v>
      </c>
      <c r="K141" s="91" t="b">
        <v>0</v>
      </c>
      <c r="L141" s="91" t="b">
        <v>0</v>
      </c>
    </row>
    <row r="142" spans="1:12" ht="15">
      <c r="A142" s="91" t="s">
        <v>933</v>
      </c>
      <c r="B142" s="91" t="s">
        <v>339</v>
      </c>
      <c r="C142" s="91">
        <v>2</v>
      </c>
      <c r="D142" s="133">
        <v>0.0030890735470276505</v>
      </c>
      <c r="E142" s="133">
        <v>1.213879819945081</v>
      </c>
      <c r="F142" s="91" t="s">
        <v>1312</v>
      </c>
      <c r="G142" s="91" t="b">
        <v>0</v>
      </c>
      <c r="H142" s="91" t="b">
        <v>0</v>
      </c>
      <c r="I142" s="91" t="b">
        <v>0</v>
      </c>
      <c r="J142" s="91" t="b">
        <v>0</v>
      </c>
      <c r="K142" s="91" t="b">
        <v>0</v>
      </c>
      <c r="L142" s="91" t="b">
        <v>0</v>
      </c>
    </row>
    <row r="143" spans="1:12" ht="15">
      <c r="A143" s="91" t="s">
        <v>934</v>
      </c>
      <c r="B143" s="91" t="s">
        <v>935</v>
      </c>
      <c r="C143" s="91">
        <v>2</v>
      </c>
      <c r="D143" s="133">
        <v>0.0030890735470276505</v>
      </c>
      <c r="E143" s="133">
        <v>2.6532125137753435</v>
      </c>
      <c r="F143" s="91" t="s">
        <v>1312</v>
      </c>
      <c r="G143" s="91" t="b">
        <v>0</v>
      </c>
      <c r="H143" s="91" t="b">
        <v>0</v>
      </c>
      <c r="I143" s="91" t="b">
        <v>0</v>
      </c>
      <c r="J143" s="91" t="b">
        <v>0</v>
      </c>
      <c r="K143" s="91" t="b">
        <v>0</v>
      </c>
      <c r="L143" s="91" t="b">
        <v>0</v>
      </c>
    </row>
    <row r="144" spans="1:12" ht="15">
      <c r="A144" s="91" t="s">
        <v>219</v>
      </c>
      <c r="B144" s="91" t="s">
        <v>1010</v>
      </c>
      <c r="C144" s="91">
        <v>2</v>
      </c>
      <c r="D144" s="133">
        <v>0.0030890735470276505</v>
      </c>
      <c r="E144" s="133">
        <v>2.4771212547196626</v>
      </c>
      <c r="F144" s="91" t="s">
        <v>1312</v>
      </c>
      <c r="G144" s="91" t="b">
        <v>0</v>
      </c>
      <c r="H144" s="91" t="b">
        <v>0</v>
      </c>
      <c r="I144" s="91" t="b">
        <v>0</v>
      </c>
      <c r="J144" s="91" t="b">
        <v>0</v>
      </c>
      <c r="K144" s="91" t="b">
        <v>0</v>
      </c>
      <c r="L144" s="91" t="b">
        <v>0</v>
      </c>
    </row>
    <row r="145" spans="1:12" ht="15">
      <c r="A145" s="91" t="s">
        <v>938</v>
      </c>
      <c r="B145" s="91" t="s">
        <v>1302</v>
      </c>
      <c r="C145" s="91">
        <v>2</v>
      </c>
      <c r="D145" s="133">
        <v>0.0030890735470276505</v>
      </c>
      <c r="E145" s="133">
        <v>2.255272505103306</v>
      </c>
      <c r="F145" s="91" t="s">
        <v>1312</v>
      </c>
      <c r="G145" s="91" t="b">
        <v>0</v>
      </c>
      <c r="H145" s="91" t="b">
        <v>0</v>
      </c>
      <c r="I145" s="91" t="b">
        <v>0</v>
      </c>
      <c r="J145" s="91" t="b">
        <v>0</v>
      </c>
      <c r="K145" s="91" t="b">
        <v>0</v>
      </c>
      <c r="L145" s="91" t="b">
        <v>0</v>
      </c>
    </row>
    <row r="146" spans="1:12" ht="15">
      <c r="A146" s="91" t="s">
        <v>938</v>
      </c>
      <c r="B146" s="91" t="s">
        <v>339</v>
      </c>
      <c r="C146" s="91">
        <v>2</v>
      </c>
      <c r="D146" s="133">
        <v>0.0030890735470276505</v>
      </c>
      <c r="E146" s="133">
        <v>0.8159398112730435</v>
      </c>
      <c r="F146" s="91" t="s">
        <v>1312</v>
      </c>
      <c r="G146" s="91" t="b">
        <v>0</v>
      </c>
      <c r="H146" s="91" t="b">
        <v>0</v>
      </c>
      <c r="I146" s="91" t="b">
        <v>0</v>
      </c>
      <c r="J146" s="91" t="b">
        <v>0</v>
      </c>
      <c r="K146" s="91" t="b">
        <v>0</v>
      </c>
      <c r="L146" s="91" t="b">
        <v>0</v>
      </c>
    </row>
    <row r="147" spans="1:12" ht="15">
      <c r="A147" s="91" t="s">
        <v>339</v>
      </c>
      <c r="B147" s="91" t="s">
        <v>914</v>
      </c>
      <c r="C147" s="91">
        <v>2</v>
      </c>
      <c r="D147" s="133">
        <v>0.0030890735470276505</v>
      </c>
      <c r="E147" s="133">
        <v>0.6709412807357753</v>
      </c>
      <c r="F147" s="91" t="s">
        <v>1312</v>
      </c>
      <c r="G147" s="91" t="b">
        <v>0</v>
      </c>
      <c r="H147" s="91" t="b">
        <v>0</v>
      </c>
      <c r="I147" s="91" t="b">
        <v>0</v>
      </c>
      <c r="J147" s="91" t="b">
        <v>0</v>
      </c>
      <c r="K147" s="91" t="b">
        <v>0</v>
      </c>
      <c r="L147" s="91" t="b">
        <v>0</v>
      </c>
    </row>
    <row r="148" spans="1:12" ht="15">
      <c r="A148" s="91" t="s">
        <v>914</v>
      </c>
      <c r="B148" s="91" t="s">
        <v>1303</v>
      </c>
      <c r="C148" s="91">
        <v>2</v>
      </c>
      <c r="D148" s="133">
        <v>0.0030890735470276505</v>
      </c>
      <c r="E148" s="133">
        <v>2.0511525224473814</v>
      </c>
      <c r="F148" s="91" t="s">
        <v>1312</v>
      </c>
      <c r="G148" s="91" t="b">
        <v>0</v>
      </c>
      <c r="H148" s="91" t="b">
        <v>0</v>
      </c>
      <c r="I148" s="91" t="b">
        <v>0</v>
      </c>
      <c r="J148" s="91" t="b">
        <v>0</v>
      </c>
      <c r="K148" s="91" t="b">
        <v>1</v>
      </c>
      <c r="L148" s="91" t="b">
        <v>0</v>
      </c>
    </row>
    <row r="149" spans="1:12" ht="15">
      <c r="A149" s="91" t="s">
        <v>1303</v>
      </c>
      <c r="B149" s="91" t="s">
        <v>1304</v>
      </c>
      <c r="C149" s="91">
        <v>2</v>
      </c>
      <c r="D149" s="133">
        <v>0.0030890735470276505</v>
      </c>
      <c r="E149" s="133">
        <v>2.6532125137753435</v>
      </c>
      <c r="F149" s="91" t="s">
        <v>1312</v>
      </c>
      <c r="G149" s="91" t="b">
        <v>0</v>
      </c>
      <c r="H149" s="91" t="b">
        <v>1</v>
      </c>
      <c r="I149" s="91" t="b">
        <v>0</v>
      </c>
      <c r="J149" s="91" t="b">
        <v>0</v>
      </c>
      <c r="K149" s="91" t="b">
        <v>0</v>
      </c>
      <c r="L149" s="91" t="b">
        <v>0</v>
      </c>
    </row>
    <row r="150" spans="1:12" ht="15">
      <c r="A150" s="91" t="s">
        <v>1304</v>
      </c>
      <c r="B150" s="91" t="s">
        <v>1305</v>
      </c>
      <c r="C150" s="91">
        <v>2</v>
      </c>
      <c r="D150" s="133">
        <v>0.0030890735470276505</v>
      </c>
      <c r="E150" s="133">
        <v>2.6532125137753435</v>
      </c>
      <c r="F150" s="91" t="s">
        <v>1312</v>
      </c>
      <c r="G150" s="91" t="b">
        <v>0</v>
      </c>
      <c r="H150" s="91" t="b">
        <v>0</v>
      </c>
      <c r="I150" s="91" t="b">
        <v>0</v>
      </c>
      <c r="J150" s="91" t="b">
        <v>0</v>
      </c>
      <c r="K150" s="91" t="b">
        <v>0</v>
      </c>
      <c r="L150" s="91" t="b">
        <v>0</v>
      </c>
    </row>
    <row r="151" spans="1:12" ht="15">
      <c r="A151" s="91" t="s">
        <v>1305</v>
      </c>
      <c r="B151" s="91" t="s">
        <v>1306</v>
      </c>
      <c r="C151" s="91">
        <v>2</v>
      </c>
      <c r="D151" s="133">
        <v>0.0030890735470276505</v>
      </c>
      <c r="E151" s="133">
        <v>2.6532125137753435</v>
      </c>
      <c r="F151" s="91" t="s">
        <v>1312</v>
      </c>
      <c r="G151" s="91" t="b">
        <v>0</v>
      </c>
      <c r="H151" s="91" t="b">
        <v>0</v>
      </c>
      <c r="I151" s="91" t="b">
        <v>0</v>
      </c>
      <c r="J151" s="91" t="b">
        <v>0</v>
      </c>
      <c r="K151" s="91" t="b">
        <v>0</v>
      </c>
      <c r="L151" s="91" t="b">
        <v>0</v>
      </c>
    </row>
    <row r="152" spans="1:12" ht="15">
      <c r="A152" s="91" t="s">
        <v>914</v>
      </c>
      <c r="B152" s="91" t="s">
        <v>339</v>
      </c>
      <c r="C152" s="91">
        <v>3</v>
      </c>
      <c r="D152" s="133">
        <v>0.010380344678068316</v>
      </c>
      <c r="E152" s="133">
        <v>1.130333768495006</v>
      </c>
      <c r="F152" s="91" t="s">
        <v>837</v>
      </c>
      <c r="G152" s="91" t="b">
        <v>0</v>
      </c>
      <c r="H152" s="91" t="b">
        <v>0</v>
      </c>
      <c r="I152" s="91" t="b">
        <v>0</v>
      </c>
      <c r="J152" s="91" t="b">
        <v>0</v>
      </c>
      <c r="K152" s="91" t="b">
        <v>0</v>
      </c>
      <c r="L152" s="91" t="b">
        <v>0</v>
      </c>
    </row>
    <row r="153" spans="1:12" ht="15">
      <c r="A153" s="91" t="s">
        <v>998</v>
      </c>
      <c r="B153" s="91" t="s">
        <v>999</v>
      </c>
      <c r="C153" s="91">
        <v>2</v>
      </c>
      <c r="D153" s="133">
        <v>0.010968304706199136</v>
      </c>
      <c r="E153" s="133">
        <v>1.6074550232146687</v>
      </c>
      <c r="F153" s="91" t="s">
        <v>837</v>
      </c>
      <c r="G153" s="91" t="b">
        <v>0</v>
      </c>
      <c r="H153" s="91" t="b">
        <v>0</v>
      </c>
      <c r="I153" s="91" t="b">
        <v>0</v>
      </c>
      <c r="J153" s="91" t="b">
        <v>0</v>
      </c>
      <c r="K153" s="91" t="b">
        <v>0</v>
      </c>
      <c r="L153" s="91" t="b">
        <v>0</v>
      </c>
    </row>
    <row r="154" spans="1:12" ht="15">
      <c r="A154" s="91" t="s">
        <v>999</v>
      </c>
      <c r="B154" s="91" t="s">
        <v>1000</v>
      </c>
      <c r="C154" s="91">
        <v>2</v>
      </c>
      <c r="D154" s="133">
        <v>0.010968304706199136</v>
      </c>
      <c r="E154" s="133">
        <v>1.6074550232146687</v>
      </c>
      <c r="F154" s="91" t="s">
        <v>837</v>
      </c>
      <c r="G154" s="91" t="b">
        <v>0</v>
      </c>
      <c r="H154" s="91" t="b">
        <v>0</v>
      </c>
      <c r="I154" s="91" t="b">
        <v>0</v>
      </c>
      <c r="J154" s="91" t="b">
        <v>0</v>
      </c>
      <c r="K154" s="91" t="b">
        <v>0</v>
      </c>
      <c r="L154" s="91" t="b">
        <v>0</v>
      </c>
    </row>
    <row r="155" spans="1:12" ht="15">
      <c r="A155" s="91" t="s">
        <v>1000</v>
      </c>
      <c r="B155" s="91" t="s">
        <v>920</v>
      </c>
      <c r="C155" s="91">
        <v>2</v>
      </c>
      <c r="D155" s="133">
        <v>0.010968304706199136</v>
      </c>
      <c r="E155" s="133">
        <v>1.3064250275506875</v>
      </c>
      <c r="F155" s="91" t="s">
        <v>837</v>
      </c>
      <c r="G155" s="91" t="b">
        <v>0</v>
      </c>
      <c r="H155" s="91" t="b">
        <v>0</v>
      </c>
      <c r="I155" s="91" t="b">
        <v>0</v>
      </c>
      <c r="J155" s="91" t="b">
        <v>0</v>
      </c>
      <c r="K155" s="91" t="b">
        <v>0</v>
      </c>
      <c r="L155" s="91" t="b">
        <v>0</v>
      </c>
    </row>
    <row r="156" spans="1:12" ht="15">
      <c r="A156" s="91" t="s">
        <v>920</v>
      </c>
      <c r="B156" s="91" t="s">
        <v>919</v>
      </c>
      <c r="C156" s="91">
        <v>2</v>
      </c>
      <c r="D156" s="133">
        <v>0.010968304706199136</v>
      </c>
      <c r="E156" s="133">
        <v>1.0053950318867062</v>
      </c>
      <c r="F156" s="91" t="s">
        <v>837</v>
      </c>
      <c r="G156" s="91" t="b">
        <v>0</v>
      </c>
      <c r="H156" s="91" t="b">
        <v>0</v>
      </c>
      <c r="I156" s="91" t="b">
        <v>0</v>
      </c>
      <c r="J156" s="91" t="b">
        <v>1</v>
      </c>
      <c r="K156" s="91" t="b">
        <v>0</v>
      </c>
      <c r="L156" s="91" t="b">
        <v>0</v>
      </c>
    </row>
    <row r="157" spans="1:12" ht="15">
      <c r="A157" s="91" t="s">
        <v>919</v>
      </c>
      <c r="B157" s="91" t="s">
        <v>244</v>
      </c>
      <c r="C157" s="91">
        <v>2</v>
      </c>
      <c r="D157" s="133">
        <v>0.010968304706199136</v>
      </c>
      <c r="E157" s="133">
        <v>0.829303772831025</v>
      </c>
      <c r="F157" s="91" t="s">
        <v>837</v>
      </c>
      <c r="G157" s="91" t="b">
        <v>1</v>
      </c>
      <c r="H157" s="91" t="b">
        <v>0</v>
      </c>
      <c r="I157" s="91" t="b">
        <v>0</v>
      </c>
      <c r="J157" s="91" t="b">
        <v>0</v>
      </c>
      <c r="K157" s="91" t="b">
        <v>0</v>
      </c>
      <c r="L157" s="91" t="b">
        <v>0</v>
      </c>
    </row>
    <row r="158" spans="1:12" ht="15">
      <c r="A158" s="91" t="s">
        <v>244</v>
      </c>
      <c r="B158" s="91" t="s">
        <v>244</v>
      </c>
      <c r="C158" s="91">
        <v>2</v>
      </c>
      <c r="D158" s="133">
        <v>0.010968304706199136</v>
      </c>
      <c r="E158" s="133">
        <v>0.6532125137753437</v>
      </c>
      <c r="F158" s="91" t="s">
        <v>837</v>
      </c>
      <c r="G158" s="91" t="b">
        <v>0</v>
      </c>
      <c r="H158" s="91" t="b">
        <v>0</v>
      </c>
      <c r="I158" s="91" t="b">
        <v>0</v>
      </c>
      <c r="J158" s="91" t="b">
        <v>0</v>
      </c>
      <c r="K158" s="91" t="b">
        <v>0</v>
      </c>
      <c r="L158" s="91" t="b">
        <v>0</v>
      </c>
    </row>
    <row r="159" spans="1:12" ht="15">
      <c r="A159" s="91" t="s">
        <v>244</v>
      </c>
      <c r="B159" s="91" t="s">
        <v>919</v>
      </c>
      <c r="C159" s="91">
        <v>2</v>
      </c>
      <c r="D159" s="133">
        <v>0.010968304706199136</v>
      </c>
      <c r="E159" s="133">
        <v>0.829303772831025</v>
      </c>
      <c r="F159" s="91" t="s">
        <v>837</v>
      </c>
      <c r="G159" s="91" t="b">
        <v>0</v>
      </c>
      <c r="H159" s="91" t="b">
        <v>0</v>
      </c>
      <c r="I159" s="91" t="b">
        <v>0</v>
      </c>
      <c r="J159" s="91" t="b">
        <v>1</v>
      </c>
      <c r="K159" s="91" t="b">
        <v>0</v>
      </c>
      <c r="L159" s="91" t="b">
        <v>0</v>
      </c>
    </row>
    <row r="160" spans="1:12" ht="15">
      <c r="A160" s="91" t="s">
        <v>919</v>
      </c>
      <c r="B160" s="91" t="s">
        <v>920</v>
      </c>
      <c r="C160" s="91">
        <v>2</v>
      </c>
      <c r="D160" s="133">
        <v>0.010968304706199136</v>
      </c>
      <c r="E160" s="133">
        <v>1.0053950318867062</v>
      </c>
      <c r="F160" s="91" t="s">
        <v>837</v>
      </c>
      <c r="G160" s="91" t="b">
        <v>1</v>
      </c>
      <c r="H160" s="91" t="b">
        <v>0</v>
      </c>
      <c r="I160" s="91" t="b">
        <v>0</v>
      </c>
      <c r="J160" s="91" t="b">
        <v>0</v>
      </c>
      <c r="K160" s="91" t="b">
        <v>0</v>
      </c>
      <c r="L160" s="91" t="b">
        <v>0</v>
      </c>
    </row>
    <row r="161" spans="1:12" ht="15">
      <c r="A161" s="91" t="s">
        <v>920</v>
      </c>
      <c r="B161" s="91" t="s">
        <v>914</v>
      </c>
      <c r="C161" s="91">
        <v>2</v>
      </c>
      <c r="D161" s="133">
        <v>0.010968304706199136</v>
      </c>
      <c r="E161" s="133">
        <v>1.130333768495006</v>
      </c>
      <c r="F161" s="91" t="s">
        <v>837</v>
      </c>
      <c r="G161" s="91" t="b">
        <v>0</v>
      </c>
      <c r="H161" s="91" t="b">
        <v>0</v>
      </c>
      <c r="I161" s="91" t="b">
        <v>0</v>
      </c>
      <c r="J161" s="91" t="b">
        <v>0</v>
      </c>
      <c r="K161" s="91" t="b">
        <v>0</v>
      </c>
      <c r="L161" s="91" t="b">
        <v>0</v>
      </c>
    </row>
    <row r="162" spans="1:12" ht="15">
      <c r="A162" s="91" t="s">
        <v>922</v>
      </c>
      <c r="B162" s="91" t="s">
        <v>339</v>
      </c>
      <c r="C162" s="91">
        <v>2</v>
      </c>
      <c r="D162" s="133">
        <v>0.010968304706199136</v>
      </c>
      <c r="E162" s="133">
        <v>1.130333768495006</v>
      </c>
      <c r="F162" s="91" t="s">
        <v>837</v>
      </c>
      <c r="G162" s="91" t="b">
        <v>0</v>
      </c>
      <c r="H162" s="91" t="b">
        <v>0</v>
      </c>
      <c r="I162" s="91" t="b">
        <v>0</v>
      </c>
      <c r="J162" s="91" t="b">
        <v>0</v>
      </c>
      <c r="K162" s="91" t="b">
        <v>0</v>
      </c>
      <c r="L162" s="91" t="b">
        <v>0</v>
      </c>
    </row>
    <row r="163" spans="1:12" ht="15">
      <c r="A163" s="91" t="s">
        <v>1003</v>
      </c>
      <c r="B163" s="91" t="s">
        <v>1004</v>
      </c>
      <c r="C163" s="91">
        <v>2</v>
      </c>
      <c r="D163" s="133">
        <v>0.006644953171912499</v>
      </c>
      <c r="E163" s="133">
        <v>1.3979400086720377</v>
      </c>
      <c r="F163" s="91" t="s">
        <v>838</v>
      </c>
      <c r="G163" s="91" t="b">
        <v>0</v>
      </c>
      <c r="H163" s="91" t="b">
        <v>0</v>
      </c>
      <c r="I163" s="91" t="b">
        <v>0</v>
      </c>
      <c r="J163" s="91" t="b">
        <v>0</v>
      </c>
      <c r="K163" s="91" t="b">
        <v>0</v>
      </c>
      <c r="L163" s="91" t="b">
        <v>0</v>
      </c>
    </row>
    <row r="164" spans="1:12" ht="15">
      <c r="A164" s="91" t="s">
        <v>1004</v>
      </c>
      <c r="B164" s="91" t="s">
        <v>928</v>
      </c>
      <c r="C164" s="91">
        <v>2</v>
      </c>
      <c r="D164" s="133">
        <v>0.006644953171912499</v>
      </c>
      <c r="E164" s="133">
        <v>1.3979400086720377</v>
      </c>
      <c r="F164" s="91" t="s">
        <v>838</v>
      </c>
      <c r="G164" s="91" t="b">
        <v>0</v>
      </c>
      <c r="H164" s="91" t="b">
        <v>0</v>
      </c>
      <c r="I164" s="91" t="b">
        <v>0</v>
      </c>
      <c r="J164" s="91" t="b">
        <v>0</v>
      </c>
      <c r="K164" s="91" t="b">
        <v>0</v>
      </c>
      <c r="L164" s="91" t="b">
        <v>0</v>
      </c>
    </row>
    <row r="165" spans="1:12" ht="15">
      <c r="A165" s="91" t="s">
        <v>928</v>
      </c>
      <c r="B165" s="91" t="s">
        <v>1005</v>
      </c>
      <c r="C165" s="91">
        <v>2</v>
      </c>
      <c r="D165" s="133">
        <v>0.006644953171912499</v>
      </c>
      <c r="E165" s="133">
        <v>1.3979400086720377</v>
      </c>
      <c r="F165" s="91" t="s">
        <v>838</v>
      </c>
      <c r="G165" s="91" t="b">
        <v>0</v>
      </c>
      <c r="H165" s="91" t="b">
        <v>0</v>
      </c>
      <c r="I165" s="91" t="b">
        <v>0</v>
      </c>
      <c r="J165" s="91" t="b">
        <v>0</v>
      </c>
      <c r="K165" s="91" t="b">
        <v>0</v>
      </c>
      <c r="L165" s="91" t="b">
        <v>0</v>
      </c>
    </row>
    <row r="166" spans="1:12" ht="15">
      <c r="A166" s="91" t="s">
        <v>1005</v>
      </c>
      <c r="B166" s="91" t="s">
        <v>929</v>
      </c>
      <c r="C166" s="91">
        <v>2</v>
      </c>
      <c r="D166" s="133">
        <v>0.006644953171912499</v>
      </c>
      <c r="E166" s="133">
        <v>1.3979400086720377</v>
      </c>
      <c r="F166" s="91" t="s">
        <v>838</v>
      </c>
      <c r="G166" s="91" t="b">
        <v>0</v>
      </c>
      <c r="H166" s="91" t="b">
        <v>0</v>
      </c>
      <c r="I166" s="91" t="b">
        <v>0</v>
      </c>
      <c r="J166" s="91" t="b">
        <v>0</v>
      </c>
      <c r="K166" s="91" t="b">
        <v>0</v>
      </c>
      <c r="L166" s="91" t="b">
        <v>0</v>
      </c>
    </row>
    <row r="167" spans="1:12" ht="15">
      <c r="A167" s="91" t="s">
        <v>929</v>
      </c>
      <c r="B167" s="91" t="s">
        <v>1006</v>
      </c>
      <c r="C167" s="91">
        <v>2</v>
      </c>
      <c r="D167" s="133">
        <v>0.006644953171912499</v>
      </c>
      <c r="E167" s="133">
        <v>1.3979400086720377</v>
      </c>
      <c r="F167" s="91" t="s">
        <v>838</v>
      </c>
      <c r="G167" s="91" t="b">
        <v>0</v>
      </c>
      <c r="H167" s="91" t="b">
        <v>0</v>
      </c>
      <c r="I167" s="91" t="b">
        <v>0</v>
      </c>
      <c r="J167" s="91" t="b">
        <v>0</v>
      </c>
      <c r="K167" s="91" t="b">
        <v>0</v>
      </c>
      <c r="L167" s="91" t="b">
        <v>0</v>
      </c>
    </row>
    <row r="168" spans="1:12" ht="15">
      <c r="A168" s="91" t="s">
        <v>1006</v>
      </c>
      <c r="B168" s="91" t="s">
        <v>1007</v>
      </c>
      <c r="C168" s="91">
        <v>2</v>
      </c>
      <c r="D168" s="133">
        <v>0.006644953171912499</v>
      </c>
      <c r="E168" s="133">
        <v>1.3979400086720377</v>
      </c>
      <c r="F168" s="91" t="s">
        <v>838</v>
      </c>
      <c r="G168" s="91" t="b">
        <v>0</v>
      </c>
      <c r="H168" s="91" t="b">
        <v>0</v>
      </c>
      <c r="I168" s="91" t="b">
        <v>0</v>
      </c>
      <c r="J168" s="91" t="b">
        <v>0</v>
      </c>
      <c r="K168" s="91" t="b">
        <v>0</v>
      </c>
      <c r="L168" s="91" t="b">
        <v>0</v>
      </c>
    </row>
    <row r="169" spans="1:12" ht="15">
      <c r="A169" s="91" t="s">
        <v>1007</v>
      </c>
      <c r="B169" s="91" t="s">
        <v>927</v>
      </c>
      <c r="C169" s="91">
        <v>2</v>
      </c>
      <c r="D169" s="133">
        <v>0.006644953171912499</v>
      </c>
      <c r="E169" s="133">
        <v>1.2218487496163564</v>
      </c>
      <c r="F169" s="91" t="s">
        <v>838</v>
      </c>
      <c r="G169" s="91" t="b">
        <v>0</v>
      </c>
      <c r="H169" s="91" t="b">
        <v>0</v>
      </c>
      <c r="I169" s="91" t="b">
        <v>0</v>
      </c>
      <c r="J169" s="91" t="b">
        <v>0</v>
      </c>
      <c r="K169" s="91" t="b">
        <v>0</v>
      </c>
      <c r="L169" s="91" t="b">
        <v>0</v>
      </c>
    </row>
    <row r="170" spans="1:12" ht="15">
      <c r="A170" s="91" t="s">
        <v>927</v>
      </c>
      <c r="B170" s="91" t="s">
        <v>930</v>
      </c>
      <c r="C170" s="91">
        <v>2</v>
      </c>
      <c r="D170" s="133">
        <v>0.006644953171912499</v>
      </c>
      <c r="E170" s="133">
        <v>1.2218487496163564</v>
      </c>
      <c r="F170" s="91" t="s">
        <v>838</v>
      </c>
      <c r="G170" s="91" t="b">
        <v>0</v>
      </c>
      <c r="H170" s="91" t="b">
        <v>0</v>
      </c>
      <c r="I170" s="91" t="b">
        <v>0</v>
      </c>
      <c r="J170" s="91" t="b">
        <v>0</v>
      </c>
      <c r="K170" s="91" t="b">
        <v>1</v>
      </c>
      <c r="L170" s="91" t="b">
        <v>0</v>
      </c>
    </row>
    <row r="171" spans="1:12" ht="15">
      <c r="A171" s="91" t="s">
        <v>930</v>
      </c>
      <c r="B171" s="91" t="s">
        <v>1008</v>
      </c>
      <c r="C171" s="91">
        <v>2</v>
      </c>
      <c r="D171" s="133">
        <v>0.006644953171912499</v>
      </c>
      <c r="E171" s="133">
        <v>1.3979400086720377</v>
      </c>
      <c r="F171" s="91" t="s">
        <v>838</v>
      </c>
      <c r="G171" s="91" t="b">
        <v>0</v>
      </c>
      <c r="H171" s="91" t="b">
        <v>1</v>
      </c>
      <c r="I171" s="91" t="b">
        <v>0</v>
      </c>
      <c r="J171" s="91" t="b">
        <v>0</v>
      </c>
      <c r="K171" s="91" t="b">
        <v>0</v>
      </c>
      <c r="L171" s="91" t="b">
        <v>0</v>
      </c>
    </row>
    <row r="172" spans="1:12" ht="15">
      <c r="A172" s="91" t="s">
        <v>1008</v>
      </c>
      <c r="B172" s="91" t="s">
        <v>931</v>
      </c>
      <c r="C172" s="91">
        <v>2</v>
      </c>
      <c r="D172" s="133">
        <v>0.006644953171912499</v>
      </c>
      <c r="E172" s="133">
        <v>1.3979400086720377</v>
      </c>
      <c r="F172" s="91" t="s">
        <v>838</v>
      </c>
      <c r="G172" s="91" t="b">
        <v>0</v>
      </c>
      <c r="H172" s="91" t="b">
        <v>0</v>
      </c>
      <c r="I172" s="91" t="b">
        <v>0</v>
      </c>
      <c r="J172" s="91" t="b">
        <v>0</v>
      </c>
      <c r="K172" s="91" t="b">
        <v>0</v>
      </c>
      <c r="L172" s="91" t="b">
        <v>0</v>
      </c>
    </row>
    <row r="173" spans="1:12" ht="15">
      <c r="A173" s="91" t="s">
        <v>933</v>
      </c>
      <c r="B173" s="91" t="s">
        <v>339</v>
      </c>
      <c r="C173" s="91">
        <v>2</v>
      </c>
      <c r="D173" s="133">
        <v>0.006644953171912499</v>
      </c>
      <c r="E173" s="133">
        <v>1.3979400086720377</v>
      </c>
      <c r="F173" s="91" t="s">
        <v>838</v>
      </c>
      <c r="G173" s="91" t="b">
        <v>0</v>
      </c>
      <c r="H173" s="91" t="b">
        <v>0</v>
      </c>
      <c r="I173" s="91" t="b">
        <v>0</v>
      </c>
      <c r="J173" s="91" t="b">
        <v>0</v>
      </c>
      <c r="K173" s="91" t="b">
        <v>0</v>
      </c>
      <c r="L173" s="91" t="b">
        <v>0</v>
      </c>
    </row>
    <row r="174" spans="1:12" ht="15">
      <c r="A174" s="91" t="s">
        <v>934</v>
      </c>
      <c r="B174" s="91" t="s">
        <v>935</v>
      </c>
      <c r="C174" s="91">
        <v>2</v>
      </c>
      <c r="D174" s="133">
        <v>0.006644953171912499</v>
      </c>
      <c r="E174" s="133">
        <v>1.3979400086720377</v>
      </c>
      <c r="F174" s="91" t="s">
        <v>838</v>
      </c>
      <c r="G174" s="91" t="b">
        <v>0</v>
      </c>
      <c r="H174" s="91" t="b">
        <v>0</v>
      </c>
      <c r="I174" s="91" t="b">
        <v>0</v>
      </c>
      <c r="J174" s="91" t="b">
        <v>0</v>
      </c>
      <c r="K174" s="91" t="b">
        <v>0</v>
      </c>
      <c r="L174" s="91" t="b">
        <v>0</v>
      </c>
    </row>
    <row r="175" spans="1:12" ht="15">
      <c r="A175" s="91" t="s">
        <v>1010</v>
      </c>
      <c r="B175" s="91" t="s">
        <v>1011</v>
      </c>
      <c r="C175" s="91">
        <v>4</v>
      </c>
      <c r="D175" s="133">
        <v>0.00978959335492622</v>
      </c>
      <c r="E175" s="133">
        <v>1.4586378490256493</v>
      </c>
      <c r="F175" s="91" t="s">
        <v>839</v>
      </c>
      <c r="G175" s="91" t="b">
        <v>0</v>
      </c>
      <c r="H175" s="91" t="b">
        <v>0</v>
      </c>
      <c r="I175" s="91" t="b">
        <v>0</v>
      </c>
      <c r="J175" s="91" t="b">
        <v>0</v>
      </c>
      <c r="K175" s="91" t="b">
        <v>0</v>
      </c>
      <c r="L175" s="91" t="b">
        <v>0</v>
      </c>
    </row>
    <row r="176" spans="1:12" ht="15">
      <c r="A176" s="91" t="s">
        <v>1011</v>
      </c>
      <c r="B176" s="91" t="s">
        <v>915</v>
      </c>
      <c r="C176" s="91">
        <v>4</v>
      </c>
      <c r="D176" s="133">
        <v>0.00978959335492622</v>
      </c>
      <c r="E176" s="133">
        <v>1.4586378490256493</v>
      </c>
      <c r="F176" s="91" t="s">
        <v>839</v>
      </c>
      <c r="G176" s="91" t="b">
        <v>0</v>
      </c>
      <c r="H176" s="91" t="b">
        <v>0</v>
      </c>
      <c r="I176" s="91" t="b">
        <v>0</v>
      </c>
      <c r="J176" s="91" t="b">
        <v>0</v>
      </c>
      <c r="K176" s="91" t="b">
        <v>0</v>
      </c>
      <c r="L176" s="91" t="b">
        <v>0</v>
      </c>
    </row>
    <row r="177" spans="1:12" ht="15">
      <c r="A177" s="91" t="s">
        <v>915</v>
      </c>
      <c r="B177" s="91" t="s">
        <v>1012</v>
      </c>
      <c r="C177" s="91">
        <v>4</v>
      </c>
      <c r="D177" s="133">
        <v>0.00978959335492622</v>
      </c>
      <c r="E177" s="133">
        <v>1.4586378490256493</v>
      </c>
      <c r="F177" s="91" t="s">
        <v>839</v>
      </c>
      <c r="G177" s="91" t="b">
        <v>0</v>
      </c>
      <c r="H177" s="91" t="b">
        <v>0</v>
      </c>
      <c r="I177" s="91" t="b">
        <v>0</v>
      </c>
      <c r="J177" s="91" t="b">
        <v>0</v>
      </c>
      <c r="K177" s="91" t="b">
        <v>1</v>
      </c>
      <c r="L177" s="91" t="b">
        <v>0</v>
      </c>
    </row>
    <row r="178" spans="1:12" ht="15">
      <c r="A178" s="91" t="s">
        <v>1012</v>
      </c>
      <c r="B178" s="91" t="s">
        <v>1013</v>
      </c>
      <c r="C178" s="91">
        <v>4</v>
      </c>
      <c r="D178" s="133">
        <v>0.00978959335492622</v>
      </c>
      <c r="E178" s="133">
        <v>1.4586378490256493</v>
      </c>
      <c r="F178" s="91" t="s">
        <v>839</v>
      </c>
      <c r="G178" s="91" t="b">
        <v>0</v>
      </c>
      <c r="H178" s="91" t="b">
        <v>1</v>
      </c>
      <c r="I178" s="91" t="b">
        <v>0</v>
      </c>
      <c r="J178" s="91" t="b">
        <v>0</v>
      </c>
      <c r="K178" s="91" t="b">
        <v>1</v>
      </c>
      <c r="L178" s="91" t="b">
        <v>0</v>
      </c>
    </row>
    <row r="179" spans="1:12" ht="15">
      <c r="A179" s="91" t="s">
        <v>1013</v>
      </c>
      <c r="B179" s="91" t="s">
        <v>1014</v>
      </c>
      <c r="C179" s="91">
        <v>4</v>
      </c>
      <c r="D179" s="133">
        <v>0.00978959335492622</v>
      </c>
      <c r="E179" s="133">
        <v>1.4586378490256493</v>
      </c>
      <c r="F179" s="91" t="s">
        <v>839</v>
      </c>
      <c r="G179" s="91" t="b">
        <v>0</v>
      </c>
      <c r="H179" s="91" t="b">
        <v>1</v>
      </c>
      <c r="I179" s="91" t="b">
        <v>0</v>
      </c>
      <c r="J179" s="91" t="b">
        <v>0</v>
      </c>
      <c r="K179" s="91" t="b">
        <v>0</v>
      </c>
      <c r="L179" s="91" t="b">
        <v>0</v>
      </c>
    </row>
    <row r="180" spans="1:12" ht="15">
      <c r="A180" s="91" t="s">
        <v>916</v>
      </c>
      <c r="B180" s="91" t="s">
        <v>937</v>
      </c>
      <c r="C180" s="91">
        <v>4</v>
      </c>
      <c r="D180" s="133">
        <v>0.00978959335492622</v>
      </c>
      <c r="E180" s="133">
        <v>1.4586378490256493</v>
      </c>
      <c r="F180" s="91" t="s">
        <v>839</v>
      </c>
      <c r="G180" s="91" t="b">
        <v>0</v>
      </c>
      <c r="H180" s="91" t="b">
        <v>0</v>
      </c>
      <c r="I180" s="91" t="b">
        <v>0</v>
      </c>
      <c r="J180" s="91" t="b">
        <v>0</v>
      </c>
      <c r="K180" s="91" t="b">
        <v>0</v>
      </c>
      <c r="L180" s="91" t="b">
        <v>0</v>
      </c>
    </row>
    <row r="181" spans="1:12" ht="15">
      <c r="A181" s="91" t="s">
        <v>937</v>
      </c>
      <c r="B181" s="91" t="s">
        <v>244</v>
      </c>
      <c r="C181" s="91">
        <v>4</v>
      </c>
      <c r="D181" s="133">
        <v>0.00978959335492622</v>
      </c>
      <c r="E181" s="133">
        <v>1.157607853361668</v>
      </c>
      <c r="F181" s="91" t="s">
        <v>839</v>
      </c>
      <c r="G181" s="91" t="b">
        <v>0</v>
      </c>
      <c r="H181" s="91" t="b">
        <v>0</v>
      </c>
      <c r="I181" s="91" t="b">
        <v>0</v>
      </c>
      <c r="J181" s="91" t="b">
        <v>0</v>
      </c>
      <c r="K181" s="91" t="b">
        <v>0</v>
      </c>
      <c r="L181" s="91" t="b">
        <v>0</v>
      </c>
    </row>
    <row r="182" spans="1:12" ht="15">
      <c r="A182" s="91" t="s">
        <v>244</v>
      </c>
      <c r="B182" s="91" t="s">
        <v>938</v>
      </c>
      <c r="C182" s="91">
        <v>4</v>
      </c>
      <c r="D182" s="133">
        <v>0.00978959335492622</v>
      </c>
      <c r="E182" s="133">
        <v>1.157607853361668</v>
      </c>
      <c r="F182" s="91" t="s">
        <v>839</v>
      </c>
      <c r="G182" s="91" t="b">
        <v>0</v>
      </c>
      <c r="H182" s="91" t="b">
        <v>0</v>
      </c>
      <c r="I182" s="91" t="b">
        <v>0</v>
      </c>
      <c r="J182" s="91" t="b">
        <v>0</v>
      </c>
      <c r="K182" s="91" t="b">
        <v>0</v>
      </c>
      <c r="L182" s="91" t="b">
        <v>0</v>
      </c>
    </row>
    <row r="183" spans="1:12" ht="15">
      <c r="A183" s="91" t="s">
        <v>914</v>
      </c>
      <c r="B183" s="91" t="s">
        <v>339</v>
      </c>
      <c r="C183" s="91">
        <v>3</v>
      </c>
      <c r="D183" s="133">
        <v>0.010389481274933686</v>
      </c>
      <c r="E183" s="133">
        <v>1.1398790864012365</v>
      </c>
      <c r="F183" s="91" t="s">
        <v>839</v>
      </c>
      <c r="G183" s="91" t="b">
        <v>0</v>
      </c>
      <c r="H183" s="91" t="b">
        <v>0</v>
      </c>
      <c r="I183" s="91" t="b">
        <v>0</v>
      </c>
      <c r="J183" s="91" t="b">
        <v>0</v>
      </c>
      <c r="K183" s="91" t="b">
        <v>0</v>
      </c>
      <c r="L183" s="91" t="b">
        <v>0</v>
      </c>
    </row>
    <row r="184" spans="1:12" ht="15">
      <c r="A184" s="91" t="s">
        <v>1014</v>
      </c>
      <c r="B184" s="91" t="s">
        <v>916</v>
      </c>
      <c r="C184" s="91">
        <v>3</v>
      </c>
      <c r="D184" s="133">
        <v>0.010389481274933686</v>
      </c>
      <c r="E184" s="133">
        <v>1.3336991124173492</v>
      </c>
      <c r="F184" s="91" t="s">
        <v>839</v>
      </c>
      <c r="G184" s="91" t="b">
        <v>0</v>
      </c>
      <c r="H184" s="91" t="b">
        <v>0</v>
      </c>
      <c r="I184" s="91" t="b">
        <v>0</v>
      </c>
      <c r="J184" s="91" t="b">
        <v>0</v>
      </c>
      <c r="K184" s="91" t="b">
        <v>0</v>
      </c>
      <c r="L184" s="91" t="b">
        <v>0</v>
      </c>
    </row>
    <row r="185" spans="1:12" ht="15">
      <c r="A185" s="91" t="s">
        <v>1001</v>
      </c>
      <c r="B185" s="91" t="s">
        <v>1277</v>
      </c>
      <c r="C185" s="91">
        <v>2</v>
      </c>
      <c r="D185" s="133">
        <v>0.00978959335492622</v>
      </c>
      <c r="E185" s="133">
        <v>1.5835765856339492</v>
      </c>
      <c r="F185" s="91" t="s">
        <v>839</v>
      </c>
      <c r="G185" s="91" t="b">
        <v>0</v>
      </c>
      <c r="H185" s="91" t="b">
        <v>0</v>
      </c>
      <c r="I185" s="91" t="b">
        <v>0</v>
      </c>
      <c r="J185" s="91" t="b">
        <v>0</v>
      </c>
      <c r="K185" s="91" t="b">
        <v>0</v>
      </c>
      <c r="L185" s="91" t="b">
        <v>0</v>
      </c>
    </row>
    <row r="186" spans="1:12" ht="15">
      <c r="A186" s="91" t="s">
        <v>1277</v>
      </c>
      <c r="B186" s="91" t="s">
        <v>939</v>
      </c>
      <c r="C186" s="91">
        <v>2</v>
      </c>
      <c r="D186" s="133">
        <v>0.00978959335492622</v>
      </c>
      <c r="E186" s="133">
        <v>1.7596678446896303</v>
      </c>
      <c r="F186" s="91" t="s">
        <v>839</v>
      </c>
      <c r="G186" s="91" t="b">
        <v>0</v>
      </c>
      <c r="H186" s="91" t="b">
        <v>0</v>
      </c>
      <c r="I186" s="91" t="b">
        <v>0</v>
      </c>
      <c r="J186" s="91" t="b">
        <v>0</v>
      </c>
      <c r="K186" s="91" t="b">
        <v>0</v>
      </c>
      <c r="L186" s="91" t="b">
        <v>0</v>
      </c>
    </row>
    <row r="187" spans="1:12" ht="15">
      <c r="A187" s="91" t="s">
        <v>939</v>
      </c>
      <c r="B187" s="91" t="s">
        <v>940</v>
      </c>
      <c r="C187" s="91">
        <v>2</v>
      </c>
      <c r="D187" s="133">
        <v>0.00978959335492622</v>
      </c>
      <c r="E187" s="133">
        <v>1.7596678446896303</v>
      </c>
      <c r="F187" s="91" t="s">
        <v>839</v>
      </c>
      <c r="G187" s="91" t="b">
        <v>0</v>
      </c>
      <c r="H187" s="91" t="b">
        <v>0</v>
      </c>
      <c r="I187" s="91" t="b">
        <v>0</v>
      </c>
      <c r="J187" s="91" t="b">
        <v>0</v>
      </c>
      <c r="K187" s="91" t="b">
        <v>0</v>
      </c>
      <c r="L187" s="91" t="b">
        <v>0</v>
      </c>
    </row>
    <row r="188" spans="1:12" ht="15">
      <c r="A188" s="91" t="s">
        <v>940</v>
      </c>
      <c r="B188" s="91" t="s">
        <v>244</v>
      </c>
      <c r="C188" s="91">
        <v>2</v>
      </c>
      <c r="D188" s="133">
        <v>0.00978959335492622</v>
      </c>
      <c r="E188" s="133">
        <v>1.157607853361668</v>
      </c>
      <c r="F188" s="91" t="s">
        <v>839</v>
      </c>
      <c r="G188" s="91" t="b">
        <v>0</v>
      </c>
      <c r="H188" s="91" t="b">
        <v>0</v>
      </c>
      <c r="I188" s="91" t="b">
        <v>0</v>
      </c>
      <c r="J188" s="91" t="b">
        <v>0</v>
      </c>
      <c r="K188" s="91" t="b">
        <v>0</v>
      </c>
      <c r="L188" s="91" t="b">
        <v>0</v>
      </c>
    </row>
    <row r="189" spans="1:12" ht="15">
      <c r="A189" s="91" t="s">
        <v>244</v>
      </c>
      <c r="B189" s="91" t="s">
        <v>941</v>
      </c>
      <c r="C189" s="91">
        <v>2</v>
      </c>
      <c r="D189" s="133">
        <v>0.00978959335492622</v>
      </c>
      <c r="E189" s="133">
        <v>1.157607853361668</v>
      </c>
      <c r="F189" s="91" t="s">
        <v>839</v>
      </c>
      <c r="G189" s="91" t="b">
        <v>0</v>
      </c>
      <c r="H189" s="91" t="b">
        <v>0</v>
      </c>
      <c r="I189" s="91" t="b">
        <v>0</v>
      </c>
      <c r="J189" s="91" t="b">
        <v>0</v>
      </c>
      <c r="K189" s="91" t="b">
        <v>0</v>
      </c>
      <c r="L189" s="91" t="b">
        <v>0</v>
      </c>
    </row>
    <row r="190" spans="1:12" ht="15">
      <c r="A190" s="91" t="s">
        <v>941</v>
      </c>
      <c r="B190" s="91" t="s">
        <v>1283</v>
      </c>
      <c r="C190" s="91">
        <v>2</v>
      </c>
      <c r="D190" s="133">
        <v>0.00978959335492622</v>
      </c>
      <c r="E190" s="133">
        <v>1.7596678446896303</v>
      </c>
      <c r="F190" s="91" t="s">
        <v>839</v>
      </c>
      <c r="G190" s="91" t="b">
        <v>0</v>
      </c>
      <c r="H190" s="91" t="b">
        <v>0</v>
      </c>
      <c r="I190" s="91" t="b">
        <v>0</v>
      </c>
      <c r="J190" s="91" t="b">
        <v>0</v>
      </c>
      <c r="K190" s="91" t="b">
        <v>0</v>
      </c>
      <c r="L190" s="91" t="b">
        <v>0</v>
      </c>
    </row>
    <row r="191" spans="1:12" ht="15">
      <c r="A191" s="91" t="s">
        <v>1283</v>
      </c>
      <c r="B191" s="91" t="s">
        <v>1284</v>
      </c>
      <c r="C191" s="91">
        <v>2</v>
      </c>
      <c r="D191" s="133">
        <v>0.00978959335492622</v>
      </c>
      <c r="E191" s="133">
        <v>1.7596678446896303</v>
      </c>
      <c r="F191" s="91" t="s">
        <v>839</v>
      </c>
      <c r="G191" s="91" t="b">
        <v>0</v>
      </c>
      <c r="H191" s="91" t="b">
        <v>0</v>
      </c>
      <c r="I191" s="91" t="b">
        <v>0</v>
      </c>
      <c r="J191" s="91" t="b">
        <v>0</v>
      </c>
      <c r="K191" s="91" t="b">
        <v>0</v>
      </c>
      <c r="L191" s="91" t="b">
        <v>0</v>
      </c>
    </row>
    <row r="192" spans="1:12" ht="15">
      <c r="A192" s="91" t="s">
        <v>938</v>
      </c>
      <c r="B192" s="91" t="s">
        <v>339</v>
      </c>
      <c r="C192" s="91">
        <v>2</v>
      </c>
      <c r="D192" s="133">
        <v>0.00978959335492622</v>
      </c>
      <c r="E192" s="133">
        <v>1.0606978403536116</v>
      </c>
      <c r="F192" s="91" t="s">
        <v>839</v>
      </c>
      <c r="G192" s="91" t="b">
        <v>0</v>
      </c>
      <c r="H192" s="91" t="b">
        <v>0</v>
      </c>
      <c r="I192" s="91" t="b">
        <v>0</v>
      </c>
      <c r="J192" s="91" t="b">
        <v>0</v>
      </c>
      <c r="K192" s="91" t="b">
        <v>0</v>
      </c>
      <c r="L192" s="91" t="b">
        <v>0</v>
      </c>
    </row>
    <row r="193" spans="1:12" ht="15">
      <c r="A193" s="91" t="s">
        <v>339</v>
      </c>
      <c r="B193" s="91" t="s">
        <v>914</v>
      </c>
      <c r="C193" s="91">
        <v>2</v>
      </c>
      <c r="D193" s="133">
        <v>0.00978959335492622</v>
      </c>
      <c r="E193" s="133">
        <v>1.0606978403536116</v>
      </c>
      <c r="F193" s="91" t="s">
        <v>839</v>
      </c>
      <c r="G193" s="91" t="b">
        <v>0</v>
      </c>
      <c r="H193" s="91" t="b">
        <v>0</v>
      </c>
      <c r="I193" s="91" t="b">
        <v>0</v>
      </c>
      <c r="J193" s="91" t="b">
        <v>0</v>
      </c>
      <c r="K193" s="91" t="b">
        <v>0</v>
      </c>
      <c r="L193" s="91" t="b">
        <v>0</v>
      </c>
    </row>
    <row r="194" spans="1:12" ht="15">
      <c r="A194" s="91" t="s">
        <v>914</v>
      </c>
      <c r="B194" s="91" t="s">
        <v>1303</v>
      </c>
      <c r="C194" s="91">
        <v>2</v>
      </c>
      <c r="D194" s="133">
        <v>0.00978959335492622</v>
      </c>
      <c r="E194" s="133">
        <v>1.3617278360175928</v>
      </c>
      <c r="F194" s="91" t="s">
        <v>839</v>
      </c>
      <c r="G194" s="91" t="b">
        <v>0</v>
      </c>
      <c r="H194" s="91" t="b">
        <v>0</v>
      </c>
      <c r="I194" s="91" t="b">
        <v>0</v>
      </c>
      <c r="J194" s="91" t="b">
        <v>0</v>
      </c>
      <c r="K194" s="91" t="b">
        <v>1</v>
      </c>
      <c r="L194" s="91" t="b">
        <v>0</v>
      </c>
    </row>
    <row r="195" spans="1:12" ht="15">
      <c r="A195" s="91" t="s">
        <v>1303</v>
      </c>
      <c r="B195" s="91" t="s">
        <v>1304</v>
      </c>
      <c r="C195" s="91">
        <v>2</v>
      </c>
      <c r="D195" s="133">
        <v>0.00978959335492622</v>
      </c>
      <c r="E195" s="133">
        <v>1.7596678446896303</v>
      </c>
      <c r="F195" s="91" t="s">
        <v>839</v>
      </c>
      <c r="G195" s="91" t="b">
        <v>0</v>
      </c>
      <c r="H195" s="91" t="b">
        <v>1</v>
      </c>
      <c r="I195" s="91" t="b">
        <v>0</v>
      </c>
      <c r="J195" s="91" t="b">
        <v>0</v>
      </c>
      <c r="K195" s="91" t="b">
        <v>0</v>
      </c>
      <c r="L195" s="91" t="b">
        <v>0</v>
      </c>
    </row>
    <row r="196" spans="1:12" ht="15">
      <c r="A196" s="91" t="s">
        <v>1304</v>
      </c>
      <c r="B196" s="91" t="s">
        <v>1305</v>
      </c>
      <c r="C196" s="91">
        <v>2</v>
      </c>
      <c r="D196" s="133">
        <v>0.00978959335492622</v>
      </c>
      <c r="E196" s="133">
        <v>1.7596678446896303</v>
      </c>
      <c r="F196" s="91" t="s">
        <v>839</v>
      </c>
      <c r="G196" s="91" t="b">
        <v>0</v>
      </c>
      <c r="H196" s="91" t="b">
        <v>0</v>
      </c>
      <c r="I196" s="91" t="b">
        <v>0</v>
      </c>
      <c r="J196" s="91" t="b">
        <v>0</v>
      </c>
      <c r="K196" s="91" t="b">
        <v>0</v>
      </c>
      <c r="L196" s="91" t="b">
        <v>0</v>
      </c>
    </row>
    <row r="197" spans="1:12" ht="15">
      <c r="A197" s="91" t="s">
        <v>1305</v>
      </c>
      <c r="B197" s="91" t="s">
        <v>1306</v>
      </c>
      <c r="C197" s="91">
        <v>2</v>
      </c>
      <c r="D197" s="133">
        <v>0.00978959335492622</v>
      </c>
      <c r="E197" s="133">
        <v>1.7596678446896303</v>
      </c>
      <c r="F197" s="91" t="s">
        <v>839</v>
      </c>
      <c r="G197" s="91" t="b">
        <v>0</v>
      </c>
      <c r="H197" s="91" t="b">
        <v>0</v>
      </c>
      <c r="I197" s="91" t="b">
        <v>0</v>
      </c>
      <c r="J197" s="91" t="b">
        <v>0</v>
      </c>
      <c r="K197" s="91" t="b">
        <v>0</v>
      </c>
      <c r="L197" s="91" t="b">
        <v>0</v>
      </c>
    </row>
    <row r="198" spans="1:12" ht="15">
      <c r="A198" s="91" t="s">
        <v>219</v>
      </c>
      <c r="B198" s="91" t="s">
        <v>1010</v>
      </c>
      <c r="C198" s="91">
        <v>2</v>
      </c>
      <c r="D198" s="133">
        <v>0.00978959335492622</v>
      </c>
      <c r="E198" s="133">
        <v>1.5835765856339492</v>
      </c>
      <c r="F198" s="91" t="s">
        <v>839</v>
      </c>
      <c r="G198" s="91" t="b">
        <v>0</v>
      </c>
      <c r="H198" s="91" t="b">
        <v>0</v>
      </c>
      <c r="I198" s="91" t="b">
        <v>0</v>
      </c>
      <c r="J198" s="91" t="b">
        <v>0</v>
      </c>
      <c r="K198" s="91" t="b">
        <v>0</v>
      </c>
      <c r="L198" s="91" t="b">
        <v>0</v>
      </c>
    </row>
    <row r="199" spans="1:12" ht="15">
      <c r="A199" s="91" t="s">
        <v>938</v>
      </c>
      <c r="B199" s="91" t="s">
        <v>1302</v>
      </c>
      <c r="C199" s="91">
        <v>2</v>
      </c>
      <c r="D199" s="133">
        <v>0.00978959335492622</v>
      </c>
      <c r="E199" s="133">
        <v>1.4586378490256493</v>
      </c>
      <c r="F199" s="91" t="s">
        <v>839</v>
      </c>
      <c r="G199" s="91" t="b">
        <v>0</v>
      </c>
      <c r="H199" s="91" t="b">
        <v>0</v>
      </c>
      <c r="I199" s="91" t="b">
        <v>0</v>
      </c>
      <c r="J199" s="91" t="b">
        <v>0</v>
      </c>
      <c r="K199" s="91" t="b">
        <v>0</v>
      </c>
      <c r="L199" s="91" t="b">
        <v>0</v>
      </c>
    </row>
    <row r="200" spans="1:12" ht="15">
      <c r="A200" s="91" t="s">
        <v>1016</v>
      </c>
      <c r="B200" s="91" t="s">
        <v>1017</v>
      </c>
      <c r="C200" s="91">
        <v>2</v>
      </c>
      <c r="D200" s="133">
        <v>0</v>
      </c>
      <c r="E200" s="133">
        <v>1.0606978403536116</v>
      </c>
      <c r="F200" s="91" t="s">
        <v>840</v>
      </c>
      <c r="G200" s="91" t="b">
        <v>0</v>
      </c>
      <c r="H200" s="91" t="b">
        <v>0</v>
      </c>
      <c r="I200" s="91" t="b">
        <v>0</v>
      </c>
      <c r="J200" s="91" t="b">
        <v>1</v>
      </c>
      <c r="K200" s="91" t="b">
        <v>0</v>
      </c>
      <c r="L200" s="91" t="b">
        <v>0</v>
      </c>
    </row>
    <row r="201" spans="1:12" ht="15">
      <c r="A201" s="91" t="s">
        <v>1017</v>
      </c>
      <c r="B201" s="91" t="s">
        <v>1018</v>
      </c>
      <c r="C201" s="91">
        <v>2</v>
      </c>
      <c r="D201" s="133">
        <v>0</v>
      </c>
      <c r="E201" s="133">
        <v>1.0606978403536116</v>
      </c>
      <c r="F201" s="91" t="s">
        <v>840</v>
      </c>
      <c r="G201" s="91" t="b">
        <v>1</v>
      </c>
      <c r="H201" s="91" t="b">
        <v>0</v>
      </c>
      <c r="I201" s="91" t="b">
        <v>0</v>
      </c>
      <c r="J201" s="91" t="b">
        <v>0</v>
      </c>
      <c r="K201" s="91" t="b">
        <v>0</v>
      </c>
      <c r="L201" s="91" t="b">
        <v>0</v>
      </c>
    </row>
    <row r="202" spans="1:12" ht="15">
      <c r="A202" s="91" t="s">
        <v>1018</v>
      </c>
      <c r="B202" s="91" t="s">
        <v>943</v>
      </c>
      <c r="C202" s="91">
        <v>2</v>
      </c>
      <c r="D202" s="133">
        <v>0</v>
      </c>
      <c r="E202" s="133">
        <v>1.0606978403536116</v>
      </c>
      <c r="F202" s="91" t="s">
        <v>840</v>
      </c>
      <c r="G202" s="91" t="b">
        <v>0</v>
      </c>
      <c r="H202" s="91" t="b">
        <v>0</v>
      </c>
      <c r="I202" s="91" t="b">
        <v>0</v>
      </c>
      <c r="J202" s="91" t="b">
        <v>0</v>
      </c>
      <c r="K202" s="91" t="b">
        <v>0</v>
      </c>
      <c r="L202" s="91" t="b">
        <v>0</v>
      </c>
    </row>
    <row r="203" spans="1:12" ht="15">
      <c r="A203" s="91" t="s">
        <v>943</v>
      </c>
      <c r="B203" s="91" t="s">
        <v>944</v>
      </c>
      <c r="C203" s="91">
        <v>2</v>
      </c>
      <c r="D203" s="133">
        <v>0</v>
      </c>
      <c r="E203" s="133">
        <v>1.0606978403536116</v>
      </c>
      <c r="F203" s="91" t="s">
        <v>840</v>
      </c>
      <c r="G203" s="91" t="b">
        <v>0</v>
      </c>
      <c r="H203" s="91" t="b">
        <v>0</v>
      </c>
      <c r="I203" s="91" t="b">
        <v>0</v>
      </c>
      <c r="J203" s="91" t="b">
        <v>0</v>
      </c>
      <c r="K203" s="91" t="b">
        <v>0</v>
      </c>
      <c r="L203" s="91" t="b">
        <v>0</v>
      </c>
    </row>
    <row r="204" spans="1:12" ht="15">
      <c r="A204" s="91" t="s">
        <v>944</v>
      </c>
      <c r="B204" s="91" t="s">
        <v>945</v>
      </c>
      <c r="C204" s="91">
        <v>2</v>
      </c>
      <c r="D204" s="133">
        <v>0</v>
      </c>
      <c r="E204" s="133">
        <v>1.0606978403536116</v>
      </c>
      <c r="F204" s="91" t="s">
        <v>840</v>
      </c>
      <c r="G204" s="91" t="b">
        <v>0</v>
      </c>
      <c r="H204" s="91" t="b">
        <v>0</v>
      </c>
      <c r="I204" s="91" t="b">
        <v>0</v>
      </c>
      <c r="J204" s="91" t="b">
        <v>0</v>
      </c>
      <c r="K204" s="91" t="b">
        <v>0</v>
      </c>
      <c r="L204" s="91" t="b">
        <v>0</v>
      </c>
    </row>
    <row r="205" spans="1:12" ht="15">
      <c r="A205" s="91" t="s">
        <v>945</v>
      </c>
      <c r="B205" s="91" t="s">
        <v>946</v>
      </c>
      <c r="C205" s="91">
        <v>2</v>
      </c>
      <c r="D205" s="133">
        <v>0</v>
      </c>
      <c r="E205" s="133">
        <v>1.0606978403536116</v>
      </c>
      <c r="F205" s="91" t="s">
        <v>840</v>
      </c>
      <c r="G205" s="91" t="b">
        <v>0</v>
      </c>
      <c r="H205" s="91" t="b">
        <v>0</v>
      </c>
      <c r="I205" s="91" t="b">
        <v>0</v>
      </c>
      <c r="J205" s="91" t="b">
        <v>0</v>
      </c>
      <c r="K205" s="91" t="b">
        <v>0</v>
      </c>
      <c r="L205" s="91" t="b">
        <v>0</v>
      </c>
    </row>
    <row r="206" spans="1:12" ht="15">
      <c r="A206" s="91" t="s">
        <v>946</v>
      </c>
      <c r="B206" s="91" t="s">
        <v>947</v>
      </c>
      <c r="C206" s="91">
        <v>2</v>
      </c>
      <c r="D206" s="133">
        <v>0</v>
      </c>
      <c r="E206" s="133">
        <v>1.0606978403536116</v>
      </c>
      <c r="F206" s="91" t="s">
        <v>840</v>
      </c>
      <c r="G206" s="91" t="b">
        <v>0</v>
      </c>
      <c r="H206" s="91" t="b">
        <v>0</v>
      </c>
      <c r="I206" s="91" t="b">
        <v>0</v>
      </c>
      <c r="J206" s="91" t="b">
        <v>0</v>
      </c>
      <c r="K206" s="91" t="b">
        <v>0</v>
      </c>
      <c r="L206" s="91" t="b">
        <v>0</v>
      </c>
    </row>
    <row r="207" spans="1:12" ht="15">
      <c r="A207" s="91" t="s">
        <v>947</v>
      </c>
      <c r="B207" s="91" t="s">
        <v>948</v>
      </c>
      <c r="C207" s="91">
        <v>2</v>
      </c>
      <c r="D207" s="133">
        <v>0</v>
      </c>
      <c r="E207" s="133">
        <v>1.0606978403536116</v>
      </c>
      <c r="F207" s="91" t="s">
        <v>840</v>
      </c>
      <c r="G207" s="91" t="b">
        <v>0</v>
      </c>
      <c r="H207" s="91" t="b">
        <v>0</v>
      </c>
      <c r="I207" s="91" t="b">
        <v>0</v>
      </c>
      <c r="J207" s="91" t="b">
        <v>0</v>
      </c>
      <c r="K207" s="91" t="b">
        <v>0</v>
      </c>
      <c r="L207" s="91" t="b">
        <v>0</v>
      </c>
    </row>
    <row r="208" spans="1:12" ht="15">
      <c r="A208" s="91" t="s">
        <v>948</v>
      </c>
      <c r="B208" s="91" t="s">
        <v>949</v>
      </c>
      <c r="C208" s="91">
        <v>2</v>
      </c>
      <c r="D208" s="133">
        <v>0</v>
      </c>
      <c r="E208" s="133">
        <v>1.0606978403536116</v>
      </c>
      <c r="F208" s="91" t="s">
        <v>840</v>
      </c>
      <c r="G208" s="91" t="b">
        <v>0</v>
      </c>
      <c r="H208" s="91" t="b">
        <v>0</v>
      </c>
      <c r="I208" s="91" t="b">
        <v>0</v>
      </c>
      <c r="J208" s="91" t="b">
        <v>0</v>
      </c>
      <c r="K208" s="91" t="b">
        <v>0</v>
      </c>
      <c r="L208" s="91" t="b">
        <v>0</v>
      </c>
    </row>
    <row r="209" spans="1:12" ht="15">
      <c r="A209" s="91" t="s">
        <v>1022</v>
      </c>
      <c r="B209" s="91" t="s">
        <v>968</v>
      </c>
      <c r="C209" s="91">
        <v>2</v>
      </c>
      <c r="D209" s="133">
        <v>0</v>
      </c>
      <c r="E209" s="133">
        <v>1.255272505103306</v>
      </c>
      <c r="F209" s="91" t="s">
        <v>843</v>
      </c>
      <c r="G209" s="91" t="b">
        <v>0</v>
      </c>
      <c r="H209" s="91" t="b">
        <v>0</v>
      </c>
      <c r="I209" s="91" t="b">
        <v>0</v>
      </c>
      <c r="J209" s="91" t="b">
        <v>0</v>
      </c>
      <c r="K209" s="91" t="b">
        <v>0</v>
      </c>
      <c r="L209" s="91" t="b">
        <v>0</v>
      </c>
    </row>
    <row r="210" spans="1:12" ht="15">
      <c r="A210" s="91" t="s">
        <v>968</v>
      </c>
      <c r="B210" s="91" t="s">
        <v>969</v>
      </c>
      <c r="C210" s="91">
        <v>2</v>
      </c>
      <c r="D210" s="133">
        <v>0</v>
      </c>
      <c r="E210" s="133">
        <v>1.255272505103306</v>
      </c>
      <c r="F210" s="91" t="s">
        <v>843</v>
      </c>
      <c r="G210" s="91" t="b">
        <v>0</v>
      </c>
      <c r="H210" s="91" t="b">
        <v>0</v>
      </c>
      <c r="I210" s="91" t="b">
        <v>0</v>
      </c>
      <c r="J210" s="91" t="b">
        <v>0</v>
      </c>
      <c r="K210" s="91" t="b">
        <v>0</v>
      </c>
      <c r="L210" s="91" t="b">
        <v>0</v>
      </c>
    </row>
    <row r="211" spans="1:12" ht="15">
      <c r="A211" s="91" t="s">
        <v>969</v>
      </c>
      <c r="B211" s="91" t="s">
        <v>970</v>
      </c>
      <c r="C211" s="91">
        <v>2</v>
      </c>
      <c r="D211" s="133">
        <v>0</v>
      </c>
      <c r="E211" s="133">
        <v>1.255272505103306</v>
      </c>
      <c r="F211" s="91" t="s">
        <v>843</v>
      </c>
      <c r="G211" s="91" t="b">
        <v>0</v>
      </c>
      <c r="H211" s="91" t="b">
        <v>0</v>
      </c>
      <c r="I211" s="91" t="b">
        <v>0</v>
      </c>
      <c r="J211" s="91" t="b">
        <v>0</v>
      </c>
      <c r="K211" s="91" t="b">
        <v>0</v>
      </c>
      <c r="L211" s="91" t="b">
        <v>0</v>
      </c>
    </row>
    <row r="212" spans="1:12" ht="15">
      <c r="A212" s="91" t="s">
        <v>970</v>
      </c>
      <c r="B212" s="91" t="s">
        <v>971</v>
      </c>
      <c r="C212" s="91">
        <v>2</v>
      </c>
      <c r="D212" s="133">
        <v>0</v>
      </c>
      <c r="E212" s="133">
        <v>1.255272505103306</v>
      </c>
      <c r="F212" s="91" t="s">
        <v>843</v>
      </c>
      <c r="G212" s="91" t="b">
        <v>0</v>
      </c>
      <c r="H212" s="91" t="b">
        <v>0</v>
      </c>
      <c r="I212" s="91" t="b">
        <v>0</v>
      </c>
      <c r="J212" s="91" t="b">
        <v>0</v>
      </c>
      <c r="K212" s="91" t="b">
        <v>0</v>
      </c>
      <c r="L212" s="91" t="b">
        <v>0</v>
      </c>
    </row>
    <row r="213" spans="1:12" ht="15">
      <c r="A213" s="91" t="s">
        <v>971</v>
      </c>
      <c r="B213" s="91" t="s">
        <v>972</v>
      </c>
      <c r="C213" s="91">
        <v>2</v>
      </c>
      <c r="D213" s="133">
        <v>0</v>
      </c>
      <c r="E213" s="133">
        <v>1.255272505103306</v>
      </c>
      <c r="F213" s="91" t="s">
        <v>843</v>
      </c>
      <c r="G213" s="91" t="b">
        <v>0</v>
      </c>
      <c r="H213" s="91" t="b">
        <v>0</v>
      </c>
      <c r="I213" s="91" t="b">
        <v>0</v>
      </c>
      <c r="J213" s="91" t="b">
        <v>0</v>
      </c>
      <c r="K213" s="91" t="b">
        <v>0</v>
      </c>
      <c r="L213" s="91" t="b">
        <v>0</v>
      </c>
    </row>
    <row r="214" spans="1:12" ht="15">
      <c r="A214" s="91" t="s">
        <v>972</v>
      </c>
      <c r="B214" s="91" t="s">
        <v>973</v>
      </c>
      <c r="C214" s="91">
        <v>2</v>
      </c>
      <c r="D214" s="133">
        <v>0</v>
      </c>
      <c r="E214" s="133">
        <v>1.255272505103306</v>
      </c>
      <c r="F214" s="91" t="s">
        <v>843</v>
      </c>
      <c r="G214" s="91" t="b">
        <v>0</v>
      </c>
      <c r="H214" s="91" t="b">
        <v>0</v>
      </c>
      <c r="I214" s="91" t="b">
        <v>0</v>
      </c>
      <c r="J214" s="91" t="b">
        <v>0</v>
      </c>
      <c r="K214" s="91" t="b">
        <v>0</v>
      </c>
      <c r="L214" s="91" t="b">
        <v>0</v>
      </c>
    </row>
    <row r="215" spans="1:12" ht="15">
      <c r="A215" s="91" t="s">
        <v>973</v>
      </c>
      <c r="B215" s="91" t="s">
        <v>974</v>
      </c>
      <c r="C215" s="91">
        <v>2</v>
      </c>
      <c r="D215" s="133">
        <v>0</v>
      </c>
      <c r="E215" s="133">
        <v>1.255272505103306</v>
      </c>
      <c r="F215" s="91" t="s">
        <v>843</v>
      </c>
      <c r="G215" s="91" t="b">
        <v>0</v>
      </c>
      <c r="H215" s="91" t="b">
        <v>0</v>
      </c>
      <c r="I215" s="91" t="b">
        <v>0</v>
      </c>
      <c r="J215" s="91" t="b">
        <v>0</v>
      </c>
      <c r="K215" s="91" t="b">
        <v>0</v>
      </c>
      <c r="L215" s="91" t="b">
        <v>0</v>
      </c>
    </row>
    <row r="216" spans="1:12" ht="15">
      <c r="A216" s="91" t="s">
        <v>974</v>
      </c>
      <c r="B216" s="91" t="s">
        <v>975</v>
      </c>
      <c r="C216" s="91">
        <v>2</v>
      </c>
      <c r="D216" s="133">
        <v>0</v>
      </c>
      <c r="E216" s="133">
        <v>1.255272505103306</v>
      </c>
      <c r="F216" s="91" t="s">
        <v>843</v>
      </c>
      <c r="G216" s="91" t="b">
        <v>0</v>
      </c>
      <c r="H216" s="91" t="b">
        <v>0</v>
      </c>
      <c r="I216" s="91" t="b">
        <v>0</v>
      </c>
      <c r="J216" s="91" t="b">
        <v>0</v>
      </c>
      <c r="K216" s="91" t="b">
        <v>0</v>
      </c>
      <c r="L216" s="91" t="b">
        <v>0</v>
      </c>
    </row>
    <row r="217" spans="1:12" ht="15">
      <c r="A217" s="91" t="s">
        <v>975</v>
      </c>
      <c r="B217" s="91" t="s">
        <v>976</v>
      </c>
      <c r="C217" s="91">
        <v>2</v>
      </c>
      <c r="D217" s="133">
        <v>0</v>
      </c>
      <c r="E217" s="133">
        <v>1.255272505103306</v>
      </c>
      <c r="F217" s="91" t="s">
        <v>843</v>
      </c>
      <c r="G217" s="91" t="b">
        <v>0</v>
      </c>
      <c r="H217" s="91" t="b">
        <v>0</v>
      </c>
      <c r="I217" s="91" t="b">
        <v>0</v>
      </c>
      <c r="J217" s="91" t="b">
        <v>0</v>
      </c>
      <c r="K217" s="91" t="b">
        <v>0</v>
      </c>
      <c r="L217" s="91" t="b">
        <v>0</v>
      </c>
    </row>
    <row r="218" spans="1:12" ht="15">
      <c r="A218" s="91" t="s">
        <v>909</v>
      </c>
      <c r="B218" s="91" t="s">
        <v>339</v>
      </c>
      <c r="C218" s="91">
        <v>24</v>
      </c>
      <c r="D218" s="133">
        <v>0</v>
      </c>
      <c r="E218" s="133">
        <v>1.2207616539751422</v>
      </c>
      <c r="F218" s="91" t="s">
        <v>844</v>
      </c>
      <c r="G218" s="91" t="b">
        <v>0</v>
      </c>
      <c r="H218" s="91" t="b">
        <v>0</v>
      </c>
      <c r="I218" s="91" t="b">
        <v>0</v>
      </c>
      <c r="J218" s="91" t="b">
        <v>0</v>
      </c>
      <c r="K218" s="91" t="b">
        <v>0</v>
      </c>
      <c r="L218" s="91" t="b">
        <v>0</v>
      </c>
    </row>
    <row r="219" spans="1:12" ht="15">
      <c r="A219" s="91" t="s">
        <v>994</v>
      </c>
      <c r="B219" s="91" t="s">
        <v>1024</v>
      </c>
      <c r="C219" s="91">
        <v>14</v>
      </c>
      <c r="D219" s="133">
        <v>0.007747434715052367</v>
      </c>
      <c r="E219" s="133">
        <v>1.258550214864542</v>
      </c>
      <c r="F219" s="91" t="s">
        <v>844</v>
      </c>
      <c r="G219" s="91" t="b">
        <v>0</v>
      </c>
      <c r="H219" s="91" t="b">
        <v>0</v>
      </c>
      <c r="I219" s="91" t="b">
        <v>0</v>
      </c>
      <c r="J219" s="91" t="b">
        <v>0</v>
      </c>
      <c r="K219" s="91" t="b">
        <v>0</v>
      </c>
      <c r="L219" s="91" t="b">
        <v>0</v>
      </c>
    </row>
    <row r="220" spans="1:12" ht="15">
      <c r="A220" s="91" t="s">
        <v>993</v>
      </c>
      <c r="B220" s="91" t="s">
        <v>1026</v>
      </c>
      <c r="C220" s="91">
        <v>12</v>
      </c>
      <c r="D220" s="133">
        <v>0.008539858033020743</v>
      </c>
      <c r="E220" s="133">
        <v>1.258550214864542</v>
      </c>
      <c r="F220" s="91" t="s">
        <v>844</v>
      </c>
      <c r="G220" s="91" t="b">
        <v>0</v>
      </c>
      <c r="H220" s="91" t="b">
        <v>0</v>
      </c>
      <c r="I220" s="91" t="b">
        <v>0</v>
      </c>
      <c r="J220" s="91" t="b">
        <v>0</v>
      </c>
      <c r="K220" s="91" t="b">
        <v>0</v>
      </c>
      <c r="L220" s="91" t="b">
        <v>0</v>
      </c>
    </row>
    <row r="221" spans="1:12" ht="15">
      <c r="A221" s="91" t="s">
        <v>1026</v>
      </c>
      <c r="B221" s="91" t="s">
        <v>994</v>
      </c>
      <c r="C221" s="91">
        <v>12</v>
      </c>
      <c r="D221" s="133">
        <v>0.008539858033020743</v>
      </c>
      <c r="E221" s="133">
        <v>1.258550214864542</v>
      </c>
      <c r="F221" s="91" t="s">
        <v>844</v>
      </c>
      <c r="G221" s="91" t="b">
        <v>0</v>
      </c>
      <c r="H221" s="91" t="b">
        <v>0</v>
      </c>
      <c r="I221" s="91" t="b">
        <v>0</v>
      </c>
      <c r="J221" s="91" t="b">
        <v>0</v>
      </c>
      <c r="K221" s="91" t="b">
        <v>0</v>
      </c>
      <c r="L221" s="91" t="b">
        <v>0</v>
      </c>
    </row>
    <row r="222" spans="1:12" ht="15">
      <c r="A222" s="91" t="s">
        <v>339</v>
      </c>
      <c r="B222" s="91" t="s">
        <v>1027</v>
      </c>
      <c r="C222" s="91">
        <v>12</v>
      </c>
      <c r="D222" s="133">
        <v>0.008539858033020743</v>
      </c>
      <c r="E222" s="133">
        <v>1.2207616539751422</v>
      </c>
      <c r="F222" s="91" t="s">
        <v>844</v>
      </c>
      <c r="G222" s="91" t="b">
        <v>0</v>
      </c>
      <c r="H222" s="91" t="b">
        <v>0</v>
      </c>
      <c r="I222" s="91" t="b">
        <v>0</v>
      </c>
      <c r="J222" s="91" t="b">
        <v>0</v>
      </c>
      <c r="K222" s="91" t="b">
        <v>0</v>
      </c>
      <c r="L222" s="91" t="b">
        <v>0</v>
      </c>
    </row>
    <row r="223" spans="1:12" ht="15">
      <c r="A223" s="91" t="s">
        <v>992</v>
      </c>
      <c r="B223" s="91" t="s">
        <v>1028</v>
      </c>
      <c r="C223" s="91">
        <v>11</v>
      </c>
      <c r="D223" s="133">
        <v>0.0088108844493787</v>
      </c>
      <c r="E223" s="133">
        <v>1.2207616539751422</v>
      </c>
      <c r="F223" s="91" t="s">
        <v>844</v>
      </c>
      <c r="G223" s="91" t="b">
        <v>0</v>
      </c>
      <c r="H223" s="91" t="b">
        <v>0</v>
      </c>
      <c r="I223" s="91" t="b">
        <v>0</v>
      </c>
      <c r="J223" s="91" t="b">
        <v>0</v>
      </c>
      <c r="K223" s="91" t="b">
        <v>0</v>
      </c>
      <c r="L223" s="91" t="b">
        <v>0</v>
      </c>
    </row>
    <row r="224" spans="1:12" ht="15">
      <c r="A224" s="91" t="s">
        <v>1028</v>
      </c>
      <c r="B224" s="91" t="s">
        <v>1243</v>
      </c>
      <c r="C224" s="91">
        <v>11</v>
      </c>
      <c r="D224" s="133">
        <v>0.0088108844493787</v>
      </c>
      <c r="E224" s="133">
        <v>1.5595802105285232</v>
      </c>
      <c r="F224" s="91" t="s">
        <v>844</v>
      </c>
      <c r="G224" s="91" t="b">
        <v>0</v>
      </c>
      <c r="H224" s="91" t="b">
        <v>0</v>
      </c>
      <c r="I224" s="91" t="b">
        <v>0</v>
      </c>
      <c r="J224" s="91" t="b">
        <v>0</v>
      </c>
      <c r="K224" s="91" t="b">
        <v>0</v>
      </c>
      <c r="L224" s="91" t="b">
        <v>0</v>
      </c>
    </row>
    <row r="225" spans="1:12" ht="15">
      <c r="A225" s="91" t="s">
        <v>1243</v>
      </c>
      <c r="B225" s="91" t="s">
        <v>1244</v>
      </c>
      <c r="C225" s="91">
        <v>11</v>
      </c>
      <c r="D225" s="133">
        <v>0.0088108844493787</v>
      </c>
      <c r="E225" s="133">
        <v>1.5595802105285232</v>
      </c>
      <c r="F225" s="91" t="s">
        <v>844</v>
      </c>
      <c r="G225" s="91" t="b">
        <v>0</v>
      </c>
      <c r="H225" s="91" t="b">
        <v>0</v>
      </c>
      <c r="I225" s="91" t="b">
        <v>0</v>
      </c>
      <c r="J225" s="91" t="b">
        <v>0</v>
      </c>
      <c r="K225" s="91" t="b">
        <v>0</v>
      </c>
      <c r="L225" s="91" t="b">
        <v>0</v>
      </c>
    </row>
    <row r="226" spans="1:12" ht="15">
      <c r="A226" s="91" t="s">
        <v>1244</v>
      </c>
      <c r="B226" s="91" t="s">
        <v>992</v>
      </c>
      <c r="C226" s="91">
        <v>11</v>
      </c>
      <c r="D226" s="133">
        <v>0.0088108844493787</v>
      </c>
      <c r="E226" s="133">
        <v>1.3457003905834422</v>
      </c>
      <c r="F226" s="91" t="s">
        <v>844</v>
      </c>
      <c r="G226" s="91" t="b">
        <v>0</v>
      </c>
      <c r="H226" s="91" t="b">
        <v>0</v>
      </c>
      <c r="I226" s="91" t="b">
        <v>0</v>
      </c>
      <c r="J226" s="91" t="b">
        <v>0</v>
      </c>
      <c r="K226" s="91" t="b">
        <v>0</v>
      </c>
      <c r="L226" s="91" t="b">
        <v>0</v>
      </c>
    </row>
    <row r="227" spans="1:12" ht="15">
      <c r="A227" s="91" t="s">
        <v>992</v>
      </c>
      <c r="B227" s="91" t="s">
        <v>909</v>
      </c>
      <c r="C227" s="91">
        <v>11</v>
      </c>
      <c r="D227" s="133">
        <v>0.0088108844493787</v>
      </c>
      <c r="E227" s="133">
        <v>0.8819430974217612</v>
      </c>
      <c r="F227" s="91" t="s">
        <v>844</v>
      </c>
      <c r="G227" s="91" t="b">
        <v>0</v>
      </c>
      <c r="H227" s="91" t="b">
        <v>0</v>
      </c>
      <c r="I227" s="91" t="b">
        <v>0</v>
      </c>
      <c r="J227" s="91" t="b">
        <v>0</v>
      </c>
      <c r="K227" s="91" t="b">
        <v>0</v>
      </c>
      <c r="L227" s="91" t="b">
        <v>0</v>
      </c>
    </row>
    <row r="228" spans="1:12" ht="15">
      <c r="A228" s="91" t="s">
        <v>1245</v>
      </c>
      <c r="B228" s="91" t="s">
        <v>909</v>
      </c>
      <c r="C228" s="91">
        <v>11</v>
      </c>
      <c r="D228" s="133">
        <v>0.0088108844493787</v>
      </c>
      <c r="E228" s="133">
        <v>1.2207616539751422</v>
      </c>
      <c r="F228" s="91" t="s">
        <v>844</v>
      </c>
      <c r="G228" s="91" t="b">
        <v>0</v>
      </c>
      <c r="H228" s="91" t="b">
        <v>0</v>
      </c>
      <c r="I228" s="91" t="b">
        <v>0</v>
      </c>
      <c r="J228" s="91" t="b">
        <v>0</v>
      </c>
      <c r="K228" s="91" t="b">
        <v>0</v>
      </c>
      <c r="L228" s="91" t="b">
        <v>0</v>
      </c>
    </row>
    <row r="229" spans="1:12" ht="15">
      <c r="A229" s="91" t="s">
        <v>993</v>
      </c>
      <c r="B229" s="91" t="s">
        <v>1246</v>
      </c>
      <c r="C229" s="91">
        <v>10</v>
      </c>
      <c r="D229" s="133">
        <v>0.008988445430534422</v>
      </c>
      <c r="E229" s="133">
        <v>1.258550214864542</v>
      </c>
      <c r="F229" s="91" t="s">
        <v>844</v>
      </c>
      <c r="G229" s="91" t="b">
        <v>0</v>
      </c>
      <c r="H229" s="91" t="b">
        <v>0</v>
      </c>
      <c r="I229" s="91" t="b">
        <v>0</v>
      </c>
      <c r="J229" s="91" t="b">
        <v>0</v>
      </c>
      <c r="K229" s="91" t="b">
        <v>0</v>
      </c>
      <c r="L229" s="91" t="b">
        <v>0</v>
      </c>
    </row>
    <row r="230" spans="1:12" ht="15">
      <c r="A230" s="91" t="s">
        <v>1246</v>
      </c>
      <c r="B230" s="91" t="s">
        <v>994</v>
      </c>
      <c r="C230" s="91">
        <v>10</v>
      </c>
      <c r="D230" s="133">
        <v>0.008988445430534422</v>
      </c>
      <c r="E230" s="133">
        <v>1.258550214864542</v>
      </c>
      <c r="F230" s="91" t="s">
        <v>844</v>
      </c>
      <c r="G230" s="91" t="b">
        <v>0</v>
      </c>
      <c r="H230" s="91" t="b">
        <v>0</v>
      </c>
      <c r="I230" s="91" t="b">
        <v>0</v>
      </c>
      <c r="J230" s="91" t="b">
        <v>0</v>
      </c>
      <c r="K230" s="91" t="b">
        <v>0</v>
      </c>
      <c r="L230" s="91" t="b">
        <v>0</v>
      </c>
    </row>
    <row r="231" spans="1:12" ht="15">
      <c r="A231" s="91" t="s">
        <v>1024</v>
      </c>
      <c r="B231" s="91" t="s">
        <v>1247</v>
      </c>
      <c r="C231" s="91">
        <v>9</v>
      </c>
      <c r="D231" s="133">
        <v>0.009063164516431512</v>
      </c>
      <c r="E231" s="133">
        <v>1.4090873694478352</v>
      </c>
      <c r="F231" s="91" t="s">
        <v>844</v>
      </c>
      <c r="G231" s="91" t="b">
        <v>0</v>
      </c>
      <c r="H231" s="91" t="b">
        <v>0</v>
      </c>
      <c r="I231" s="91" t="b">
        <v>0</v>
      </c>
      <c r="J231" s="91" t="b">
        <v>0</v>
      </c>
      <c r="K231" s="91" t="b">
        <v>0</v>
      </c>
      <c r="L231" s="91" t="b">
        <v>0</v>
      </c>
    </row>
    <row r="232" spans="1:12" ht="15">
      <c r="A232" s="91" t="s">
        <v>1247</v>
      </c>
      <c r="B232" s="91" t="s">
        <v>1025</v>
      </c>
      <c r="C232" s="91">
        <v>8</v>
      </c>
      <c r="D232" s="133">
        <v>0.009023569829213474</v>
      </c>
      <c r="E232" s="133">
        <v>1.3579348470004537</v>
      </c>
      <c r="F232" s="91" t="s">
        <v>844</v>
      </c>
      <c r="G232" s="91" t="b">
        <v>0</v>
      </c>
      <c r="H232" s="91" t="b">
        <v>0</v>
      </c>
      <c r="I232" s="91" t="b">
        <v>0</v>
      </c>
      <c r="J232" s="91" t="b">
        <v>0</v>
      </c>
      <c r="K232" s="91" t="b">
        <v>0</v>
      </c>
      <c r="L232" s="91" t="b">
        <v>0</v>
      </c>
    </row>
    <row r="233" spans="1:12" ht="15">
      <c r="A233" s="91" t="s">
        <v>1248</v>
      </c>
      <c r="B233" s="91" t="s">
        <v>1025</v>
      </c>
      <c r="C233" s="91">
        <v>6</v>
      </c>
      <c r="D233" s="133">
        <v>0.008539858033020743</v>
      </c>
      <c r="E233" s="133">
        <v>1.387898070377897</v>
      </c>
      <c r="F233" s="91" t="s">
        <v>844</v>
      </c>
      <c r="G233" s="91" t="b">
        <v>0</v>
      </c>
      <c r="H233" s="91" t="b">
        <v>0</v>
      </c>
      <c r="I233" s="91" t="b">
        <v>0</v>
      </c>
      <c r="J233" s="91" t="b">
        <v>0</v>
      </c>
      <c r="K233" s="91" t="b">
        <v>0</v>
      </c>
      <c r="L233" s="91" t="b">
        <v>0</v>
      </c>
    </row>
    <row r="234" spans="1:12" ht="15">
      <c r="A234" s="91" t="s">
        <v>1249</v>
      </c>
      <c r="B234" s="91" t="s">
        <v>1252</v>
      </c>
      <c r="C234" s="91">
        <v>6</v>
      </c>
      <c r="D234" s="133">
        <v>0.008539858033020743</v>
      </c>
      <c r="E234" s="133">
        <v>1.8228216453031045</v>
      </c>
      <c r="F234" s="91" t="s">
        <v>844</v>
      </c>
      <c r="G234" s="91" t="b">
        <v>0</v>
      </c>
      <c r="H234" s="91" t="b">
        <v>0</v>
      </c>
      <c r="I234" s="91" t="b">
        <v>0</v>
      </c>
      <c r="J234" s="91" t="b">
        <v>0</v>
      </c>
      <c r="K234" s="91" t="b">
        <v>0</v>
      </c>
      <c r="L234" s="91" t="b">
        <v>0</v>
      </c>
    </row>
    <row r="235" spans="1:12" ht="15">
      <c r="A235" s="91" t="s">
        <v>1252</v>
      </c>
      <c r="B235" s="91" t="s">
        <v>1253</v>
      </c>
      <c r="C235" s="91">
        <v>6</v>
      </c>
      <c r="D235" s="133">
        <v>0.008539858033020743</v>
      </c>
      <c r="E235" s="133">
        <v>1.8228216453031045</v>
      </c>
      <c r="F235" s="91" t="s">
        <v>844</v>
      </c>
      <c r="G235" s="91" t="b">
        <v>0</v>
      </c>
      <c r="H235" s="91" t="b">
        <v>0</v>
      </c>
      <c r="I235" s="91" t="b">
        <v>0</v>
      </c>
      <c r="J235" s="91" t="b">
        <v>0</v>
      </c>
      <c r="K235" s="91" t="b">
        <v>0</v>
      </c>
      <c r="L235" s="91" t="b">
        <v>0</v>
      </c>
    </row>
    <row r="236" spans="1:12" ht="15">
      <c r="A236" s="91" t="s">
        <v>1250</v>
      </c>
      <c r="B236" s="91" t="s">
        <v>1251</v>
      </c>
      <c r="C236" s="91">
        <v>6</v>
      </c>
      <c r="D236" s="133">
        <v>0.008539858033020743</v>
      </c>
      <c r="E236" s="133">
        <v>1.8228216453031045</v>
      </c>
      <c r="F236" s="91" t="s">
        <v>844</v>
      </c>
      <c r="G236" s="91" t="b">
        <v>0</v>
      </c>
      <c r="H236" s="91" t="b">
        <v>0</v>
      </c>
      <c r="I236" s="91" t="b">
        <v>0</v>
      </c>
      <c r="J236" s="91" t="b">
        <v>0</v>
      </c>
      <c r="K236" s="91" t="b">
        <v>0</v>
      </c>
      <c r="L236" s="91" t="b">
        <v>0</v>
      </c>
    </row>
    <row r="237" spans="1:12" ht="15">
      <c r="A237" s="91" t="s">
        <v>1025</v>
      </c>
      <c r="B237" s="91" t="s">
        <v>1255</v>
      </c>
      <c r="C237" s="91">
        <v>5</v>
      </c>
      <c r="D237" s="133">
        <v>0.00805249689569252</v>
      </c>
      <c r="E237" s="133">
        <v>1.5217916496391235</v>
      </c>
      <c r="F237" s="91" t="s">
        <v>844</v>
      </c>
      <c r="G237" s="91" t="b">
        <v>0</v>
      </c>
      <c r="H237" s="91" t="b">
        <v>0</v>
      </c>
      <c r="I237" s="91" t="b">
        <v>0</v>
      </c>
      <c r="J237" s="91" t="b">
        <v>0</v>
      </c>
      <c r="K237" s="91" t="b">
        <v>0</v>
      </c>
      <c r="L237" s="91" t="b">
        <v>0</v>
      </c>
    </row>
    <row r="238" spans="1:12" ht="15">
      <c r="A238" s="91" t="s">
        <v>1255</v>
      </c>
      <c r="B238" s="91" t="s">
        <v>1249</v>
      </c>
      <c r="C238" s="91">
        <v>5</v>
      </c>
      <c r="D238" s="133">
        <v>0.00805249689569252</v>
      </c>
      <c r="E238" s="133">
        <v>1.7558748556724915</v>
      </c>
      <c r="F238" s="91" t="s">
        <v>844</v>
      </c>
      <c r="G238" s="91" t="b">
        <v>0</v>
      </c>
      <c r="H238" s="91" t="b">
        <v>0</v>
      </c>
      <c r="I238" s="91" t="b">
        <v>0</v>
      </c>
      <c r="J238" s="91" t="b">
        <v>0</v>
      </c>
      <c r="K238" s="91" t="b">
        <v>0</v>
      </c>
      <c r="L238" s="91" t="b">
        <v>0</v>
      </c>
    </row>
    <row r="239" spans="1:12" ht="15">
      <c r="A239" s="91" t="s">
        <v>217</v>
      </c>
      <c r="B239" s="91" t="s">
        <v>1245</v>
      </c>
      <c r="C239" s="91">
        <v>5</v>
      </c>
      <c r="D239" s="133">
        <v>0.00805249689569252</v>
      </c>
      <c r="E239" s="133">
        <v>1.5595802105285232</v>
      </c>
      <c r="F239" s="91" t="s">
        <v>844</v>
      </c>
      <c r="G239" s="91" t="b">
        <v>0</v>
      </c>
      <c r="H239" s="91" t="b">
        <v>0</v>
      </c>
      <c r="I239" s="91" t="b">
        <v>0</v>
      </c>
      <c r="J239" s="91" t="b">
        <v>0</v>
      </c>
      <c r="K239" s="91" t="b">
        <v>0</v>
      </c>
      <c r="L239" s="91" t="b">
        <v>0</v>
      </c>
    </row>
    <row r="240" spans="1:12" ht="15">
      <c r="A240" s="91" t="s">
        <v>217</v>
      </c>
      <c r="B240" s="91" t="s">
        <v>992</v>
      </c>
      <c r="C240" s="91">
        <v>5</v>
      </c>
      <c r="D240" s="133">
        <v>0.00805249689569252</v>
      </c>
      <c r="E240" s="133">
        <v>1.003277709761236</v>
      </c>
      <c r="F240" s="91" t="s">
        <v>844</v>
      </c>
      <c r="G240" s="91" t="b">
        <v>0</v>
      </c>
      <c r="H240" s="91" t="b">
        <v>0</v>
      </c>
      <c r="I240" s="91" t="b">
        <v>0</v>
      </c>
      <c r="J240" s="91" t="b">
        <v>0</v>
      </c>
      <c r="K240" s="91" t="b">
        <v>0</v>
      </c>
      <c r="L240" s="91" t="b">
        <v>0</v>
      </c>
    </row>
    <row r="241" spans="1:12" ht="15">
      <c r="A241" s="91" t="s">
        <v>1256</v>
      </c>
      <c r="B241" s="91" t="s">
        <v>1257</v>
      </c>
      <c r="C241" s="91">
        <v>4</v>
      </c>
      <c r="D241" s="133">
        <v>0.007358404258946984</v>
      </c>
      <c r="E241" s="133">
        <v>1.9989129043587859</v>
      </c>
      <c r="F241" s="91" t="s">
        <v>844</v>
      </c>
      <c r="G241" s="91" t="b">
        <v>0</v>
      </c>
      <c r="H241" s="91" t="b">
        <v>0</v>
      </c>
      <c r="I241" s="91" t="b">
        <v>0</v>
      </c>
      <c r="J241" s="91" t="b">
        <v>0</v>
      </c>
      <c r="K241" s="91" t="b">
        <v>0</v>
      </c>
      <c r="L241" s="91" t="b">
        <v>0</v>
      </c>
    </row>
    <row r="242" spans="1:12" ht="15">
      <c r="A242" s="91" t="s">
        <v>339</v>
      </c>
      <c r="B242" s="91" t="s">
        <v>1265</v>
      </c>
      <c r="C242" s="91">
        <v>4</v>
      </c>
      <c r="D242" s="133">
        <v>0.007358404258946984</v>
      </c>
      <c r="E242" s="133">
        <v>1.2207616539751422</v>
      </c>
      <c r="F242" s="91" t="s">
        <v>844</v>
      </c>
      <c r="G242" s="91" t="b">
        <v>0</v>
      </c>
      <c r="H242" s="91" t="b">
        <v>0</v>
      </c>
      <c r="I242" s="91" t="b">
        <v>0</v>
      </c>
      <c r="J242" s="91" t="b">
        <v>0</v>
      </c>
      <c r="K242" s="91" t="b">
        <v>0</v>
      </c>
      <c r="L242" s="91" t="b">
        <v>0</v>
      </c>
    </row>
    <row r="243" spans="1:12" ht="15">
      <c r="A243" s="91" t="s">
        <v>1265</v>
      </c>
      <c r="B243" s="91" t="s">
        <v>1266</v>
      </c>
      <c r="C243" s="91">
        <v>4</v>
      </c>
      <c r="D243" s="133">
        <v>0.007358404258946984</v>
      </c>
      <c r="E243" s="133">
        <v>1.9989129043587859</v>
      </c>
      <c r="F243" s="91" t="s">
        <v>844</v>
      </c>
      <c r="G243" s="91" t="b">
        <v>0</v>
      </c>
      <c r="H243" s="91" t="b">
        <v>0</v>
      </c>
      <c r="I243" s="91" t="b">
        <v>0</v>
      </c>
      <c r="J243" s="91" t="b">
        <v>0</v>
      </c>
      <c r="K243" s="91" t="b">
        <v>0</v>
      </c>
      <c r="L243" s="91" t="b">
        <v>0</v>
      </c>
    </row>
    <row r="244" spans="1:12" ht="15">
      <c r="A244" s="91" t="s">
        <v>1266</v>
      </c>
      <c r="B244" s="91" t="s">
        <v>1267</v>
      </c>
      <c r="C244" s="91">
        <v>4</v>
      </c>
      <c r="D244" s="133">
        <v>0.007358404258946984</v>
      </c>
      <c r="E244" s="133">
        <v>1.9989129043587859</v>
      </c>
      <c r="F244" s="91" t="s">
        <v>844</v>
      </c>
      <c r="G244" s="91" t="b">
        <v>0</v>
      </c>
      <c r="H244" s="91" t="b">
        <v>0</v>
      </c>
      <c r="I244" s="91" t="b">
        <v>0</v>
      </c>
      <c r="J244" s="91" t="b">
        <v>0</v>
      </c>
      <c r="K244" s="91" t="b">
        <v>0</v>
      </c>
      <c r="L244" s="91" t="b">
        <v>0</v>
      </c>
    </row>
    <row r="245" spans="1:12" ht="15">
      <c r="A245" s="91" t="s">
        <v>1267</v>
      </c>
      <c r="B245" s="91" t="s">
        <v>993</v>
      </c>
      <c r="C245" s="91">
        <v>4</v>
      </c>
      <c r="D245" s="133">
        <v>0.007358404258946984</v>
      </c>
      <c r="E245" s="133">
        <v>1.258550214864542</v>
      </c>
      <c r="F245" s="91" t="s">
        <v>844</v>
      </c>
      <c r="G245" s="91" t="b">
        <v>0</v>
      </c>
      <c r="H245" s="91" t="b">
        <v>0</v>
      </c>
      <c r="I245" s="91" t="b">
        <v>0</v>
      </c>
      <c r="J245" s="91" t="b">
        <v>0</v>
      </c>
      <c r="K245" s="91" t="b">
        <v>0</v>
      </c>
      <c r="L245" s="91" t="b">
        <v>0</v>
      </c>
    </row>
    <row r="246" spans="1:12" ht="15">
      <c r="A246" s="91" t="s">
        <v>1024</v>
      </c>
      <c r="B246" s="91" t="s">
        <v>1248</v>
      </c>
      <c r="C246" s="91">
        <v>4</v>
      </c>
      <c r="D246" s="133">
        <v>0.007358404258946984</v>
      </c>
      <c r="E246" s="133">
        <v>1.153814864344529</v>
      </c>
      <c r="F246" s="91" t="s">
        <v>844</v>
      </c>
      <c r="G246" s="91" t="b">
        <v>0</v>
      </c>
      <c r="H246" s="91" t="b">
        <v>0</v>
      </c>
      <c r="I246" s="91" t="b">
        <v>0</v>
      </c>
      <c r="J246" s="91" t="b">
        <v>0</v>
      </c>
      <c r="K246" s="91" t="b">
        <v>0</v>
      </c>
      <c r="L246" s="91" t="b">
        <v>0</v>
      </c>
    </row>
    <row r="247" spans="1:12" ht="15">
      <c r="A247" s="91" t="s">
        <v>1027</v>
      </c>
      <c r="B247" s="91" t="s">
        <v>1268</v>
      </c>
      <c r="C247" s="91">
        <v>4</v>
      </c>
      <c r="D247" s="133">
        <v>0.007358404258946984</v>
      </c>
      <c r="E247" s="133">
        <v>1.5217916496391235</v>
      </c>
      <c r="F247" s="91" t="s">
        <v>844</v>
      </c>
      <c r="G247" s="91" t="b">
        <v>0</v>
      </c>
      <c r="H247" s="91" t="b">
        <v>0</v>
      </c>
      <c r="I247" s="91" t="b">
        <v>0</v>
      </c>
      <c r="J247" s="91" t="b">
        <v>0</v>
      </c>
      <c r="K247" s="91" t="b">
        <v>0</v>
      </c>
      <c r="L247" s="91" t="b">
        <v>0</v>
      </c>
    </row>
    <row r="248" spans="1:12" ht="15">
      <c r="A248" s="91" t="s">
        <v>1268</v>
      </c>
      <c r="B248" s="91" t="s">
        <v>1269</v>
      </c>
      <c r="C248" s="91">
        <v>4</v>
      </c>
      <c r="D248" s="133">
        <v>0.007358404258946984</v>
      </c>
      <c r="E248" s="133">
        <v>1.9989129043587859</v>
      </c>
      <c r="F248" s="91" t="s">
        <v>844</v>
      </c>
      <c r="G248" s="91" t="b">
        <v>0</v>
      </c>
      <c r="H248" s="91" t="b">
        <v>0</v>
      </c>
      <c r="I248" s="91" t="b">
        <v>0</v>
      </c>
      <c r="J248" s="91" t="b">
        <v>0</v>
      </c>
      <c r="K248" s="91" t="b">
        <v>0</v>
      </c>
      <c r="L248" s="91" t="b">
        <v>0</v>
      </c>
    </row>
    <row r="249" spans="1:12" ht="15">
      <c r="A249" s="91" t="s">
        <v>1269</v>
      </c>
      <c r="B249" s="91" t="s">
        <v>993</v>
      </c>
      <c r="C249" s="91">
        <v>4</v>
      </c>
      <c r="D249" s="133">
        <v>0.007358404258946984</v>
      </c>
      <c r="E249" s="133">
        <v>1.258550214864542</v>
      </c>
      <c r="F249" s="91" t="s">
        <v>844</v>
      </c>
      <c r="G249" s="91" t="b">
        <v>0</v>
      </c>
      <c r="H249" s="91" t="b">
        <v>0</v>
      </c>
      <c r="I249" s="91" t="b">
        <v>0</v>
      </c>
      <c r="J249" s="91" t="b">
        <v>0</v>
      </c>
      <c r="K249" s="91" t="b">
        <v>0</v>
      </c>
      <c r="L249" s="91" t="b">
        <v>0</v>
      </c>
    </row>
    <row r="250" spans="1:12" ht="15">
      <c r="A250" s="91" t="s">
        <v>994</v>
      </c>
      <c r="B250" s="91" t="s">
        <v>1270</v>
      </c>
      <c r="C250" s="91">
        <v>4</v>
      </c>
      <c r="D250" s="133">
        <v>0.007358404258946984</v>
      </c>
      <c r="E250" s="133">
        <v>1.258550214864542</v>
      </c>
      <c r="F250" s="91" t="s">
        <v>844</v>
      </c>
      <c r="G250" s="91" t="b">
        <v>0</v>
      </c>
      <c r="H250" s="91" t="b">
        <v>0</v>
      </c>
      <c r="I250" s="91" t="b">
        <v>0</v>
      </c>
      <c r="J250" s="91" t="b">
        <v>0</v>
      </c>
      <c r="K250" s="91" t="b">
        <v>0</v>
      </c>
      <c r="L250" s="91" t="b">
        <v>0</v>
      </c>
    </row>
    <row r="251" spans="1:12" ht="15">
      <c r="A251" s="91" t="s">
        <v>1270</v>
      </c>
      <c r="B251" s="91" t="s">
        <v>1271</v>
      </c>
      <c r="C251" s="91">
        <v>4</v>
      </c>
      <c r="D251" s="133">
        <v>0.007358404258946984</v>
      </c>
      <c r="E251" s="133">
        <v>1.9989129043587859</v>
      </c>
      <c r="F251" s="91" t="s">
        <v>844</v>
      </c>
      <c r="G251" s="91" t="b">
        <v>0</v>
      </c>
      <c r="H251" s="91" t="b">
        <v>0</v>
      </c>
      <c r="I251" s="91" t="b">
        <v>0</v>
      </c>
      <c r="J251" s="91" t="b">
        <v>0</v>
      </c>
      <c r="K251" s="91" t="b">
        <v>0</v>
      </c>
      <c r="L251" s="91" t="b">
        <v>0</v>
      </c>
    </row>
    <row r="252" spans="1:12" ht="15">
      <c r="A252" s="91" t="s">
        <v>1271</v>
      </c>
      <c r="B252" s="91" t="s">
        <v>1272</v>
      </c>
      <c r="C252" s="91">
        <v>4</v>
      </c>
      <c r="D252" s="133">
        <v>0.007358404258946984</v>
      </c>
      <c r="E252" s="133">
        <v>1.9989129043587859</v>
      </c>
      <c r="F252" s="91" t="s">
        <v>844</v>
      </c>
      <c r="G252" s="91" t="b">
        <v>0</v>
      </c>
      <c r="H252" s="91" t="b">
        <v>0</v>
      </c>
      <c r="I252" s="91" t="b">
        <v>0</v>
      </c>
      <c r="J252" s="91" t="b">
        <v>0</v>
      </c>
      <c r="K252" s="91" t="b">
        <v>0</v>
      </c>
      <c r="L252" s="91" t="b">
        <v>0</v>
      </c>
    </row>
    <row r="253" spans="1:12" ht="15">
      <c r="A253" s="91" t="s">
        <v>1025</v>
      </c>
      <c r="B253" s="91" t="s">
        <v>1273</v>
      </c>
      <c r="C253" s="91">
        <v>4</v>
      </c>
      <c r="D253" s="133">
        <v>0.007358404258946984</v>
      </c>
      <c r="E253" s="133">
        <v>1.5217916496391235</v>
      </c>
      <c r="F253" s="91" t="s">
        <v>844</v>
      </c>
      <c r="G253" s="91" t="b">
        <v>0</v>
      </c>
      <c r="H253" s="91" t="b">
        <v>0</v>
      </c>
      <c r="I253" s="91" t="b">
        <v>0</v>
      </c>
      <c r="J253" s="91" t="b">
        <v>0</v>
      </c>
      <c r="K253" s="91" t="b">
        <v>0</v>
      </c>
      <c r="L253" s="91" t="b">
        <v>0</v>
      </c>
    </row>
    <row r="254" spans="1:12" ht="15">
      <c r="A254" s="91" t="s">
        <v>1273</v>
      </c>
      <c r="B254" s="91" t="s">
        <v>1274</v>
      </c>
      <c r="C254" s="91">
        <v>4</v>
      </c>
      <c r="D254" s="133">
        <v>0.007358404258946984</v>
      </c>
      <c r="E254" s="133">
        <v>1.9989129043587859</v>
      </c>
      <c r="F254" s="91" t="s">
        <v>844</v>
      </c>
      <c r="G254" s="91" t="b">
        <v>0</v>
      </c>
      <c r="H254" s="91" t="b">
        <v>0</v>
      </c>
      <c r="I254" s="91" t="b">
        <v>0</v>
      </c>
      <c r="J254" s="91" t="b">
        <v>0</v>
      </c>
      <c r="K254" s="91" t="b">
        <v>0</v>
      </c>
      <c r="L254" s="91" t="b">
        <v>0</v>
      </c>
    </row>
    <row r="255" spans="1:12" ht="15">
      <c r="A255" s="91" t="s">
        <v>1274</v>
      </c>
      <c r="B255" s="91" t="s">
        <v>1275</v>
      </c>
      <c r="C255" s="91">
        <v>4</v>
      </c>
      <c r="D255" s="133">
        <v>0.007358404258946984</v>
      </c>
      <c r="E255" s="133">
        <v>1.9989129043587859</v>
      </c>
      <c r="F255" s="91" t="s">
        <v>844</v>
      </c>
      <c r="G255" s="91" t="b">
        <v>0</v>
      </c>
      <c r="H255" s="91" t="b">
        <v>0</v>
      </c>
      <c r="I255" s="91" t="b">
        <v>0</v>
      </c>
      <c r="J255" s="91" t="b">
        <v>0</v>
      </c>
      <c r="K255" s="91" t="b">
        <v>0</v>
      </c>
      <c r="L255" s="91" t="b">
        <v>0</v>
      </c>
    </row>
    <row r="256" spans="1:12" ht="15">
      <c r="A256" s="91" t="s">
        <v>1027</v>
      </c>
      <c r="B256" s="91" t="s">
        <v>1263</v>
      </c>
      <c r="C256" s="91">
        <v>4</v>
      </c>
      <c r="D256" s="133">
        <v>0.007358404258946984</v>
      </c>
      <c r="E256" s="133">
        <v>1.5217916496391235</v>
      </c>
      <c r="F256" s="91" t="s">
        <v>844</v>
      </c>
      <c r="G256" s="91" t="b">
        <v>0</v>
      </c>
      <c r="H256" s="91" t="b">
        <v>0</v>
      </c>
      <c r="I256" s="91" t="b">
        <v>0</v>
      </c>
      <c r="J256" s="91" t="b">
        <v>0</v>
      </c>
      <c r="K256" s="91" t="b">
        <v>0</v>
      </c>
      <c r="L256" s="91" t="b">
        <v>0</v>
      </c>
    </row>
    <row r="257" spans="1:12" ht="15">
      <c r="A257" s="91" t="s">
        <v>1263</v>
      </c>
      <c r="B257" s="91" t="s">
        <v>1264</v>
      </c>
      <c r="C257" s="91">
        <v>4</v>
      </c>
      <c r="D257" s="133">
        <v>0.007358404258946984</v>
      </c>
      <c r="E257" s="133">
        <v>1.9989129043587859</v>
      </c>
      <c r="F257" s="91" t="s">
        <v>844</v>
      </c>
      <c r="G257" s="91" t="b">
        <v>0</v>
      </c>
      <c r="H257" s="91" t="b">
        <v>0</v>
      </c>
      <c r="I257" s="91" t="b">
        <v>0</v>
      </c>
      <c r="J257" s="91" t="b">
        <v>0</v>
      </c>
      <c r="K257" s="91" t="b">
        <v>0</v>
      </c>
      <c r="L257" s="91" t="b">
        <v>0</v>
      </c>
    </row>
    <row r="258" spans="1:12" ht="15">
      <c r="A258" s="91" t="s">
        <v>1264</v>
      </c>
      <c r="B258" s="91" t="s">
        <v>993</v>
      </c>
      <c r="C258" s="91">
        <v>4</v>
      </c>
      <c r="D258" s="133">
        <v>0.007358404258946984</v>
      </c>
      <c r="E258" s="133">
        <v>1.258550214864542</v>
      </c>
      <c r="F258" s="91" t="s">
        <v>844</v>
      </c>
      <c r="G258" s="91" t="b">
        <v>0</v>
      </c>
      <c r="H258" s="91" t="b">
        <v>0</v>
      </c>
      <c r="I258" s="91" t="b">
        <v>0</v>
      </c>
      <c r="J258" s="91" t="b">
        <v>0</v>
      </c>
      <c r="K258" s="91" t="b">
        <v>0</v>
      </c>
      <c r="L258" s="91" t="b">
        <v>0</v>
      </c>
    </row>
    <row r="259" spans="1:12" ht="15">
      <c r="A259" s="91" t="s">
        <v>339</v>
      </c>
      <c r="B259" s="91" t="s">
        <v>1262</v>
      </c>
      <c r="C259" s="91">
        <v>4</v>
      </c>
      <c r="D259" s="133">
        <v>0.007358404258946984</v>
      </c>
      <c r="E259" s="133">
        <v>1.2207616539751422</v>
      </c>
      <c r="F259" s="91" t="s">
        <v>844</v>
      </c>
      <c r="G259" s="91" t="b">
        <v>0</v>
      </c>
      <c r="H259" s="91" t="b">
        <v>0</v>
      </c>
      <c r="I259" s="91" t="b">
        <v>0</v>
      </c>
      <c r="J259" s="91" t="b">
        <v>0</v>
      </c>
      <c r="K259" s="91" t="b">
        <v>0</v>
      </c>
      <c r="L259" s="91" t="b">
        <v>0</v>
      </c>
    </row>
    <row r="260" spans="1:12" ht="15">
      <c r="A260" s="91" t="s">
        <v>1262</v>
      </c>
      <c r="B260" s="91" t="s">
        <v>1250</v>
      </c>
      <c r="C260" s="91">
        <v>4</v>
      </c>
      <c r="D260" s="133">
        <v>0.007358404258946984</v>
      </c>
      <c r="E260" s="133">
        <v>1.8228216453031045</v>
      </c>
      <c r="F260" s="91" t="s">
        <v>844</v>
      </c>
      <c r="G260" s="91" t="b">
        <v>0</v>
      </c>
      <c r="H260" s="91" t="b">
        <v>0</v>
      </c>
      <c r="I260" s="91" t="b">
        <v>0</v>
      </c>
      <c r="J260" s="91" t="b">
        <v>0</v>
      </c>
      <c r="K260" s="91" t="b">
        <v>0</v>
      </c>
      <c r="L260" s="91" t="b">
        <v>0</v>
      </c>
    </row>
    <row r="261" spans="1:12" ht="15">
      <c r="A261" s="91" t="s">
        <v>1251</v>
      </c>
      <c r="B261" s="91" t="s">
        <v>993</v>
      </c>
      <c r="C261" s="91">
        <v>4</v>
      </c>
      <c r="D261" s="133">
        <v>0.007358404258946984</v>
      </c>
      <c r="E261" s="133">
        <v>1.0824589558088609</v>
      </c>
      <c r="F261" s="91" t="s">
        <v>844</v>
      </c>
      <c r="G261" s="91" t="b">
        <v>0</v>
      </c>
      <c r="H261" s="91" t="b">
        <v>0</v>
      </c>
      <c r="I261" s="91" t="b">
        <v>0</v>
      </c>
      <c r="J261" s="91" t="b">
        <v>0</v>
      </c>
      <c r="K261" s="91" t="b">
        <v>0</v>
      </c>
      <c r="L261" s="91" t="b">
        <v>0</v>
      </c>
    </row>
    <row r="262" spans="1:12" ht="15">
      <c r="A262" s="91" t="s">
        <v>1027</v>
      </c>
      <c r="B262" s="91" t="s">
        <v>1258</v>
      </c>
      <c r="C262" s="91">
        <v>4</v>
      </c>
      <c r="D262" s="133">
        <v>0.007358404258946984</v>
      </c>
      <c r="E262" s="133">
        <v>1.5217916496391235</v>
      </c>
      <c r="F262" s="91" t="s">
        <v>844</v>
      </c>
      <c r="G262" s="91" t="b">
        <v>0</v>
      </c>
      <c r="H262" s="91" t="b">
        <v>0</v>
      </c>
      <c r="I262" s="91" t="b">
        <v>0</v>
      </c>
      <c r="J262" s="91" t="b">
        <v>0</v>
      </c>
      <c r="K262" s="91" t="b">
        <v>0</v>
      </c>
      <c r="L262" s="91" t="b">
        <v>0</v>
      </c>
    </row>
    <row r="263" spans="1:12" ht="15">
      <c r="A263" s="91" t="s">
        <v>1258</v>
      </c>
      <c r="B263" s="91" t="s">
        <v>1259</v>
      </c>
      <c r="C263" s="91">
        <v>4</v>
      </c>
      <c r="D263" s="133">
        <v>0.007358404258946984</v>
      </c>
      <c r="E263" s="133">
        <v>1.9989129043587859</v>
      </c>
      <c r="F263" s="91" t="s">
        <v>844</v>
      </c>
      <c r="G263" s="91" t="b">
        <v>0</v>
      </c>
      <c r="H263" s="91" t="b">
        <v>0</v>
      </c>
      <c r="I263" s="91" t="b">
        <v>0</v>
      </c>
      <c r="J263" s="91" t="b">
        <v>0</v>
      </c>
      <c r="K263" s="91" t="b">
        <v>0</v>
      </c>
      <c r="L263" s="91" t="b">
        <v>0</v>
      </c>
    </row>
    <row r="264" spans="1:12" ht="15">
      <c r="A264" s="91" t="s">
        <v>1259</v>
      </c>
      <c r="B264" s="91" t="s">
        <v>1260</v>
      </c>
      <c r="C264" s="91">
        <v>4</v>
      </c>
      <c r="D264" s="133">
        <v>0.007358404258946984</v>
      </c>
      <c r="E264" s="133">
        <v>1.9989129043587859</v>
      </c>
      <c r="F264" s="91" t="s">
        <v>844</v>
      </c>
      <c r="G264" s="91" t="b">
        <v>0</v>
      </c>
      <c r="H264" s="91" t="b">
        <v>0</v>
      </c>
      <c r="I264" s="91" t="b">
        <v>0</v>
      </c>
      <c r="J264" s="91" t="b">
        <v>0</v>
      </c>
      <c r="K264" s="91" t="b">
        <v>0</v>
      </c>
      <c r="L264" s="91" t="b">
        <v>0</v>
      </c>
    </row>
    <row r="265" spans="1:12" ht="15">
      <c r="A265" s="91" t="s">
        <v>1260</v>
      </c>
      <c r="B265" s="91" t="s">
        <v>993</v>
      </c>
      <c r="C265" s="91">
        <v>4</v>
      </c>
      <c r="D265" s="133">
        <v>0.007358404258946984</v>
      </c>
      <c r="E265" s="133">
        <v>1.258550214864542</v>
      </c>
      <c r="F265" s="91" t="s">
        <v>844</v>
      </c>
      <c r="G265" s="91" t="b">
        <v>0</v>
      </c>
      <c r="H265" s="91" t="b">
        <v>0</v>
      </c>
      <c r="I265" s="91" t="b">
        <v>0</v>
      </c>
      <c r="J265" s="91" t="b">
        <v>0</v>
      </c>
      <c r="K265" s="91" t="b">
        <v>0</v>
      </c>
      <c r="L265" s="91" t="b">
        <v>0</v>
      </c>
    </row>
    <row r="266" spans="1:12" ht="15">
      <c r="A266" s="91" t="s">
        <v>994</v>
      </c>
      <c r="B266" s="91" t="s">
        <v>1261</v>
      </c>
      <c r="C266" s="91">
        <v>4</v>
      </c>
      <c r="D266" s="133">
        <v>0.007358404258946984</v>
      </c>
      <c r="E266" s="133">
        <v>1.258550214864542</v>
      </c>
      <c r="F266" s="91" t="s">
        <v>844</v>
      </c>
      <c r="G266" s="91" t="b">
        <v>0</v>
      </c>
      <c r="H266" s="91" t="b">
        <v>0</v>
      </c>
      <c r="I266" s="91" t="b">
        <v>0</v>
      </c>
      <c r="J266" s="91" t="b">
        <v>0</v>
      </c>
      <c r="K266" s="91" t="b">
        <v>0</v>
      </c>
      <c r="L266" s="91" t="b">
        <v>0</v>
      </c>
    </row>
    <row r="267" spans="1:12" ht="15">
      <c r="A267" s="91" t="s">
        <v>1253</v>
      </c>
      <c r="B267" s="91" t="s">
        <v>1254</v>
      </c>
      <c r="C267" s="91">
        <v>3</v>
      </c>
      <c r="D267" s="133">
        <v>0.006404893524765557</v>
      </c>
      <c r="E267" s="133">
        <v>1.5217916496391235</v>
      </c>
      <c r="F267" s="91" t="s">
        <v>844</v>
      </c>
      <c r="G267" s="91" t="b">
        <v>0</v>
      </c>
      <c r="H267" s="91" t="b">
        <v>0</v>
      </c>
      <c r="I267" s="91" t="b">
        <v>0</v>
      </c>
      <c r="J267" s="91" t="b">
        <v>0</v>
      </c>
      <c r="K267" s="91" t="b">
        <v>0</v>
      </c>
      <c r="L267" s="91" t="b">
        <v>0</v>
      </c>
    </row>
    <row r="268" spans="1:12" ht="15">
      <c r="A268" s="91" t="s">
        <v>1253</v>
      </c>
      <c r="B268" s="91" t="s">
        <v>1278</v>
      </c>
      <c r="C268" s="91">
        <v>3</v>
      </c>
      <c r="D268" s="133">
        <v>0.006404893524765557</v>
      </c>
      <c r="E268" s="133">
        <v>1.8228216453031045</v>
      </c>
      <c r="F268" s="91" t="s">
        <v>844</v>
      </c>
      <c r="G268" s="91" t="b">
        <v>0</v>
      </c>
      <c r="H268" s="91" t="b">
        <v>0</v>
      </c>
      <c r="I268" s="91" t="b">
        <v>0</v>
      </c>
      <c r="J268" s="91" t="b">
        <v>0</v>
      </c>
      <c r="K268" s="91" t="b">
        <v>0</v>
      </c>
      <c r="L268" s="91" t="b">
        <v>0</v>
      </c>
    </row>
    <row r="269" spans="1:12" ht="15">
      <c r="A269" s="91" t="s">
        <v>339</v>
      </c>
      <c r="B269" s="91" t="s">
        <v>1286</v>
      </c>
      <c r="C269" s="91">
        <v>2</v>
      </c>
      <c r="D269" s="133">
        <v>0.005102511801643617</v>
      </c>
      <c r="E269" s="133">
        <v>1.2207616539751422</v>
      </c>
      <c r="F269" s="91" t="s">
        <v>844</v>
      </c>
      <c r="G269" s="91" t="b">
        <v>0</v>
      </c>
      <c r="H269" s="91" t="b">
        <v>0</v>
      </c>
      <c r="I269" s="91" t="b">
        <v>0</v>
      </c>
      <c r="J269" s="91" t="b">
        <v>0</v>
      </c>
      <c r="K269" s="91" t="b">
        <v>0</v>
      </c>
      <c r="L269" s="91" t="b">
        <v>0</v>
      </c>
    </row>
    <row r="270" spans="1:12" ht="15">
      <c r="A270" s="91" t="s">
        <v>1286</v>
      </c>
      <c r="B270" s="91" t="s">
        <v>1287</v>
      </c>
      <c r="C270" s="91">
        <v>2</v>
      </c>
      <c r="D270" s="133">
        <v>0.005102511801643617</v>
      </c>
      <c r="E270" s="133">
        <v>2.299942900022767</v>
      </c>
      <c r="F270" s="91" t="s">
        <v>844</v>
      </c>
      <c r="G270" s="91" t="b">
        <v>0</v>
      </c>
      <c r="H270" s="91" t="b">
        <v>0</v>
      </c>
      <c r="I270" s="91" t="b">
        <v>0</v>
      </c>
      <c r="J270" s="91" t="b">
        <v>0</v>
      </c>
      <c r="K270" s="91" t="b">
        <v>0</v>
      </c>
      <c r="L270" s="91" t="b">
        <v>0</v>
      </c>
    </row>
    <row r="271" spans="1:12" ht="15">
      <c r="A271" s="91" t="s">
        <v>1287</v>
      </c>
      <c r="B271" s="91" t="s">
        <v>1288</v>
      </c>
      <c r="C271" s="91">
        <v>2</v>
      </c>
      <c r="D271" s="133">
        <v>0.005102511801643617</v>
      </c>
      <c r="E271" s="133">
        <v>2.299942900022767</v>
      </c>
      <c r="F271" s="91" t="s">
        <v>844</v>
      </c>
      <c r="G271" s="91" t="b">
        <v>0</v>
      </c>
      <c r="H271" s="91" t="b">
        <v>0</v>
      </c>
      <c r="I271" s="91" t="b">
        <v>0</v>
      </c>
      <c r="J271" s="91" t="b">
        <v>0</v>
      </c>
      <c r="K271" s="91" t="b">
        <v>0</v>
      </c>
      <c r="L271" s="91" t="b">
        <v>0</v>
      </c>
    </row>
    <row r="272" spans="1:12" ht="15">
      <c r="A272" s="91" t="s">
        <v>1288</v>
      </c>
      <c r="B272" s="91" t="s">
        <v>1289</v>
      </c>
      <c r="C272" s="91">
        <v>2</v>
      </c>
      <c r="D272" s="133">
        <v>0.005102511801643617</v>
      </c>
      <c r="E272" s="133">
        <v>2.299942900022767</v>
      </c>
      <c r="F272" s="91" t="s">
        <v>844</v>
      </c>
      <c r="G272" s="91" t="b">
        <v>0</v>
      </c>
      <c r="H272" s="91" t="b">
        <v>0</v>
      </c>
      <c r="I272" s="91" t="b">
        <v>0</v>
      </c>
      <c r="J272" s="91" t="b">
        <v>0</v>
      </c>
      <c r="K272" s="91" t="b">
        <v>0</v>
      </c>
      <c r="L272" s="91" t="b">
        <v>0</v>
      </c>
    </row>
    <row r="273" spans="1:12" ht="15">
      <c r="A273" s="91" t="s">
        <v>1289</v>
      </c>
      <c r="B273" s="91" t="s">
        <v>1290</v>
      </c>
      <c r="C273" s="91">
        <v>2</v>
      </c>
      <c r="D273" s="133">
        <v>0.005102511801643617</v>
      </c>
      <c r="E273" s="133">
        <v>2.299942900022767</v>
      </c>
      <c r="F273" s="91" t="s">
        <v>844</v>
      </c>
      <c r="G273" s="91" t="b">
        <v>0</v>
      </c>
      <c r="H273" s="91" t="b">
        <v>0</v>
      </c>
      <c r="I273" s="91" t="b">
        <v>0</v>
      </c>
      <c r="J273" s="91" t="b">
        <v>0</v>
      </c>
      <c r="K273" s="91" t="b">
        <v>0</v>
      </c>
      <c r="L273" s="91" t="b">
        <v>0</v>
      </c>
    </row>
    <row r="274" spans="1:12" ht="15">
      <c r="A274" s="91" t="s">
        <v>1290</v>
      </c>
      <c r="B274" s="91" t="s">
        <v>1291</v>
      </c>
      <c r="C274" s="91">
        <v>2</v>
      </c>
      <c r="D274" s="133">
        <v>0.005102511801643617</v>
      </c>
      <c r="E274" s="133">
        <v>2.299942900022767</v>
      </c>
      <c r="F274" s="91" t="s">
        <v>844</v>
      </c>
      <c r="G274" s="91" t="b">
        <v>0</v>
      </c>
      <c r="H274" s="91" t="b">
        <v>0</v>
      </c>
      <c r="I274" s="91" t="b">
        <v>0</v>
      </c>
      <c r="J274" s="91" t="b">
        <v>0</v>
      </c>
      <c r="K274" s="91" t="b">
        <v>0</v>
      </c>
      <c r="L274" s="91" t="b">
        <v>0</v>
      </c>
    </row>
    <row r="275" spans="1:12" ht="15">
      <c r="A275" s="91" t="s">
        <v>1291</v>
      </c>
      <c r="B275" s="91" t="s">
        <v>241</v>
      </c>
      <c r="C275" s="91">
        <v>2</v>
      </c>
      <c r="D275" s="133">
        <v>0.005102511801643617</v>
      </c>
      <c r="E275" s="133">
        <v>1.9989129043587859</v>
      </c>
      <c r="F275" s="91" t="s">
        <v>844</v>
      </c>
      <c r="G275" s="91" t="b">
        <v>0</v>
      </c>
      <c r="H275" s="91" t="b">
        <v>0</v>
      </c>
      <c r="I275" s="91" t="b">
        <v>0</v>
      </c>
      <c r="J275" s="91" t="b">
        <v>0</v>
      </c>
      <c r="K275" s="91" t="b">
        <v>0</v>
      </c>
      <c r="L275" s="91" t="b">
        <v>0</v>
      </c>
    </row>
    <row r="276" spans="1:12" ht="15">
      <c r="A276" s="91" t="s">
        <v>241</v>
      </c>
      <c r="B276" s="91" t="s">
        <v>1256</v>
      </c>
      <c r="C276" s="91">
        <v>2</v>
      </c>
      <c r="D276" s="133">
        <v>0.005102511801643617</v>
      </c>
      <c r="E276" s="133">
        <v>1.6978829086948046</v>
      </c>
      <c r="F276" s="91" t="s">
        <v>844</v>
      </c>
      <c r="G276" s="91" t="b">
        <v>0</v>
      </c>
      <c r="H276" s="91" t="b">
        <v>0</v>
      </c>
      <c r="I276" s="91" t="b">
        <v>0</v>
      </c>
      <c r="J276" s="91" t="b">
        <v>0</v>
      </c>
      <c r="K276" s="91" t="b">
        <v>0</v>
      </c>
      <c r="L276" s="91" t="b">
        <v>0</v>
      </c>
    </row>
    <row r="277" spans="1:12" ht="15">
      <c r="A277" s="91" t="s">
        <v>1257</v>
      </c>
      <c r="B277" s="91" t="s">
        <v>241</v>
      </c>
      <c r="C277" s="91">
        <v>2</v>
      </c>
      <c r="D277" s="133">
        <v>0.005102511801643617</v>
      </c>
      <c r="E277" s="133">
        <v>1.6978829086948046</v>
      </c>
      <c r="F277" s="91" t="s">
        <v>844</v>
      </c>
      <c r="G277" s="91" t="b">
        <v>0</v>
      </c>
      <c r="H277" s="91" t="b">
        <v>0</v>
      </c>
      <c r="I277" s="91" t="b">
        <v>0</v>
      </c>
      <c r="J277" s="91" t="b">
        <v>0</v>
      </c>
      <c r="K277" s="91" t="b">
        <v>0</v>
      </c>
      <c r="L277" s="91" t="b">
        <v>0</v>
      </c>
    </row>
    <row r="278" spans="1:12" ht="15">
      <c r="A278" s="91" t="s">
        <v>1292</v>
      </c>
      <c r="B278" s="91" t="s">
        <v>1293</v>
      </c>
      <c r="C278" s="91">
        <v>2</v>
      </c>
      <c r="D278" s="133">
        <v>0.005102511801643617</v>
      </c>
      <c r="E278" s="133">
        <v>2.299942900022767</v>
      </c>
      <c r="F278" s="91" t="s">
        <v>844</v>
      </c>
      <c r="G278" s="91" t="b">
        <v>0</v>
      </c>
      <c r="H278" s="91" t="b">
        <v>0</v>
      </c>
      <c r="I278" s="91" t="b">
        <v>0</v>
      </c>
      <c r="J278" s="91" t="b">
        <v>0</v>
      </c>
      <c r="K278" s="91" t="b">
        <v>0</v>
      </c>
      <c r="L278" s="91" t="b">
        <v>0</v>
      </c>
    </row>
    <row r="279" spans="1:12" ht="15">
      <c r="A279" s="91" t="s">
        <v>1293</v>
      </c>
      <c r="B279" s="91" t="s">
        <v>1294</v>
      </c>
      <c r="C279" s="91">
        <v>2</v>
      </c>
      <c r="D279" s="133">
        <v>0.005102511801643617</v>
      </c>
      <c r="E279" s="133">
        <v>2.299942900022767</v>
      </c>
      <c r="F279" s="91" t="s">
        <v>844</v>
      </c>
      <c r="G279" s="91" t="b">
        <v>0</v>
      </c>
      <c r="H279" s="91" t="b">
        <v>0</v>
      </c>
      <c r="I279" s="91" t="b">
        <v>0</v>
      </c>
      <c r="J279" s="91" t="b">
        <v>0</v>
      </c>
      <c r="K279" s="91" t="b">
        <v>0</v>
      </c>
      <c r="L279" s="91" t="b">
        <v>0</v>
      </c>
    </row>
    <row r="280" spans="1:12" ht="15">
      <c r="A280" s="91" t="s">
        <v>1025</v>
      </c>
      <c r="B280" s="91" t="s">
        <v>1279</v>
      </c>
      <c r="C280" s="91">
        <v>2</v>
      </c>
      <c r="D280" s="133">
        <v>0.005102511801643617</v>
      </c>
      <c r="E280" s="133">
        <v>1.5217916496391235</v>
      </c>
      <c r="F280" s="91" t="s">
        <v>844</v>
      </c>
      <c r="G280" s="91" t="b">
        <v>0</v>
      </c>
      <c r="H280" s="91" t="b">
        <v>0</v>
      </c>
      <c r="I280" s="91" t="b">
        <v>0</v>
      </c>
      <c r="J280" s="91" t="b">
        <v>0</v>
      </c>
      <c r="K280" s="91" t="b">
        <v>0</v>
      </c>
      <c r="L280" s="91" t="b">
        <v>0</v>
      </c>
    </row>
    <row r="281" spans="1:12" ht="15">
      <c r="A281" s="91" t="s">
        <v>1279</v>
      </c>
      <c r="B281" s="91" t="s">
        <v>992</v>
      </c>
      <c r="C281" s="91">
        <v>2</v>
      </c>
      <c r="D281" s="133">
        <v>0.005102511801643617</v>
      </c>
      <c r="E281" s="133">
        <v>1.3457003905834422</v>
      </c>
      <c r="F281" s="91" t="s">
        <v>844</v>
      </c>
      <c r="G281" s="91" t="b">
        <v>0</v>
      </c>
      <c r="H281" s="91" t="b">
        <v>0</v>
      </c>
      <c r="I281" s="91" t="b">
        <v>0</v>
      </c>
      <c r="J281" s="91" t="b">
        <v>0</v>
      </c>
      <c r="K281" s="91" t="b">
        <v>0</v>
      </c>
      <c r="L281" s="91" t="b">
        <v>0</v>
      </c>
    </row>
    <row r="282" spans="1:12" ht="15">
      <c r="A282" s="91" t="s">
        <v>992</v>
      </c>
      <c r="B282" s="91" t="s">
        <v>1249</v>
      </c>
      <c r="C282" s="91">
        <v>2</v>
      </c>
      <c r="D282" s="133">
        <v>0.005102511801643617</v>
      </c>
      <c r="E282" s="133">
        <v>0.6766936096248666</v>
      </c>
      <c r="F282" s="91" t="s">
        <v>844</v>
      </c>
      <c r="G282" s="91" t="b">
        <v>0</v>
      </c>
      <c r="H282" s="91" t="b">
        <v>0</v>
      </c>
      <c r="I282" s="91" t="b">
        <v>0</v>
      </c>
      <c r="J282" s="91" t="b">
        <v>0</v>
      </c>
      <c r="K282" s="91" t="b">
        <v>0</v>
      </c>
      <c r="L282" s="91" t="b">
        <v>0</v>
      </c>
    </row>
    <row r="283" spans="1:12" ht="15">
      <c r="A283" s="91" t="s">
        <v>1272</v>
      </c>
      <c r="B283" s="91" t="s">
        <v>1248</v>
      </c>
      <c r="C283" s="91">
        <v>2</v>
      </c>
      <c r="D283" s="133">
        <v>0.005102511801643617</v>
      </c>
      <c r="E283" s="133">
        <v>1.3968529130308234</v>
      </c>
      <c r="F283" s="91" t="s">
        <v>844</v>
      </c>
      <c r="G283" s="91" t="b">
        <v>0</v>
      </c>
      <c r="H283" s="91" t="b">
        <v>0</v>
      </c>
      <c r="I283" s="91" t="b">
        <v>0</v>
      </c>
      <c r="J283" s="91" t="b">
        <v>0</v>
      </c>
      <c r="K283" s="91" t="b">
        <v>0</v>
      </c>
      <c r="L283" s="91" t="b">
        <v>0</v>
      </c>
    </row>
    <row r="284" spans="1:12" ht="15">
      <c r="A284" s="91" t="s">
        <v>1275</v>
      </c>
      <c r="B284" s="91" t="s">
        <v>1254</v>
      </c>
      <c r="C284" s="91">
        <v>2</v>
      </c>
      <c r="D284" s="133">
        <v>0.005102511801643617</v>
      </c>
      <c r="E284" s="133">
        <v>1.8228216453031045</v>
      </c>
      <c r="F284" s="91" t="s">
        <v>844</v>
      </c>
      <c r="G284" s="91" t="b">
        <v>0</v>
      </c>
      <c r="H284" s="91" t="b">
        <v>0</v>
      </c>
      <c r="I284" s="91" t="b">
        <v>0</v>
      </c>
      <c r="J284" s="91" t="b">
        <v>0</v>
      </c>
      <c r="K284" s="91" t="b">
        <v>0</v>
      </c>
      <c r="L284" s="91" t="b">
        <v>0</v>
      </c>
    </row>
    <row r="285" spans="1:12" ht="15">
      <c r="A285" s="91" t="s">
        <v>1295</v>
      </c>
      <c r="B285" s="91" t="s">
        <v>1296</v>
      </c>
      <c r="C285" s="91">
        <v>2</v>
      </c>
      <c r="D285" s="133">
        <v>0.005102511801643617</v>
      </c>
      <c r="E285" s="133">
        <v>2.299942900022767</v>
      </c>
      <c r="F285" s="91" t="s">
        <v>844</v>
      </c>
      <c r="G285" s="91" t="b">
        <v>0</v>
      </c>
      <c r="H285" s="91" t="b">
        <v>0</v>
      </c>
      <c r="I285" s="91" t="b">
        <v>0</v>
      </c>
      <c r="J285" s="91" t="b">
        <v>1</v>
      </c>
      <c r="K285" s="91" t="b">
        <v>0</v>
      </c>
      <c r="L285" s="91" t="b">
        <v>0</v>
      </c>
    </row>
    <row r="286" spans="1:12" ht="15">
      <c r="A286" s="91" t="s">
        <v>1296</v>
      </c>
      <c r="B286" s="91" t="s">
        <v>1297</v>
      </c>
      <c r="C286" s="91">
        <v>2</v>
      </c>
      <c r="D286" s="133">
        <v>0.005102511801643617</v>
      </c>
      <c r="E286" s="133">
        <v>2.299942900022767</v>
      </c>
      <c r="F286" s="91" t="s">
        <v>844</v>
      </c>
      <c r="G286" s="91" t="b">
        <v>1</v>
      </c>
      <c r="H286" s="91" t="b">
        <v>0</v>
      </c>
      <c r="I286" s="91" t="b">
        <v>0</v>
      </c>
      <c r="J286" s="91" t="b">
        <v>0</v>
      </c>
      <c r="K286" s="91" t="b">
        <v>0</v>
      </c>
      <c r="L286" s="91" t="b">
        <v>0</v>
      </c>
    </row>
    <row r="287" spans="1:12" ht="15">
      <c r="A287" s="91" t="s">
        <v>1297</v>
      </c>
      <c r="B287" s="91" t="s">
        <v>1298</v>
      </c>
      <c r="C287" s="91">
        <v>2</v>
      </c>
      <c r="D287" s="133">
        <v>0.005102511801643617</v>
      </c>
      <c r="E287" s="133">
        <v>2.299942900022767</v>
      </c>
      <c r="F287" s="91" t="s">
        <v>844</v>
      </c>
      <c r="G287" s="91" t="b">
        <v>0</v>
      </c>
      <c r="H287" s="91" t="b">
        <v>0</v>
      </c>
      <c r="I287" s="91" t="b">
        <v>0</v>
      </c>
      <c r="J287" s="91" t="b">
        <v>0</v>
      </c>
      <c r="K287" s="91" t="b">
        <v>0</v>
      </c>
      <c r="L287" s="91" t="b">
        <v>0</v>
      </c>
    </row>
    <row r="288" spans="1:12" ht="15">
      <c r="A288" s="91" t="s">
        <v>1298</v>
      </c>
      <c r="B288" s="91" t="s">
        <v>909</v>
      </c>
      <c r="C288" s="91">
        <v>2</v>
      </c>
      <c r="D288" s="133">
        <v>0.005102511801643617</v>
      </c>
      <c r="E288" s="133">
        <v>1.2207616539751422</v>
      </c>
      <c r="F288" s="91" t="s">
        <v>844</v>
      </c>
      <c r="G288" s="91" t="b">
        <v>0</v>
      </c>
      <c r="H288" s="91" t="b">
        <v>0</v>
      </c>
      <c r="I288" s="91" t="b">
        <v>0</v>
      </c>
      <c r="J288" s="91" t="b">
        <v>0</v>
      </c>
      <c r="K288" s="91" t="b">
        <v>0</v>
      </c>
      <c r="L288" s="91" t="b">
        <v>0</v>
      </c>
    </row>
    <row r="289" spans="1:12" ht="15">
      <c r="A289" s="91" t="s">
        <v>339</v>
      </c>
      <c r="B289" s="91" t="s">
        <v>1250</v>
      </c>
      <c r="C289" s="91">
        <v>2</v>
      </c>
      <c r="D289" s="133">
        <v>0.005102511801643617</v>
      </c>
      <c r="E289" s="133">
        <v>0.7436403992554798</v>
      </c>
      <c r="F289" s="91" t="s">
        <v>844</v>
      </c>
      <c r="G289" s="91" t="b">
        <v>0</v>
      </c>
      <c r="H289" s="91" t="b">
        <v>0</v>
      </c>
      <c r="I289" s="91" t="b">
        <v>0</v>
      </c>
      <c r="J289" s="91" t="b">
        <v>0</v>
      </c>
      <c r="K289" s="91" t="b">
        <v>0</v>
      </c>
      <c r="L289" s="91" t="b">
        <v>0</v>
      </c>
    </row>
    <row r="290" spans="1:12" ht="15">
      <c r="A290" s="91" t="s">
        <v>1251</v>
      </c>
      <c r="B290" s="91" t="s">
        <v>1256</v>
      </c>
      <c r="C290" s="91">
        <v>2</v>
      </c>
      <c r="D290" s="133">
        <v>0.005102511801643617</v>
      </c>
      <c r="E290" s="133">
        <v>1.5217916496391235</v>
      </c>
      <c r="F290" s="91" t="s">
        <v>844</v>
      </c>
      <c r="G290" s="91" t="b">
        <v>0</v>
      </c>
      <c r="H290" s="91" t="b">
        <v>0</v>
      </c>
      <c r="I290" s="91" t="b">
        <v>0</v>
      </c>
      <c r="J290" s="91" t="b">
        <v>0</v>
      </c>
      <c r="K290" s="91" t="b">
        <v>0</v>
      </c>
      <c r="L290" s="91" t="b">
        <v>0</v>
      </c>
    </row>
    <row r="291" spans="1:12" ht="15">
      <c r="A291" s="91" t="s">
        <v>1257</v>
      </c>
      <c r="B291" s="91" t="s">
        <v>993</v>
      </c>
      <c r="C291" s="91">
        <v>2</v>
      </c>
      <c r="D291" s="133">
        <v>0.005102511801643617</v>
      </c>
      <c r="E291" s="133">
        <v>0.9575202192005609</v>
      </c>
      <c r="F291" s="91" t="s">
        <v>844</v>
      </c>
      <c r="G291" s="91" t="b">
        <v>0</v>
      </c>
      <c r="H291" s="91" t="b">
        <v>0</v>
      </c>
      <c r="I291" s="91" t="b">
        <v>0</v>
      </c>
      <c r="J291" s="91" t="b">
        <v>0</v>
      </c>
      <c r="K291" s="91" t="b">
        <v>0</v>
      </c>
      <c r="L291" s="91" t="b">
        <v>0</v>
      </c>
    </row>
    <row r="292" spans="1:12" ht="15">
      <c r="A292" s="91" t="s">
        <v>910</v>
      </c>
      <c r="B292" s="91" t="s">
        <v>339</v>
      </c>
      <c r="C292" s="91">
        <v>13</v>
      </c>
      <c r="D292" s="133">
        <v>0</v>
      </c>
      <c r="E292" s="133">
        <v>0.9999999999999999</v>
      </c>
      <c r="F292" s="91" t="s">
        <v>845</v>
      </c>
      <c r="G292" s="91" t="b">
        <v>1</v>
      </c>
      <c r="H292" s="91" t="b">
        <v>0</v>
      </c>
      <c r="I292" s="91" t="b">
        <v>0</v>
      </c>
      <c r="J292" s="91" t="b">
        <v>0</v>
      </c>
      <c r="K292" s="91" t="b">
        <v>0</v>
      </c>
      <c r="L292" s="91" t="b">
        <v>0</v>
      </c>
    </row>
    <row r="293" spans="1:12" ht="15">
      <c r="A293" s="91" t="s">
        <v>339</v>
      </c>
      <c r="B293" s="91" t="s">
        <v>1030</v>
      </c>
      <c r="C293" s="91">
        <v>13</v>
      </c>
      <c r="D293" s="133">
        <v>0</v>
      </c>
      <c r="E293" s="133">
        <v>0.9999999999999999</v>
      </c>
      <c r="F293" s="91" t="s">
        <v>845</v>
      </c>
      <c r="G293" s="91" t="b">
        <v>0</v>
      </c>
      <c r="H293" s="91" t="b">
        <v>0</v>
      </c>
      <c r="I293" s="91" t="b">
        <v>0</v>
      </c>
      <c r="J293" s="91" t="b">
        <v>0</v>
      </c>
      <c r="K293" s="91" t="b">
        <v>0</v>
      </c>
      <c r="L293" s="91" t="b">
        <v>0</v>
      </c>
    </row>
    <row r="294" spans="1:12" ht="15">
      <c r="A294" s="91" t="s">
        <v>1030</v>
      </c>
      <c r="B294" s="91" t="s">
        <v>1031</v>
      </c>
      <c r="C294" s="91">
        <v>13</v>
      </c>
      <c r="D294" s="133">
        <v>0</v>
      </c>
      <c r="E294" s="133">
        <v>0.9999999999999999</v>
      </c>
      <c r="F294" s="91" t="s">
        <v>845</v>
      </c>
      <c r="G294" s="91" t="b">
        <v>0</v>
      </c>
      <c r="H294" s="91" t="b">
        <v>0</v>
      </c>
      <c r="I294" s="91" t="b">
        <v>0</v>
      </c>
      <c r="J294" s="91" t="b">
        <v>0</v>
      </c>
      <c r="K294" s="91" t="b">
        <v>0</v>
      </c>
      <c r="L294" s="91" t="b">
        <v>0</v>
      </c>
    </row>
    <row r="295" spans="1:12" ht="15">
      <c r="A295" s="91" t="s">
        <v>1031</v>
      </c>
      <c r="B295" s="91" t="s">
        <v>1032</v>
      </c>
      <c r="C295" s="91">
        <v>13</v>
      </c>
      <c r="D295" s="133">
        <v>0</v>
      </c>
      <c r="E295" s="133">
        <v>0.9999999999999999</v>
      </c>
      <c r="F295" s="91" t="s">
        <v>845</v>
      </c>
      <c r="G295" s="91" t="b">
        <v>0</v>
      </c>
      <c r="H295" s="91" t="b">
        <v>0</v>
      </c>
      <c r="I295" s="91" t="b">
        <v>0</v>
      </c>
      <c r="J295" s="91" t="b">
        <v>0</v>
      </c>
      <c r="K295" s="91" t="b">
        <v>0</v>
      </c>
      <c r="L295" s="91" t="b">
        <v>0</v>
      </c>
    </row>
    <row r="296" spans="1:12" ht="15">
      <c r="A296" s="91" t="s">
        <v>1032</v>
      </c>
      <c r="B296" s="91" t="s">
        <v>1033</v>
      </c>
      <c r="C296" s="91">
        <v>13</v>
      </c>
      <c r="D296" s="133">
        <v>0</v>
      </c>
      <c r="E296" s="133">
        <v>0.9999999999999999</v>
      </c>
      <c r="F296" s="91" t="s">
        <v>845</v>
      </c>
      <c r="G296" s="91" t="b">
        <v>0</v>
      </c>
      <c r="H296" s="91" t="b">
        <v>0</v>
      </c>
      <c r="I296" s="91" t="b">
        <v>0</v>
      </c>
      <c r="J296" s="91" t="b">
        <v>0</v>
      </c>
      <c r="K296" s="91" t="b">
        <v>0</v>
      </c>
      <c r="L296" s="91" t="b">
        <v>0</v>
      </c>
    </row>
    <row r="297" spans="1:12" ht="15">
      <c r="A297" s="91" t="s">
        <v>1033</v>
      </c>
      <c r="B297" s="91" t="s">
        <v>1034</v>
      </c>
      <c r="C297" s="91">
        <v>13</v>
      </c>
      <c r="D297" s="133">
        <v>0</v>
      </c>
      <c r="E297" s="133">
        <v>0.9999999999999999</v>
      </c>
      <c r="F297" s="91" t="s">
        <v>845</v>
      </c>
      <c r="G297" s="91" t="b">
        <v>0</v>
      </c>
      <c r="H297" s="91" t="b">
        <v>0</v>
      </c>
      <c r="I297" s="91" t="b">
        <v>0</v>
      </c>
      <c r="J297" s="91" t="b">
        <v>0</v>
      </c>
      <c r="K297" s="91" t="b">
        <v>0</v>
      </c>
      <c r="L297" s="91" t="b">
        <v>0</v>
      </c>
    </row>
    <row r="298" spans="1:12" ht="15">
      <c r="A298" s="91" t="s">
        <v>1034</v>
      </c>
      <c r="B298" s="91" t="s">
        <v>912</v>
      </c>
      <c r="C298" s="91">
        <v>13</v>
      </c>
      <c r="D298" s="133">
        <v>0</v>
      </c>
      <c r="E298" s="133">
        <v>0.9999999999999999</v>
      </c>
      <c r="F298" s="91" t="s">
        <v>845</v>
      </c>
      <c r="G298" s="91" t="b">
        <v>0</v>
      </c>
      <c r="H298" s="91" t="b">
        <v>0</v>
      </c>
      <c r="I298" s="91" t="b">
        <v>0</v>
      </c>
      <c r="J298" s="91" t="b">
        <v>1</v>
      </c>
      <c r="K298" s="91" t="b">
        <v>0</v>
      </c>
      <c r="L298" s="91" t="b">
        <v>0</v>
      </c>
    </row>
    <row r="299" spans="1:12" ht="15">
      <c r="A299" s="91" t="s">
        <v>912</v>
      </c>
      <c r="B299" s="91" t="s">
        <v>913</v>
      </c>
      <c r="C299" s="91">
        <v>13</v>
      </c>
      <c r="D299" s="133">
        <v>0</v>
      </c>
      <c r="E299" s="133">
        <v>0.9999999999999999</v>
      </c>
      <c r="F299" s="91" t="s">
        <v>845</v>
      </c>
      <c r="G299" s="91" t="b">
        <v>1</v>
      </c>
      <c r="H299" s="91" t="b">
        <v>0</v>
      </c>
      <c r="I299" s="91" t="b">
        <v>0</v>
      </c>
      <c r="J299" s="91" t="b">
        <v>0</v>
      </c>
      <c r="K299" s="91" t="b">
        <v>0</v>
      </c>
      <c r="L299" s="91" t="b">
        <v>0</v>
      </c>
    </row>
    <row r="300" spans="1:12" ht="15">
      <c r="A300" s="91" t="s">
        <v>913</v>
      </c>
      <c r="B300" s="91" t="s">
        <v>1035</v>
      </c>
      <c r="C300" s="91">
        <v>13</v>
      </c>
      <c r="D300" s="133">
        <v>0</v>
      </c>
      <c r="E300" s="133">
        <v>0.9999999999999999</v>
      </c>
      <c r="F300" s="91" t="s">
        <v>845</v>
      </c>
      <c r="G300" s="91" t="b">
        <v>0</v>
      </c>
      <c r="H300" s="91" t="b">
        <v>0</v>
      </c>
      <c r="I300" s="91" t="b">
        <v>0</v>
      </c>
      <c r="J300" s="91" t="b">
        <v>1</v>
      </c>
      <c r="K300" s="91" t="b">
        <v>0</v>
      </c>
      <c r="L300" s="91" t="b">
        <v>0</v>
      </c>
    </row>
    <row r="301" spans="1:12" ht="15">
      <c r="A301" s="91" t="s">
        <v>1035</v>
      </c>
      <c r="B301" s="91" t="s">
        <v>1242</v>
      </c>
      <c r="C301" s="91">
        <v>13</v>
      </c>
      <c r="D301" s="133">
        <v>0</v>
      </c>
      <c r="E301" s="133">
        <v>0.9999999999999999</v>
      </c>
      <c r="F301" s="91" t="s">
        <v>845</v>
      </c>
      <c r="G301" s="91" t="b">
        <v>1</v>
      </c>
      <c r="H301" s="91" t="b">
        <v>0</v>
      </c>
      <c r="I301" s="91" t="b">
        <v>0</v>
      </c>
      <c r="J301" s="91" t="b">
        <v>0</v>
      </c>
      <c r="K301" s="91" t="b">
        <v>0</v>
      </c>
      <c r="L301"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835</v>
      </c>
      <c r="BB2" s="13" t="s">
        <v>857</v>
      </c>
      <c r="BC2" s="13" t="s">
        <v>858</v>
      </c>
      <c r="BD2" s="67" t="s">
        <v>1325</v>
      </c>
      <c r="BE2" s="67" t="s">
        <v>1326</v>
      </c>
      <c r="BF2" s="67" t="s">
        <v>1327</v>
      </c>
      <c r="BG2" s="67" t="s">
        <v>1328</v>
      </c>
      <c r="BH2" s="67" t="s">
        <v>1329</v>
      </c>
      <c r="BI2" s="67" t="s">
        <v>1330</v>
      </c>
      <c r="BJ2" s="67" t="s">
        <v>1331</v>
      </c>
      <c r="BK2" s="67" t="s">
        <v>1332</v>
      </c>
      <c r="BL2" s="67" t="s">
        <v>1333</v>
      </c>
    </row>
    <row r="3" spans="1:64" ht="15" customHeight="1">
      <c r="A3" s="84" t="s">
        <v>212</v>
      </c>
      <c r="B3" s="84" t="s">
        <v>219</v>
      </c>
      <c r="C3" s="53"/>
      <c r="D3" s="54"/>
      <c r="E3" s="65"/>
      <c r="F3" s="55"/>
      <c r="G3" s="53"/>
      <c r="H3" s="57"/>
      <c r="I3" s="56"/>
      <c r="J3" s="56"/>
      <c r="K3" s="36" t="s">
        <v>65</v>
      </c>
      <c r="L3" s="62">
        <v>3</v>
      </c>
      <c r="M3" s="62"/>
      <c r="N3" s="63"/>
      <c r="O3" s="85" t="s">
        <v>247</v>
      </c>
      <c r="P3" s="87">
        <v>43516.69579861111</v>
      </c>
      <c r="Q3" s="85" t="s">
        <v>249</v>
      </c>
      <c r="R3" s="85"/>
      <c r="S3" s="85"/>
      <c r="T3" s="85" t="s">
        <v>335</v>
      </c>
      <c r="U3" s="85"/>
      <c r="V3" s="90" t="s">
        <v>367</v>
      </c>
      <c r="W3" s="87">
        <v>43516.69579861111</v>
      </c>
      <c r="X3" s="90" t="s">
        <v>382</v>
      </c>
      <c r="Y3" s="85"/>
      <c r="Z3" s="85"/>
      <c r="AA3" s="91" t="s">
        <v>443</v>
      </c>
      <c r="AB3" s="85"/>
      <c r="AC3" s="85" t="b">
        <v>0</v>
      </c>
      <c r="AD3" s="85">
        <v>0</v>
      </c>
      <c r="AE3" s="91" t="s">
        <v>508</v>
      </c>
      <c r="AF3" s="85" t="b">
        <v>0</v>
      </c>
      <c r="AG3" s="85" t="s">
        <v>512</v>
      </c>
      <c r="AH3" s="85"/>
      <c r="AI3" s="91" t="s">
        <v>508</v>
      </c>
      <c r="AJ3" s="85" t="b">
        <v>0</v>
      </c>
      <c r="AK3" s="85">
        <v>1</v>
      </c>
      <c r="AL3" s="91" t="s">
        <v>476</v>
      </c>
      <c r="AM3" s="85" t="s">
        <v>514</v>
      </c>
      <c r="AN3" s="85" t="b">
        <v>0</v>
      </c>
      <c r="AO3" s="91" t="s">
        <v>476</v>
      </c>
      <c r="AP3" s="85" t="s">
        <v>176</v>
      </c>
      <c r="AQ3" s="85">
        <v>0</v>
      </c>
      <c r="AR3" s="85">
        <v>0</v>
      </c>
      <c r="AS3" s="85"/>
      <c r="AT3" s="85"/>
      <c r="AU3" s="85"/>
      <c r="AV3" s="85"/>
      <c r="AW3" s="85"/>
      <c r="AX3" s="85"/>
      <c r="AY3" s="85"/>
      <c r="AZ3" s="85"/>
      <c r="BA3">
        <v>1</v>
      </c>
      <c r="BB3" s="85" t="str">
        <f>REPLACE(INDEX(GroupVertices[Group],MATCH(Edges24[[#This Row],[Vertex 1]],GroupVertices[Vertex],0)),1,1,"")</f>
        <v>4</v>
      </c>
      <c r="BC3" s="85" t="str">
        <f>REPLACE(INDEX(GroupVertices[Group],MATCH(Edges24[[#This Row],[Vertex 2]],GroupVertices[Vertex],0)),1,1,"")</f>
        <v>4</v>
      </c>
      <c r="BD3" s="51">
        <v>0</v>
      </c>
      <c r="BE3" s="52">
        <v>0</v>
      </c>
      <c r="BF3" s="51">
        <v>2</v>
      </c>
      <c r="BG3" s="52">
        <v>11.764705882352942</v>
      </c>
      <c r="BH3" s="51">
        <v>0</v>
      </c>
      <c r="BI3" s="52">
        <v>0</v>
      </c>
      <c r="BJ3" s="51">
        <v>15</v>
      </c>
      <c r="BK3" s="52">
        <v>88.23529411764706</v>
      </c>
      <c r="BL3" s="51">
        <v>17</v>
      </c>
    </row>
    <row r="4" spans="1:64" ht="15" customHeight="1">
      <c r="A4" s="84" t="s">
        <v>213</v>
      </c>
      <c r="B4" s="84" t="s">
        <v>219</v>
      </c>
      <c r="C4" s="53"/>
      <c r="D4" s="54"/>
      <c r="E4" s="65"/>
      <c r="F4" s="55"/>
      <c r="G4" s="53"/>
      <c r="H4" s="57"/>
      <c r="I4" s="56"/>
      <c r="J4" s="56"/>
      <c r="K4" s="36" t="s">
        <v>65</v>
      </c>
      <c r="L4" s="83">
        <v>4</v>
      </c>
      <c r="M4" s="83"/>
      <c r="N4" s="63"/>
      <c r="O4" s="86" t="s">
        <v>247</v>
      </c>
      <c r="P4" s="88">
        <v>43517.24386574074</v>
      </c>
      <c r="Q4" s="86" t="s">
        <v>249</v>
      </c>
      <c r="R4" s="86"/>
      <c r="S4" s="86"/>
      <c r="T4" s="86" t="s">
        <v>335</v>
      </c>
      <c r="U4" s="86"/>
      <c r="V4" s="89" t="s">
        <v>368</v>
      </c>
      <c r="W4" s="88">
        <v>43517.24386574074</v>
      </c>
      <c r="X4" s="89" t="s">
        <v>383</v>
      </c>
      <c r="Y4" s="86"/>
      <c r="Z4" s="86"/>
      <c r="AA4" s="92" t="s">
        <v>444</v>
      </c>
      <c r="AB4" s="86"/>
      <c r="AC4" s="86" t="b">
        <v>0</v>
      </c>
      <c r="AD4" s="86">
        <v>0</v>
      </c>
      <c r="AE4" s="92" t="s">
        <v>508</v>
      </c>
      <c r="AF4" s="86" t="b">
        <v>0</v>
      </c>
      <c r="AG4" s="86" t="s">
        <v>512</v>
      </c>
      <c r="AH4" s="86"/>
      <c r="AI4" s="92" t="s">
        <v>508</v>
      </c>
      <c r="AJ4" s="86" t="b">
        <v>0</v>
      </c>
      <c r="AK4" s="86">
        <v>2</v>
      </c>
      <c r="AL4" s="92" t="s">
        <v>476</v>
      </c>
      <c r="AM4" s="86" t="s">
        <v>515</v>
      </c>
      <c r="AN4" s="86" t="b">
        <v>0</v>
      </c>
      <c r="AO4" s="92" t="s">
        <v>476</v>
      </c>
      <c r="AP4" s="86" t="s">
        <v>176</v>
      </c>
      <c r="AQ4" s="86">
        <v>0</v>
      </c>
      <c r="AR4" s="86">
        <v>0</v>
      </c>
      <c r="AS4" s="86"/>
      <c r="AT4" s="86"/>
      <c r="AU4" s="86"/>
      <c r="AV4" s="86"/>
      <c r="AW4" s="86"/>
      <c r="AX4" s="86"/>
      <c r="AY4" s="86"/>
      <c r="AZ4" s="86"/>
      <c r="BA4">
        <v>1</v>
      </c>
      <c r="BB4" s="85" t="str">
        <f>REPLACE(INDEX(GroupVertices[Group],MATCH(Edges24[[#This Row],[Vertex 1]],GroupVertices[Vertex],0)),1,1,"")</f>
        <v>4</v>
      </c>
      <c r="BC4" s="85" t="str">
        <f>REPLACE(INDEX(GroupVertices[Group],MATCH(Edges24[[#This Row],[Vertex 2]],GroupVertices[Vertex],0)),1,1,"")</f>
        <v>4</v>
      </c>
      <c r="BD4" s="51">
        <v>0</v>
      </c>
      <c r="BE4" s="52">
        <v>0</v>
      </c>
      <c r="BF4" s="51">
        <v>2</v>
      </c>
      <c r="BG4" s="52">
        <v>11.764705882352942</v>
      </c>
      <c r="BH4" s="51">
        <v>0</v>
      </c>
      <c r="BI4" s="52">
        <v>0</v>
      </c>
      <c r="BJ4" s="51">
        <v>15</v>
      </c>
      <c r="BK4" s="52">
        <v>88.23529411764706</v>
      </c>
      <c r="BL4" s="51">
        <v>17</v>
      </c>
    </row>
    <row r="5" spans="1:64" ht="15">
      <c r="A5" s="84" t="s">
        <v>214</v>
      </c>
      <c r="B5" s="84" t="s">
        <v>231</v>
      </c>
      <c r="C5" s="53"/>
      <c r="D5" s="54"/>
      <c r="E5" s="65"/>
      <c r="F5" s="55"/>
      <c r="G5" s="53"/>
      <c r="H5" s="57"/>
      <c r="I5" s="56"/>
      <c r="J5" s="56"/>
      <c r="K5" s="36" t="s">
        <v>65</v>
      </c>
      <c r="L5" s="83">
        <v>5</v>
      </c>
      <c r="M5" s="83"/>
      <c r="N5" s="63"/>
      <c r="O5" s="86" t="s">
        <v>247</v>
      </c>
      <c r="P5" s="88">
        <v>43517.484988425924</v>
      </c>
      <c r="Q5" s="86" t="s">
        <v>250</v>
      </c>
      <c r="R5" s="89" t="s">
        <v>298</v>
      </c>
      <c r="S5" s="86" t="s">
        <v>324</v>
      </c>
      <c r="T5" s="86" t="s">
        <v>336</v>
      </c>
      <c r="U5" s="89" t="s">
        <v>359</v>
      </c>
      <c r="V5" s="89" t="s">
        <v>359</v>
      </c>
      <c r="W5" s="88">
        <v>43517.484988425924</v>
      </c>
      <c r="X5" s="89" t="s">
        <v>384</v>
      </c>
      <c r="Y5" s="86"/>
      <c r="Z5" s="86"/>
      <c r="AA5" s="92" t="s">
        <v>445</v>
      </c>
      <c r="AB5" s="86"/>
      <c r="AC5" s="86" t="b">
        <v>0</v>
      </c>
      <c r="AD5" s="86">
        <v>1</v>
      </c>
      <c r="AE5" s="92" t="s">
        <v>508</v>
      </c>
      <c r="AF5" s="86" t="b">
        <v>0</v>
      </c>
      <c r="AG5" s="86" t="s">
        <v>512</v>
      </c>
      <c r="AH5" s="86"/>
      <c r="AI5" s="92" t="s">
        <v>508</v>
      </c>
      <c r="AJ5" s="86" t="b">
        <v>0</v>
      </c>
      <c r="AK5" s="86">
        <v>0</v>
      </c>
      <c r="AL5" s="92" t="s">
        <v>508</v>
      </c>
      <c r="AM5" s="86" t="s">
        <v>515</v>
      </c>
      <c r="AN5" s="86" t="b">
        <v>0</v>
      </c>
      <c r="AO5" s="92" t="s">
        <v>445</v>
      </c>
      <c r="AP5" s="86" t="s">
        <v>176</v>
      </c>
      <c r="AQ5" s="86">
        <v>0</v>
      </c>
      <c r="AR5" s="86">
        <v>0</v>
      </c>
      <c r="AS5" s="86"/>
      <c r="AT5" s="86"/>
      <c r="AU5" s="86"/>
      <c r="AV5" s="86"/>
      <c r="AW5" s="86"/>
      <c r="AX5" s="86"/>
      <c r="AY5" s="86"/>
      <c r="AZ5" s="86"/>
      <c r="BA5">
        <v>1</v>
      </c>
      <c r="BB5" s="85" t="str">
        <f>REPLACE(INDEX(GroupVertices[Group],MATCH(Edges24[[#This Row],[Vertex 1]],GroupVertices[Vertex],0)),1,1,"")</f>
        <v>3</v>
      </c>
      <c r="BC5" s="85" t="str">
        <f>REPLACE(INDEX(GroupVertices[Group],MATCH(Edges24[[#This Row],[Vertex 2]],GroupVertices[Vertex],0)),1,1,"")</f>
        <v>3</v>
      </c>
      <c r="BD5" s="51">
        <v>0</v>
      </c>
      <c r="BE5" s="52">
        <v>0</v>
      </c>
      <c r="BF5" s="51">
        <v>1</v>
      </c>
      <c r="BG5" s="52">
        <v>5</v>
      </c>
      <c r="BH5" s="51">
        <v>0</v>
      </c>
      <c r="BI5" s="52">
        <v>0</v>
      </c>
      <c r="BJ5" s="51">
        <v>19</v>
      </c>
      <c r="BK5" s="52">
        <v>95</v>
      </c>
      <c r="BL5" s="51">
        <v>20</v>
      </c>
    </row>
    <row r="6" spans="1:64" ht="15">
      <c r="A6" s="84" t="s">
        <v>214</v>
      </c>
      <c r="B6" s="84" t="s">
        <v>232</v>
      </c>
      <c r="C6" s="53"/>
      <c r="D6" s="54"/>
      <c r="E6" s="65"/>
      <c r="F6" s="55"/>
      <c r="G6" s="53"/>
      <c r="H6" s="57"/>
      <c r="I6" s="56"/>
      <c r="J6" s="56"/>
      <c r="K6" s="36" t="s">
        <v>65</v>
      </c>
      <c r="L6" s="83">
        <v>6</v>
      </c>
      <c r="M6" s="83"/>
      <c r="N6" s="63"/>
      <c r="O6" s="86" t="s">
        <v>247</v>
      </c>
      <c r="P6" s="88">
        <v>43517.50671296296</v>
      </c>
      <c r="Q6" s="86" t="s">
        <v>251</v>
      </c>
      <c r="R6" s="89" t="s">
        <v>299</v>
      </c>
      <c r="S6" s="86" t="s">
        <v>325</v>
      </c>
      <c r="T6" s="86" t="s">
        <v>337</v>
      </c>
      <c r="U6" s="86"/>
      <c r="V6" s="89" t="s">
        <v>369</v>
      </c>
      <c r="W6" s="88">
        <v>43517.50671296296</v>
      </c>
      <c r="X6" s="89" t="s">
        <v>385</v>
      </c>
      <c r="Y6" s="86"/>
      <c r="Z6" s="86"/>
      <c r="AA6" s="92" t="s">
        <v>446</v>
      </c>
      <c r="AB6" s="86"/>
      <c r="AC6" s="86" t="b">
        <v>0</v>
      </c>
      <c r="AD6" s="86">
        <v>0</v>
      </c>
      <c r="AE6" s="92" t="s">
        <v>508</v>
      </c>
      <c r="AF6" s="86" t="b">
        <v>0</v>
      </c>
      <c r="AG6" s="86" t="s">
        <v>512</v>
      </c>
      <c r="AH6" s="86"/>
      <c r="AI6" s="92" t="s">
        <v>508</v>
      </c>
      <c r="AJ6" s="86" t="b">
        <v>0</v>
      </c>
      <c r="AK6" s="86">
        <v>1</v>
      </c>
      <c r="AL6" s="92" t="s">
        <v>508</v>
      </c>
      <c r="AM6" s="86" t="s">
        <v>515</v>
      </c>
      <c r="AN6" s="86" t="b">
        <v>0</v>
      </c>
      <c r="AO6" s="92" t="s">
        <v>446</v>
      </c>
      <c r="AP6" s="86" t="s">
        <v>176</v>
      </c>
      <c r="AQ6" s="86">
        <v>0</v>
      </c>
      <c r="AR6" s="86">
        <v>0</v>
      </c>
      <c r="AS6" s="86"/>
      <c r="AT6" s="86"/>
      <c r="AU6" s="86"/>
      <c r="AV6" s="86"/>
      <c r="AW6" s="86"/>
      <c r="AX6" s="86"/>
      <c r="AY6" s="86"/>
      <c r="AZ6" s="86"/>
      <c r="BA6">
        <v>1</v>
      </c>
      <c r="BB6" s="85" t="str">
        <f>REPLACE(INDEX(GroupVertices[Group],MATCH(Edges24[[#This Row],[Vertex 1]],GroupVertices[Vertex],0)),1,1,"")</f>
        <v>3</v>
      </c>
      <c r="BC6" s="85" t="str">
        <f>REPLACE(INDEX(GroupVertices[Group],MATCH(Edges24[[#This Row],[Vertex 2]],GroupVertices[Vertex],0)),1,1,"")</f>
        <v>3</v>
      </c>
      <c r="BD6" s="51"/>
      <c r="BE6" s="52"/>
      <c r="BF6" s="51"/>
      <c r="BG6" s="52"/>
      <c r="BH6" s="51"/>
      <c r="BI6" s="52"/>
      <c r="BJ6" s="51"/>
      <c r="BK6" s="52"/>
      <c r="BL6" s="51"/>
    </row>
    <row r="7" spans="1:64" ht="15">
      <c r="A7" s="84" t="s">
        <v>215</v>
      </c>
      <c r="B7" s="84" t="s">
        <v>214</v>
      </c>
      <c r="C7" s="53"/>
      <c r="D7" s="54"/>
      <c r="E7" s="65"/>
      <c r="F7" s="55"/>
      <c r="G7" s="53"/>
      <c r="H7" s="57"/>
      <c r="I7" s="56"/>
      <c r="J7" s="56"/>
      <c r="K7" s="36" t="s">
        <v>65</v>
      </c>
      <c r="L7" s="83">
        <v>8</v>
      </c>
      <c r="M7" s="83"/>
      <c r="N7" s="63"/>
      <c r="O7" s="86" t="s">
        <v>247</v>
      </c>
      <c r="P7" s="88">
        <v>43517.51732638889</v>
      </c>
      <c r="Q7" s="86" t="s">
        <v>252</v>
      </c>
      <c r="R7" s="86"/>
      <c r="S7" s="86"/>
      <c r="T7" s="86" t="s">
        <v>338</v>
      </c>
      <c r="U7" s="86"/>
      <c r="V7" s="89" t="s">
        <v>370</v>
      </c>
      <c r="W7" s="88">
        <v>43517.51732638889</v>
      </c>
      <c r="X7" s="89" t="s">
        <v>386</v>
      </c>
      <c r="Y7" s="86"/>
      <c r="Z7" s="86"/>
      <c r="AA7" s="92" t="s">
        <v>447</v>
      </c>
      <c r="AB7" s="86"/>
      <c r="AC7" s="86" t="b">
        <v>0</v>
      </c>
      <c r="AD7" s="86">
        <v>0</v>
      </c>
      <c r="AE7" s="92" t="s">
        <v>508</v>
      </c>
      <c r="AF7" s="86" t="b">
        <v>0</v>
      </c>
      <c r="AG7" s="86" t="s">
        <v>512</v>
      </c>
      <c r="AH7" s="86"/>
      <c r="AI7" s="92" t="s">
        <v>508</v>
      </c>
      <c r="AJ7" s="86" t="b">
        <v>0</v>
      </c>
      <c r="AK7" s="86">
        <v>1</v>
      </c>
      <c r="AL7" s="92" t="s">
        <v>446</v>
      </c>
      <c r="AM7" s="86" t="s">
        <v>514</v>
      </c>
      <c r="AN7" s="86" t="b">
        <v>0</v>
      </c>
      <c r="AO7" s="92" t="s">
        <v>446</v>
      </c>
      <c r="AP7" s="86" t="s">
        <v>176</v>
      </c>
      <c r="AQ7" s="86">
        <v>0</v>
      </c>
      <c r="AR7" s="86">
        <v>0</v>
      </c>
      <c r="AS7" s="86"/>
      <c r="AT7" s="86"/>
      <c r="AU7" s="86"/>
      <c r="AV7" s="86"/>
      <c r="AW7" s="86"/>
      <c r="AX7" s="86"/>
      <c r="AY7" s="86"/>
      <c r="AZ7" s="86"/>
      <c r="BA7">
        <v>1</v>
      </c>
      <c r="BB7" s="85" t="str">
        <f>REPLACE(INDEX(GroupVertices[Group],MATCH(Edges24[[#This Row],[Vertex 1]],GroupVertices[Vertex],0)),1,1,"")</f>
        <v>3</v>
      </c>
      <c r="BC7" s="85" t="str">
        <f>REPLACE(INDEX(GroupVertices[Group],MATCH(Edges24[[#This Row],[Vertex 2]],GroupVertices[Vertex],0)),1,1,"")</f>
        <v>3</v>
      </c>
      <c r="BD7" s="51">
        <v>0</v>
      </c>
      <c r="BE7" s="52">
        <v>0</v>
      </c>
      <c r="BF7" s="51">
        <v>1</v>
      </c>
      <c r="BG7" s="52">
        <v>5.2631578947368425</v>
      </c>
      <c r="BH7" s="51">
        <v>0</v>
      </c>
      <c r="BI7" s="52">
        <v>0</v>
      </c>
      <c r="BJ7" s="51">
        <v>18</v>
      </c>
      <c r="BK7" s="52">
        <v>94.73684210526316</v>
      </c>
      <c r="BL7" s="51">
        <v>19</v>
      </c>
    </row>
    <row r="8" spans="1:64" ht="15">
      <c r="A8" s="84" t="s">
        <v>216</v>
      </c>
      <c r="B8" s="84" t="s">
        <v>234</v>
      </c>
      <c r="C8" s="53"/>
      <c r="D8" s="54"/>
      <c r="E8" s="65"/>
      <c r="F8" s="55"/>
      <c r="G8" s="53"/>
      <c r="H8" s="57"/>
      <c r="I8" s="56"/>
      <c r="J8" s="56"/>
      <c r="K8" s="36" t="s">
        <v>65</v>
      </c>
      <c r="L8" s="83">
        <v>9</v>
      </c>
      <c r="M8" s="83"/>
      <c r="N8" s="63"/>
      <c r="O8" s="86" t="s">
        <v>247</v>
      </c>
      <c r="P8" s="88">
        <v>43517.7187037037</v>
      </c>
      <c r="Q8" s="86" t="s">
        <v>253</v>
      </c>
      <c r="R8" s="86"/>
      <c r="S8" s="86"/>
      <c r="T8" s="86" t="s">
        <v>339</v>
      </c>
      <c r="U8" s="86"/>
      <c r="V8" s="89" t="s">
        <v>371</v>
      </c>
      <c r="W8" s="88">
        <v>43517.7187037037</v>
      </c>
      <c r="X8" s="89" t="s">
        <v>387</v>
      </c>
      <c r="Y8" s="86"/>
      <c r="Z8" s="86"/>
      <c r="AA8" s="92" t="s">
        <v>448</v>
      </c>
      <c r="AB8" s="92" t="s">
        <v>504</v>
      </c>
      <c r="AC8" s="86" t="b">
        <v>0</v>
      </c>
      <c r="AD8" s="86">
        <v>1</v>
      </c>
      <c r="AE8" s="92" t="s">
        <v>509</v>
      </c>
      <c r="AF8" s="86" t="b">
        <v>0</v>
      </c>
      <c r="AG8" s="86" t="s">
        <v>512</v>
      </c>
      <c r="AH8" s="86"/>
      <c r="AI8" s="92" t="s">
        <v>508</v>
      </c>
      <c r="AJ8" s="86" t="b">
        <v>0</v>
      </c>
      <c r="AK8" s="86">
        <v>0</v>
      </c>
      <c r="AL8" s="92" t="s">
        <v>508</v>
      </c>
      <c r="AM8" s="86" t="s">
        <v>514</v>
      </c>
      <c r="AN8" s="86" t="b">
        <v>0</v>
      </c>
      <c r="AO8" s="92" t="s">
        <v>504</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c r="BE8" s="52"/>
      <c r="BF8" s="51"/>
      <c r="BG8" s="52"/>
      <c r="BH8" s="51"/>
      <c r="BI8" s="52"/>
      <c r="BJ8" s="51"/>
      <c r="BK8" s="52"/>
      <c r="BL8" s="51"/>
    </row>
    <row r="9" spans="1:64" ht="15">
      <c r="A9" s="84" t="s">
        <v>217</v>
      </c>
      <c r="B9" s="84" t="s">
        <v>241</v>
      </c>
      <c r="C9" s="53"/>
      <c r="D9" s="54"/>
      <c r="E9" s="65"/>
      <c r="F9" s="55"/>
      <c r="G9" s="53"/>
      <c r="H9" s="57"/>
      <c r="I9" s="56"/>
      <c r="J9" s="56"/>
      <c r="K9" s="36" t="s">
        <v>65</v>
      </c>
      <c r="L9" s="83">
        <v>16</v>
      </c>
      <c r="M9" s="83"/>
      <c r="N9" s="63"/>
      <c r="O9" s="86" t="s">
        <v>247</v>
      </c>
      <c r="P9" s="88">
        <v>43517.871412037035</v>
      </c>
      <c r="Q9" s="86" t="s">
        <v>254</v>
      </c>
      <c r="R9" s="89" t="s">
        <v>300</v>
      </c>
      <c r="S9" s="86" t="s">
        <v>326</v>
      </c>
      <c r="T9" s="86" t="s">
        <v>340</v>
      </c>
      <c r="U9" s="86"/>
      <c r="V9" s="89" t="s">
        <v>372</v>
      </c>
      <c r="W9" s="88">
        <v>43517.871412037035</v>
      </c>
      <c r="X9" s="89" t="s">
        <v>388</v>
      </c>
      <c r="Y9" s="86"/>
      <c r="Z9" s="86"/>
      <c r="AA9" s="92" t="s">
        <v>449</v>
      </c>
      <c r="AB9" s="86"/>
      <c r="AC9" s="86" t="b">
        <v>0</v>
      </c>
      <c r="AD9" s="86">
        <v>0</v>
      </c>
      <c r="AE9" s="92" t="s">
        <v>508</v>
      </c>
      <c r="AF9" s="86" t="b">
        <v>0</v>
      </c>
      <c r="AG9" s="86" t="s">
        <v>512</v>
      </c>
      <c r="AH9" s="86"/>
      <c r="AI9" s="92" t="s">
        <v>508</v>
      </c>
      <c r="AJ9" s="86" t="b">
        <v>0</v>
      </c>
      <c r="AK9" s="86">
        <v>0</v>
      </c>
      <c r="AL9" s="92" t="s">
        <v>508</v>
      </c>
      <c r="AM9" s="86" t="s">
        <v>516</v>
      </c>
      <c r="AN9" s="86" t="b">
        <v>0</v>
      </c>
      <c r="AO9" s="92" t="s">
        <v>449</v>
      </c>
      <c r="AP9" s="86" t="s">
        <v>176</v>
      </c>
      <c r="AQ9" s="86">
        <v>0</v>
      </c>
      <c r="AR9" s="86">
        <v>0</v>
      </c>
      <c r="AS9" s="86"/>
      <c r="AT9" s="86"/>
      <c r="AU9" s="86"/>
      <c r="AV9" s="86"/>
      <c r="AW9" s="86"/>
      <c r="AX9" s="86"/>
      <c r="AY9" s="86"/>
      <c r="AZ9" s="86"/>
      <c r="BA9">
        <v>1</v>
      </c>
      <c r="BB9" s="85" t="str">
        <f>REPLACE(INDEX(GroupVertices[Group],MATCH(Edges24[[#This Row],[Vertex 1]],GroupVertices[Vertex],0)),1,1,"")</f>
        <v>9</v>
      </c>
      <c r="BC9" s="85" t="str">
        <f>REPLACE(INDEX(GroupVertices[Group],MATCH(Edges24[[#This Row],[Vertex 2]],GroupVertices[Vertex],0)),1,1,"")</f>
        <v>9</v>
      </c>
      <c r="BD9" s="51">
        <v>0</v>
      </c>
      <c r="BE9" s="52">
        <v>0</v>
      </c>
      <c r="BF9" s="51">
        <v>0</v>
      </c>
      <c r="BG9" s="52">
        <v>0</v>
      </c>
      <c r="BH9" s="51">
        <v>0</v>
      </c>
      <c r="BI9" s="52">
        <v>0</v>
      </c>
      <c r="BJ9" s="51">
        <v>32</v>
      </c>
      <c r="BK9" s="52">
        <v>100</v>
      </c>
      <c r="BL9" s="51">
        <v>32</v>
      </c>
    </row>
    <row r="10" spans="1:64" ht="15">
      <c r="A10" s="84" t="s">
        <v>217</v>
      </c>
      <c r="B10" s="84" t="s">
        <v>217</v>
      </c>
      <c r="C10" s="53"/>
      <c r="D10" s="54"/>
      <c r="E10" s="65"/>
      <c r="F10" s="55"/>
      <c r="G10" s="53"/>
      <c r="H10" s="57"/>
      <c r="I10" s="56"/>
      <c r="J10" s="56"/>
      <c r="K10" s="36" t="s">
        <v>65</v>
      </c>
      <c r="L10" s="83">
        <v>17</v>
      </c>
      <c r="M10" s="83"/>
      <c r="N10" s="63"/>
      <c r="O10" s="86" t="s">
        <v>176</v>
      </c>
      <c r="P10" s="88">
        <v>43503.21224537037</v>
      </c>
      <c r="Q10" s="86" t="s">
        <v>255</v>
      </c>
      <c r="R10" s="89" t="s">
        <v>301</v>
      </c>
      <c r="S10" s="86" t="s">
        <v>326</v>
      </c>
      <c r="T10" s="86" t="s">
        <v>340</v>
      </c>
      <c r="U10" s="86"/>
      <c r="V10" s="89" t="s">
        <v>372</v>
      </c>
      <c r="W10" s="88">
        <v>43503.21224537037</v>
      </c>
      <c r="X10" s="89" t="s">
        <v>389</v>
      </c>
      <c r="Y10" s="86"/>
      <c r="Z10" s="86"/>
      <c r="AA10" s="92" t="s">
        <v>450</v>
      </c>
      <c r="AB10" s="86"/>
      <c r="AC10" s="86" t="b">
        <v>0</v>
      </c>
      <c r="AD10" s="86">
        <v>3</v>
      </c>
      <c r="AE10" s="92" t="s">
        <v>508</v>
      </c>
      <c r="AF10" s="86" t="b">
        <v>0</v>
      </c>
      <c r="AG10" s="86" t="s">
        <v>512</v>
      </c>
      <c r="AH10" s="86"/>
      <c r="AI10" s="92" t="s">
        <v>508</v>
      </c>
      <c r="AJ10" s="86" t="b">
        <v>0</v>
      </c>
      <c r="AK10" s="86">
        <v>2</v>
      </c>
      <c r="AL10" s="92" t="s">
        <v>508</v>
      </c>
      <c r="AM10" s="86" t="s">
        <v>516</v>
      </c>
      <c r="AN10" s="86" t="b">
        <v>0</v>
      </c>
      <c r="AO10" s="92" t="s">
        <v>450</v>
      </c>
      <c r="AP10" s="86" t="s">
        <v>523</v>
      </c>
      <c r="AQ10" s="86">
        <v>0</v>
      </c>
      <c r="AR10" s="86">
        <v>0</v>
      </c>
      <c r="AS10" s="86"/>
      <c r="AT10" s="86"/>
      <c r="AU10" s="86"/>
      <c r="AV10" s="86"/>
      <c r="AW10" s="86"/>
      <c r="AX10" s="86"/>
      <c r="AY10" s="86"/>
      <c r="AZ10" s="86"/>
      <c r="BA10">
        <v>23</v>
      </c>
      <c r="BB10" s="85" t="str">
        <f>REPLACE(INDEX(GroupVertices[Group],MATCH(Edges24[[#This Row],[Vertex 1]],GroupVertices[Vertex],0)),1,1,"")</f>
        <v>9</v>
      </c>
      <c r="BC10" s="85" t="str">
        <f>REPLACE(INDEX(GroupVertices[Group],MATCH(Edges24[[#This Row],[Vertex 2]],GroupVertices[Vertex],0)),1,1,"")</f>
        <v>9</v>
      </c>
      <c r="BD10" s="51">
        <v>0</v>
      </c>
      <c r="BE10" s="52">
        <v>0</v>
      </c>
      <c r="BF10" s="51">
        <v>0</v>
      </c>
      <c r="BG10" s="52">
        <v>0</v>
      </c>
      <c r="BH10" s="51">
        <v>0</v>
      </c>
      <c r="BI10" s="52">
        <v>0</v>
      </c>
      <c r="BJ10" s="51">
        <v>26</v>
      </c>
      <c r="BK10" s="52">
        <v>100</v>
      </c>
      <c r="BL10" s="51">
        <v>26</v>
      </c>
    </row>
    <row r="11" spans="1:64" ht="15">
      <c r="A11" s="84" t="s">
        <v>217</v>
      </c>
      <c r="B11" s="84" t="s">
        <v>217</v>
      </c>
      <c r="C11" s="53"/>
      <c r="D11" s="54"/>
      <c r="E11" s="65"/>
      <c r="F11" s="55"/>
      <c r="G11" s="53"/>
      <c r="H11" s="57"/>
      <c r="I11" s="56"/>
      <c r="J11" s="56"/>
      <c r="K11" s="36" t="s">
        <v>65</v>
      </c>
      <c r="L11" s="83">
        <v>18</v>
      </c>
      <c r="M11" s="83"/>
      <c r="N11" s="63"/>
      <c r="O11" s="86" t="s">
        <v>176</v>
      </c>
      <c r="P11" s="88">
        <v>43504.211006944446</v>
      </c>
      <c r="Q11" s="86" t="s">
        <v>256</v>
      </c>
      <c r="R11" s="89" t="s">
        <v>302</v>
      </c>
      <c r="S11" s="86" t="s">
        <v>326</v>
      </c>
      <c r="T11" s="86" t="s">
        <v>340</v>
      </c>
      <c r="U11" s="86"/>
      <c r="V11" s="89" t="s">
        <v>372</v>
      </c>
      <c r="W11" s="88">
        <v>43504.211006944446</v>
      </c>
      <c r="X11" s="89" t="s">
        <v>390</v>
      </c>
      <c r="Y11" s="86"/>
      <c r="Z11" s="86"/>
      <c r="AA11" s="92" t="s">
        <v>451</v>
      </c>
      <c r="AB11" s="86"/>
      <c r="AC11" s="86" t="b">
        <v>0</v>
      </c>
      <c r="AD11" s="86">
        <v>7</v>
      </c>
      <c r="AE11" s="92" t="s">
        <v>508</v>
      </c>
      <c r="AF11" s="86" t="b">
        <v>0</v>
      </c>
      <c r="AG11" s="86" t="s">
        <v>512</v>
      </c>
      <c r="AH11" s="86"/>
      <c r="AI11" s="92" t="s">
        <v>508</v>
      </c>
      <c r="AJ11" s="86" t="b">
        <v>0</v>
      </c>
      <c r="AK11" s="86">
        <v>3</v>
      </c>
      <c r="AL11" s="92" t="s">
        <v>508</v>
      </c>
      <c r="AM11" s="86" t="s">
        <v>516</v>
      </c>
      <c r="AN11" s="86" t="b">
        <v>0</v>
      </c>
      <c r="AO11" s="92" t="s">
        <v>451</v>
      </c>
      <c r="AP11" s="86" t="s">
        <v>523</v>
      </c>
      <c r="AQ11" s="86">
        <v>0</v>
      </c>
      <c r="AR11" s="86">
        <v>0</v>
      </c>
      <c r="AS11" s="86"/>
      <c r="AT11" s="86"/>
      <c r="AU11" s="86"/>
      <c r="AV11" s="86"/>
      <c r="AW11" s="86"/>
      <c r="AX11" s="86"/>
      <c r="AY11" s="86"/>
      <c r="AZ11" s="86"/>
      <c r="BA11">
        <v>23</v>
      </c>
      <c r="BB11" s="85" t="str">
        <f>REPLACE(INDEX(GroupVertices[Group],MATCH(Edges24[[#This Row],[Vertex 1]],GroupVertices[Vertex],0)),1,1,"")</f>
        <v>9</v>
      </c>
      <c r="BC11" s="85" t="str">
        <f>REPLACE(INDEX(GroupVertices[Group],MATCH(Edges24[[#This Row],[Vertex 2]],GroupVertices[Vertex],0)),1,1,"")</f>
        <v>9</v>
      </c>
      <c r="BD11" s="51">
        <v>0</v>
      </c>
      <c r="BE11" s="52">
        <v>0</v>
      </c>
      <c r="BF11" s="51">
        <v>0</v>
      </c>
      <c r="BG11" s="52">
        <v>0</v>
      </c>
      <c r="BH11" s="51">
        <v>0</v>
      </c>
      <c r="BI11" s="52">
        <v>0</v>
      </c>
      <c r="BJ11" s="51">
        <v>26</v>
      </c>
      <c r="BK11" s="52">
        <v>100</v>
      </c>
      <c r="BL11" s="51">
        <v>26</v>
      </c>
    </row>
    <row r="12" spans="1:64" ht="15">
      <c r="A12" s="84" t="s">
        <v>217</v>
      </c>
      <c r="B12" s="84" t="s">
        <v>217</v>
      </c>
      <c r="C12" s="53"/>
      <c r="D12" s="54"/>
      <c r="E12" s="65"/>
      <c r="F12" s="55"/>
      <c r="G12" s="53"/>
      <c r="H12" s="57"/>
      <c r="I12" s="56"/>
      <c r="J12" s="56"/>
      <c r="K12" s="36" t="s">
        <v>65</v>
      </c>
      <c r="L12" s="83">
        <v>19</v>
      </c>
      <c r="M12" s="83"/>
      <c r="N12" s="63"/>
      <c r="O12" s="86" t="s">
        <v>176</v>
      </c>
      <c r="P12" s="88">
        <v>43504.81387731482</v>
      </c>
      <c r="Q12" s="86" t="s">
        <v>257</v>
      </c>
      <c r="R12" s="89" t="s">
        <v>303</v>
      </c>
      <c r="S12" s="86" t="s">
        <v>326</v>
      </c>
      <c r="T12" s="86" t="s">
        <v>340</v>
      </c>
      <c r="U12" s="86"/>
      <c r="V12" s="89" t="s">
        <v>372</v>
      </c>
      <c r="W12" s="88">
        <v>43504.81387731482</v>
      </c>
      <c r="X12" s="89" t="s">
        <v>391</v>
      </c>
      <c r="Y12" s="86"/>
      <c r="Z12" s="86"/>
      <c r="AA12" s="92" t="s">
        <v>452</v>
      </c>
      <c r="AB12" s="86"/>
      <c r="AC12" s="86" t="b">
        <v>0</v>
      </c>
      <c r="AD12" s="86">
        <v>1</v>
      </c>
      <c r="AE12" s="92" t="s">
        <v>508</v>
      </c>
      <c r="AF12" s="86" t="b">
        <v>0</v>
      </c>
      <c r="AG12" s="86" t="s">
        <v>512</v>
      </c>
      <c r="AH12" s="86"/>
      <c r="AI12" s="92" t="s">
        <v>508</v>
      </c>
      <c r="AJ12" s="86" t="b">
        <v>0</v>
      </c>
      <c r="AK12" s="86">
        <v>1</v>
      </c>
      <c r="AL12" s="92" t="s">
        <v>508</v>
      </c>
      <c r="AM12" s="86" t="s">
        <v>516</v>
      </c>
      <c r="AN12" s="86" t="b">
        <v>0</v>
      </c>
      <c r="AO12" s="92" t="s">
        <v>452</v>
      </c>
      <c r="AP12" s="86" t="s">
        <v>523</v>
      </c>
      <c r="AQ12" s="86">
        <v>0</v>
      </c>
      <c r="AR12" s="86">
        <v>0</v>
      </c>
      <c r="AS12" s="86"/>
      <c r="AT12" s="86"/>
      <c r="AU12" s="86"/>
      <c r="AV12" s="86"/>
      <c r="AW12" s="86"/>
      <c r="AX12" s="86"/>
      <c r="AY12" s="86"/>
      <c r="AZ12" s="86"/>
      <c r="BA12">
        <v>23</v>
      </c>
      <c r="BB12" s="85" t="str">
        <f>REPLACE(INDEX(GroupVertices[Group],MATCH(Edges24[[#This Row],[Vertex 1]],GroupVertices[Vertex],0)),1,1,"")</f>
        <v>9</v>
      </c>
      <c r="BC12" s="85" t="str">
        <f>REPLACE(INDEX(GroupVertices[Group],MATCH(Edges24[[#This Row],[Vertex 2]],GroupVertices[Vertex],0)),1,1,"")</f>
        <v>9</v>
      </c>
      <c r="BD12" s="51">
        <v>0</v>
      </c>
      <c r="BE12" s="52">
        <v>0</v>
      </c>
      <c r="BF12" s="51">
        <v>0</v>
      </c>
      <c r="BG12" s="52">
        <v>0</v>
      </c>
      <c r="BH12" s="51">
        <v>0</v>
      </c>
      <c r="BI12" s="52">
        <v>0</v>
      </c>
      <c r="BJ12" s="51">
        <v>29</v>
      </c>
      <c r="BK12" s="52">
        <v>100</v>
      </c>
      <c r="BL12" s="51">
        <v>29</v>
      </c>
    </row>
    <row r="13" spans="1:64" ht="15">
      <c r="A13" s="84" t="s">
        <v>217</v>
      </c>
      <c r="B13" s="84" t="s">
        <v>217</v>
      </c>
      <c r="C13" s="53"/>
      <c r="D13" s="54"/>
      <c r="E13" s="65"/>
      <c r="F13" s="55"/>
      <c r="G13" s="53"/>
      <c r="H13" s="57"/>
      <c r="I13" s="56"/>
      <c r="J13" s="56"/>
      <c r="K13" s="36" t="s">
        <v>65</v>
      </c>
      <c r="L13" s="83">
        <v>20</v>
      </c>
      <c r="M13" s="83"/>
      <c r="N13" s="63"/>
      <c r="O13" s="86" t="s">
        <v>176</v>
      </c>
      <c r="P13" s="88">
        <v>43506.74296296296</v>
      </c>
      <c r="Q13" s="86" t="s">
        <v>258</v>
      </c>
      <c r="R13" s="89" t="s">
        <v>304</v>
      </c>
      <c r="S13" s="86" t="s">
        <v>326</v>
      </c>
      <c r="T13" s="86" t="s">
        <v>340</v>
      </c>
      <c r="U13" s="86"/>
      <c r="V13" s="89" t="s">
        <v>372</v>
      </c>
      <c r="W13" s="88">
        <v>43506.74296296296</v>
      </c>
      <c r="X13" s="89" t="s">
        <v>392</v>
      </c>
      <c r="Y13" s="86"/>
      <c r="Z13" s="86"/>
      <c r="AA13" s="92" t="s">
        <v>453</v>
      </c>
      <c r="AB13" s="86"/>
      <c r="AC13" s="86" t="b">
        <v>0</v>
      </c>
      <c r="AD13" s="86">
        <v>1</v>
      </c>
      <c r="AE13" s="92" t="s">
        <v>508</v>
      </c>
      <c r="AF13" s="86" t="b">
        <v>0</v>
      </c>
      <c r="AG13" s="86" t="s">
        <v>512</v>
      </c>
      <c r="AH13" s="86"/>
      <c r="AI13" s="92" t="s">
        <v>508</v>
      </c>
      <c r="AJ13" s="86" t="b">
        <v>0</v>
      </c>
      <c r="AK13" s="86">
        <v>1</v>
      </c>
      <c r="AL13" s="92" t="s">
        <v>508</v>
      </c>
      <c r="AM13" s="86" t="s">
        <v>516</v>
      </c>
      <c r="AN13" s="86" t="b">
        <v>0</v>
      </c>
      <c r="AO13" s="92" t="s">
        <v>453</v>
      </c>
      <c r="AP13" s="86" t="s">
        <v>523</v>
      </c>
      <c r="AQ13" s="86">
        <v>0</v>
      </c>
      <c r="AR13" s="86">
        <v>0</v>
      </c>
      <c r="AS13" s="86"/>
      <c r="AT13" s="86"/>
      <c r="AU13" s="86"/>
      <c r="AV13" s="86"/>
      <c r="AW13" s="86"/>
      <c r="AX13" s="86"/>
      <c r="AY13" s="86"/>
      <c r="AZ13" s="86"/>
      <c r="BA13">
        <v>23</v>
      </c>
      <c r="BB13" s="85" t="str">
        <f>REPLACE(INDEX(GroupVertices[Group],MATCH(Edges24[[#This Row],[Vertex 1]],GroupVertices[Vertex],0)),1,1,"")</f>
        <v>9</v>
      </c>
      <c r="BC13" s="85" t="str">
        <f>REPLACE(INDEX(GroupVertices[Group],MATCH(Edges24[[#This Row],[Vertex 2]],GroupVertices[Vertex],0)),1,1,"")</f>
        <v>9</v>
      </c>
      <c r="BD13" s="51">
        <v>0</v>
      </c>
      <c r="BE13" s="52">
        <v>0</v>
      </c>
      <c r="BF13" s="51">
        <v>0</v>
      </c>
      <c r="BG13" s="52">
        <v>0</v>
      </c>
      <c r="BH13" s="51">
        <v>0</v>
      </c>
      <c r="BI13" s="52">
        <v>0</v>
      </c>
      <c r="BJ13" s="51">
        <v>29</v>
      </c>
      <c r="BK13" s="52">
        <v>100</v>
      </c>
      <c r="BL13" s="51">
        <v>29</v>
      </c>
    </row>
    <row r="14" spans="1:64" ht="15">
      <c r="A14" s="84" t="s">
        <v>217</v>
      </c>
      <c r="B14" s="84" t="s">
        <v>217</v>
      </c>
      <c r="C14" s="53"/>
      <c r="D14" s="54"/>
      <c r="E14" s="65"/>
      <c r="F14" s="55"/>
      <c r="G14" s="53"/>
      <c r="H14" s="57"/>
      <c r="I14" s="56"/>
      <c r="J14" s="56"/>
      <c r="K14" s="36" t="s">
        <v>65</v>
      </c>
      <c r="L14" s="83">
        <v>21</v>
      </c>
      <c r="M14" s="83"/>
      <c r="N14" s="63"/>
      <c r="O14" s="86" t="s">
        <v>176</v>
      </c>
      <c r="P14" s="88">
        <v>43507.21105324074</v>
      </c>
      <c r="Q14" s="86" t="s">
        <v>259</v>
      </c>
      <c r="R14" s="89" t="s">
        <v>305</v>
      </c>
      <c r="S14" s="86" t="s">
        <v>326</v>
      </c>
      <c r="T14" s="86" t="s">
        <v>340</v>
      </c>
      <c r="U14" s="86"/>
      <c r="V14" s="89" t="s">
        <v>372</v>
      </c>
      <c r="W14" s="88">
        <v>43507.21105324074</v>
      </c>
      <c r="X14" s="89" t="s">
        <v>393</v>
      </c>
      <c r="Y14" s="86"/>
      <c r="Z14" s="86"/>
      <c r="AA14" s="92" t="s">
        <v>454</v>
      </c>
      <c r="AB14" s="86"/>
      <c r="AC14" s="86" t="b">
        <v>0</v>
      </c>
      <c r="AD14" s="86">
        <v>1</v>
      </c>
      <c r="AE14" s="92" t="s">
        <v>508</v>
      </c>
      <c r="AF14" s="86" t="b">
        <v>0</v>
      </c>
      <c r="AG14" s="86" t="s">
        <v>512</v>
      </c>
      <c r="AH14" s="86"/>
      <c r="AI14" s="92" t="s">
        <v>508</v>
      </c>
      <c r="AJ14" s="86" t="b">
        <v>0</v>
      </c>
      <c r="AK14" s="86">
        <v>1</v>
      </c>
      <c r="AL14" s="92" t="s">
        <v>508</v>
      </c>
      <c r="AM14" s="86" t="s">
        <v>516</v>
      </c>
      <c r="AN14" s="86" t="b">
        <v>0</v>
      </c>
      <c r="AO14" s="92" t="s">
        <v>454</v>
      </c>
      <c r="AP14" s="86" t="s">
        <v>523</v>
      </c>
      <c r="AQ14" s="86">
        <v>0</v>
      </c>
      <c r="AR14" s="86">
        <v>0</v>
      </c>
      <c r="AS14" s="86"/>
      <c r="AT14" s="86"/>
      <c r="AU14" s="86"/>
      <c r="AV14" s="86"/>
      <c r="AW14" s="86"/>
      <c r="AX14" s="86"/>
      <c r="AY14" s="86"/>
      <c r="AZ14" s="86"/>
      <c r="BA14">
        <v>23</v>
      </c>
      <c r="BB14" s="85" t="str">
        <f>REPLACE(INDEX(GroupVertices[Group],MATCH(Edges24[[#This Row],[Vertex 1]],GroupVertices[Vertex],0)),1,1,"")</f>
        <v>9</v>
      </c>
      <c r="BC14" s="85" t="str">
        <f>REPLACE(INDEX(GroupVertices[Group],MATCH(Edges24[[#This Row],[Vertex 2]],GroupVertices[Vertex],0)),1,1,"")</f>
        <v>9</v>
      </c>
      <c r="BD14" s="51">
        <v>0</v>
      </c>
      <c r="BE14" s="52">
        <v>0</v>
      </c>
      <c r="BF14" s="51">
        <v>0</v>
      </c>
      <c r="BG14" s="52">
        <v>0</v>
      </c>
      <c r="BH14" s="51">
        <v>0</v>
      </c>
      <c r="BI14" s="52">
        <v>0</v>
      </c>
      <c r="BJ14" s="51">
        <v>25</v>
      </c>
      <c r="BK14" s="52">
        <v>100</v>
      </c>
      <c r="BL14" s="51">
        <v>25</v>
      </c>
    </row>
    <row r="15" spans="1:64" ht="15">
      <c r="A15" s="84" t="s">
        <v>217</v>
      </c>
      <c r="B15" s="84" t="s">
        <v>217</v>
      </c>
      <c r="C15" s="53"/>
      <c r="D15" s="54"/>
      <c r="E15" s="65"/>
      <c r="F15" s="55"/>
      <c r="G15" s="53"/>
      <c r="H15" s="57"/>
      <c r="I15" s="56"/>
      <c r="J15" s="56"/>
      <c r="K15" s="36" t="s">
        <v>65</v>
      </c>
      <c r="L15" s="83">
        <v>22</v>
      </c>
      <c r="M15" s="83"/>
      <c r="N15" s="63"/>
      <c r="O15" s="86" t="s">
        <v>176</v>
      </c>
      <c r="P15" s="88">
        <v>43508.198171296295</v>
      </c>
      <c r="Q15" s="86" t="s">
        <v>260</v>
      </c>
      <c r="R15" s="89" t="s">
        <v>306</v>
      </c>
      <c r="S15" s="86" t="s">
        <v>326</v>
      </c>
      <c r="T15" s="86" t="s">
        <v>340</v>
      </c>
      <c r="U15" s="86"/>
      <c r="V15" s="89" t="s">
        <v>372</v>
      </c>
      <c r="W15" s="88">
        <v>43508.198171296295</v>
      </c>
      <c r="X15" s="89" t="s">
        <v>394</v>
      </c>
      <c r="Y15" s="86"/>
      <c r="Z15" s="86"/>
      <c r="AA15" s="92" t="s">
        <v>455</v>
      </c>
      <c r="AB15" s="86"/>
      <c r="AC15" s="86" t="b">
        <v>0</v>
      </c>
      <c r="AD15" s="86">
        <v>1</v>
      </c>
      <c r="AE15" s="92" t="s">
        <v>508</v>
      </c>
      <c r="AF15" s="86" t="b">
        <v>0</v>
      </c>
      <c r="AG15" s="86" t="s">
        <v>512</v>
      </c>
      <c r="AH15" s="86"/>
      <c r="AI15" s="92" t="s">
        <v>508</v>
      </c>
      <c r="AJ15" s="86" t="b">
        <v>0</v>
      </c>
      <c r="AK15" s="86">
        <v>1</v>
      </c>
      <c r="AL15" s="92" t="s">
        <v>508</v>
      </c>
      <c r="AM15" s="86" t="s">
        <v>516</v>
      </c>
      <c r="AN15" s="86" t="b">
        <v>0</v>
      </c>
      <c r="AO15" s="92" t="s">
        <v>455</v>
      </c>
      <c r="AP15" s="86" t="s">
        <v>523</v>
      </c>
      <c r="AQ15" s="86">
        <v>0</v>
      </c>
      <c r="AR15" s="86">
        <v>0</v>
      </c>
      <c r="AS15" s="86"/>
      <c r="AT15" s="86"/>
      <c r="AU15" s="86"/>
      <c r="AV15" s="86"/>
      <c r="AW15" s="86"/>
      <c r="AX15" s="86"/>
      <c r="AY15" s="86"/>
      <c r="AZ15" s="86"/>
      <c r="BA15">
        <v>23</v>
      </c>
      <c r="BB15" s="85" t="str">
        <f>REPLACE(INDEX(GroupVertices[Group],MATCH(Edges24[[#This Row],[Vertex 1]],GroupVertices[Vertex],0)),1,1,"")</f>
        <v>9</v>
      </c>
      <c r="BC15" s="85" t="str">
        <f>REPLACE(INDEX(GroupVertices[Group],MATCH(Edges24[[#This Row],[Vertex 2]],GroupVertices[Vertex],0)),1,1,"")</f>
        <v>9</v>
      </c>
      <c r="BD15" s="51">
        <v>0</v>
      </c>
      <c r="BE15" s="52">
        <v>0</v>
      </c>
      <c r="BF15" s="51">
        <v>0</v>
      </c>
      <c r="BG15" s="52">
        <v>0</v>
      </c>
      <c r="BH15" s="51">
        <v>0</v>
      </c>
      <c r="BI15" s="52">
        <v>0</v>
      </c>
      <c r="BJ15" s="51">
        <v>25</v>
      </c>
      <c r="BK15" s="52">
        <v>100</v>
      </c>
      <c r="BL15" s="51">
        <v>25</v>
      </c>
    </row>
    <row r="16" spans="1:64" ht="15">
      <c r="A16" s="84" t="s">
        <v>217</v>
      </c>
      <c r="B16" s="84" t="s">
        <v>217</v>
      </c>
      <c r="C16" s="53"/>
      <c r="D16" s="54"/>
      <c r="E16" s="65"/>
      <c r="F16" s="55"/>
      <c r="G16" s="53"/>
      <c r="H16" s="57"/>
      <c r="I16" s="56"/>
      <c r="J16" s="56"/>
      <c r="K16" s="36" t="s">
        <v>65</v>
      </c>
      <c r="L16" s="83">
        <v>23</v>
      </c>
      <c r="M16" s="83"/>
      <c r="N16" s="63"/>
      <c r="O16" s="86" t="s">
        <v>176</v>
      </c>
      <c r="P16" s="88">
        <v>43508.45872685185</v>
      </c>
      <c r="Q16" s="86" t="s">
        <v>261</v>
      </c>
      <c r="R16" s="89" t="s">
        <v>307</v>
      </c>
      <c r="S16" s="86" t="s">
        <v>326</v>
      </c>
      <c r="T16" s="86" t="s">
        <v>340</v>
      </c>
      <c r="U16" s="86"/>
      <c r="V16" s="89" t="s">
        <v>372</v>
      </c>
      <c r="W16" s="88">
        <v>43508.45872685185</v>
      </c>
      <c r="X16" s="89" t="s">
        <v>395</v>
      </c>
      <c r="Y16" s="86"/>
      <c r="Z16" s="86"/>
      <c r="AA16" s="92" t="s">
        <v>456</v>
      </c>
      <c r="AB16" s="86"/>
      <c r="AC16" s="86" t="b">
        <v>0</v>
      </c>
      <c r="AD16" s="86">
        <v>1</v>
      </c>
      <c r="AE16" s="92" t="s">
        <v>508</v>
      </c>
      <c r="AF16" s="86" t="b">
        <v>0</v>
      </c>
      <c r="AG16" s="86" t="s">
        <v>512</v>
      </c>
      <c r="AH16" s="86"/>
      <c r="AI16" s="92" t="s">
        <v>508</v>
      </c>
      <c r="AJ16" s="86" t="b">
        <v>0</v>
      </c>
      <c r="AK16" s="86">
        <v>1</v>
      </c>
      <c r="AL16" s="92" t="s">
        <v>508</v>
      </c>
      <c r="AM16" s="86" t="s">
        <v>516</v>
      </c>
      <c r="AN16" s="86" t="b">
        <v>0</v>
      </c>
      <c r="AO16" s="92" t="s">
        <v>456</v>
      </c>
      <c r="AP16" s="86" t="s">
        <v>523</v>
      </c>
      <c r="AQ16" s="86">
        <v>0</v>
      </c>
      <c r="AR16" s="86">
        <v>0</v>
      </c>
      <c r="AS16" s="86"/>
      <c r="AT16" s="86"/>
      <c r="AU16" s="86"/>
      <c r="AV16" s="86"/>
      <c r="AW16" s="86"/>
      <c r="AX16" s="86"/>
      <c r="AY16" s="86"/>
      <c r="AZ16" s="86"/>
      <c r="BA16">
        <v>23</v>
      </c>
      <c r="BB16" s="85" t="str">
        <f>REPLACE(INDEX(GroupVertices[Group],MATCH(Edges24[[#This Row],[Vertex 1]],GroupVertices[Vertex],0)),1,1,"")</f>
        <v>9</v>
      </c>
      <c r="BC16" s="85" t="str">
        <f>REPLACE(INDEX(GroupVertices[Group],MATCH(Edges24[[#This Row],[Vertex 2]],GroupVertices[Vertex],0)),1,1,"")</f>
        <v>9</v>
      </c>
      <c r="BD16" s="51">
        <v>0</v>
      </c>
      <c r="BE16" s="52">
        <v>0</v>
      </c>
      <c r="BF16" s="51">
        <v>0</v>
      </c>
      <c r="BG16" s="52">
        <v>0</v>
      </c>
      <c r="BH16" s="51">
        <v>0</v>
      </c>
      <c r="BI16" s="52">
        <v>0</v>
      </c>
      <c r="BJ16" s="51">
        <v>30</v>
      </c>
      <c r="BK16" s="52">
        <v>100</v>
      </c>
      <c r="BL16" s="51">
        <v>30</v>
      </c>
    </row>
    <row r="17" spans="1:64" ht="15">
      <c r="A17" s="84" t="s">
        <v>217</v>
      </c>
      <c r="B17" s="84" t="s">
        <v>217</v>
      </c>
      <c r="C17" s="53"/>
      <c r="D17" s="54"/>
      <c r="E17" s="65"/>
      <c r="F17" s="55"/>
      <c r="G17" s="53"/>
      <c r="H17" s="57"/>
      <c r="I17" s="56"/>
      <c r="J17" s="56"/>
      <c r="K17" s="36" t="s">
        <v>65</v>
      </c>
      <c r="L17" s="83">
        <v>24</v>
      </c>
      <c r="M17" s="83"/>
      <c r="N17" s="63"/>
      <c r="O17" s="86" t="s">
        <v>176</v>
      </c>
      <c r="P17" s="88">
        <v>43508.68399305556</v>
      </c>
      <c r="Q17" s="86" t="s">
        <v>262</v>
      </c>
      <c r="R17" s="89" t="s">
        <v>308</v>
      </c>
      <c r="S17" s="86" t="s">
        <v>326</v>
      </c>
      <c r="T17" s="86" t="s">
        <v>340</v>
      </c>
      <c r="U17" s="86"/>
      <c r="V17" s="89" t="s">
        <v>372</v>
      </c>
      <c r="W17" s="88">
        <v>43508.68399305556</v>
      </c>
      <c r="X17" s="89" t="s">
        <v>396</v>
      </c>
      <c r="Y17" s="86"/>
      <c r="Z17" s="86"/>
      <c r="AA17" s="92" t="s">
        <v>457</v>
      </c>
      <c r="AB17" s="86"/>
      <c r="AC17" s="86" t="b">
        <v>0</v>
      </c>
      <c r="AD17" s="86">
        <v>1</v>
      </c>
      <c r="AE17" s="92" t="s">
        <v>508</v>
      </c>
      <c r="AF17" s="86" t="b">
        <v>0</v>
      </c>
      <c r="AG17" s="86" t="s">
        <v>512</v>
      </c>
      <c r="AH17" s="86"/>
      <c r="AI17" s="92" t="s">
        <v>508</v>
      </c>
      <c r="AJ17" s="86" t="b">
        <v>0</v>
      </c>
      <c r="AK17" s="86">
        <v>1</v>
      </c>
      <c r="AL17" s="92" t="s">
        <v>508</v>
      </c>
      <c r="AM17" s="86" t="s">
        <v>516</v>
      </c>
      <c r="AN17" s="86" t="b">
        <v>0</v>
      </c>
      <c r="AO17" s="92" t="s">
        <v>457</v>
      </c>
      <c r="AP17" s="86" t="s">
        <v>523</v>
      </c>
      <c r="AQ17" s="86">
        <v>0</v>
      </c>
      <c r="AR17" s="86">
        <v>0</v>
      </c>
      <c r="AS17" s="86"/>
      <c r="AT17" s="86"/>
      <c r="AU17" s="86"/>
      <c r="AV17" s="86"/>
      <c r="AW17" s="86"/>
      <c r="AX17" s="86"/>
      <c r="AY17" s="86"/>
      <c r="AZ17" s="86"/>
      <c r="BA17">
        <v>23</v>
      </c>
      <c r="BB17" s="85" t="str">
        <f>REPLACE(INDEX(GroupVertices[Group],MATCH(Edges24[[#This Row],[Vertex 1]],GroupVertices[Vertex],0)),1,1,"")</f>
        <v>9</v>
      </c>
      <c r="BC17" s="85" t="str">
        <f>REPLACE(INDEX(GroupVertices[Group],MATCH(Edges24[[#This Row],[Vertex 2]],GroupVertices[Vertex],0)),1,1,"")</f>
        <v>9</v>
      </c>
      <c r="BD17" s="51">
        <v>1</v>
      </c>
      <c r="BE17" s="52">
        <v>3.5714285714285716</v>
      </c>
      <c r="BF17" s="51">
        <v>0</v>
      </c>
      <c r="BG17" s="52">
        <v>0</v>
      </c>
      <c r="BH17" s="51">
        <v>0</v>
      </c>
      <c r="BI17" s="52">
        <v>0</v>
      </c>
      <c r="BJ17" s="51">
        <v>27</v>
      </c>
      <c r="BK17" s="52">
        <v>96.42857142857143</v>
      </c>
      <c r="BL17" s="51">
        <v>28</v>
      </c>
    </row>
    <row r="18" spans="1:64" ht="15">
      <c r="A18" s="84" t="s">
        <v>217</v>
      </c>
      <c r="B18" s="84" t="s">
        <v>217</v>
      </c>
      <c r="C18" s="53"/>
      <c r="D18" s="54"/>
      <c r="E18" s="65"/>
      <c r="F18" s="55"/>
      <c r="G18" s="53"/>
      <c r="H18" s="57"/>
      <c r="I18" s="56"/>
      <c r="J18" s="56"/>
      <c r="K18" s="36" t="s">
        <v>65</v>
      </c>
      <c r="L18" s="83">
        <v>25</v>
      </c>
      <c r="M18" s="83"/>
      <c r="N18" s="63"/>
      <c r="O18" s="86" t="s">
        <v>176</v>
      </c>
      <c r="P18" s="88">
        <v>43508.753703703704</v>
      </c>
      <c r="Q18" s="86" t="s">
        <v>263</v>
      </c>
      <c r="R18" s="89" t="s">
        <v>309</v>
      </c>
      <c r="S18" s="86" t="s">
        <v>326</v>
      </c>
      <c r="T18" s="86" t="s">
        <v>340</v>
      </c>
      <c r="U18" s="86"/>
      <c r="V18" s="89" t="s">
        <v>372</v>
      </c>
      <c r="W18" s="88">
        <v>43508.753703703704</v>
      </c>
      <c r="X18" s="89" t="s">
        <v>397</v>
      </c>
      <c r="Y18" s="86"/>
      <c r="Z18" s="86"/>
      <c r="AA18" s="92" t="s">
        <v>458</v>
      </c>
      <c r="AB18" s="86"/>
      <c r="AC18" s="86" t="b">
        <v>0</v>
      </c>
      <c r="AD18" s="86">
        <v>1</v>
      </c>
      <c r="AE18" s="92" t="s">
        <v>508</v>
      </c>
      <c r="AF18" s="86" t="b">
        <v>0</v>
      </c>
      <c r="AG18" s="86" t="s">
        <v>512</v>
      </c>
      <c r="AH18" s="86"/>
      <c r="AI18" s="92" t="s">
        <v>508</v>
      </c>
      <c r="AJ18" s="86" t="b">
        <v>0</v>
      </c>
      <c r="AK18" s="86">
        <v>1</v>
      </c>
      <c r="AL18" s="92" t="s">
        <v>508</v>
      </c>
      <c r="AM18" s="86" t="s">
        <v>516</v>
      </c>
      <c r="AN18" s="86" t="b">
        <v>0</v>
      </c>
      <c r="AO18" s="92" t="s">
        <v>458</v>
      </c>
      <c r="AP18" s="86" t="s">
        <v>523</v>
      </c>
      <c r="AQ18" s="86">
        <v>0</v>
      </c>
      <c r="AR18" s="86">
        <v>0</v>
      </c>
      <c r="AS18" s="86"/>
      <c r="AT18" s="86"/>
      <c r="AU18" s="86"/>
      <c r="AV18" s="86"/>
      <c r="AW18" s="86"/>
      <c r="AX18" s="86"/>
      <c r="AY18" s="86"/>
      <c r="AZ18" s="86"/>
      <c r="BA18">
        <v>23</v>
      </c>
      <c r="BB18" s="85" t="str">
        <f>REPLACE(INDEX(GroupVertices[Group],MATCH(Edges24[[#This Row],[Vertex 1]],GroupVertices[Vertex],0)),1,1,"")</f>
        <v>9</v>
      </c>
      <c r="BC18" s="85" t="str">
        <f>REPLACE(INDEX(GroupVertices[Group],MATCH(Edges24[[#This Row],[Vertex 2]],GroupVertices[Vertex],0)),1,1,"")</f>
        <v>9</v>
      </c>
      <c r="BD18" s="51">
        <v>0</v>
      </c>
      <c r="BE18" s="52">
        <v>0</v>
      </c>
      <c r="BF18" s="51">
        <v>0</v>
      </c>
      <c r="BG18" s="52">
        <v>0</v>
      </c>
      <c r="BH18" s="51">
        <v>0</v>
      </c>
      <c r="BI18" s="52">
        <v>0</v>
      </c>
      <c r="BJ18" s="51">
        <v>30</v>
      </c>
      <c r="BK18" s="52">
        <v>100</v>
      </c>
      <c r="BL18" s="51">
        <v>30</v>
      </c>
    </row>
    <row r="19" spans="1:64" ht="15">
      <c r="A19" s="84" t="s">
        <v>217</v>
      </c>
      <c r="B19" s="84" t="s">
        <v>217</v>
      </c>
      <c r="C19" s="53"/>
      <c r="D19" s="54"/>
      <c r="E19" s="65"/>
      <c r="F19" s="55"/>
      <c r="G19" s="53"/>
      <c r="H19" s="57"/>
      <c r="I19" s="56"/>
      <c r="J19" s="56"/>
      <c r="K19" s="36" t="s">
        <v>65</v>
      </c>
      <c r="L19" s="83">
        <v>26</v>
      </c>
      <c r="M19" s="83"/>
      <c r="N19" s="63"/>
      <c r="O19" s="86" t="s">
        <v>176</v>
      </c>
      <c r="P19" s="88">
        <v>43509.21716435185</v>
      </c>
      <c r="Q19" s="86" t="s">
        <v>264</v>
      </c>
      <c r="R19" s="89" t="s">
        <v>310</v>
      </c>
      <c r="S19" s="86" t="s">
        <v>326</v>
      </c>
      <c r="T19" s="86" t="s">
        <v>340</v>
      </c>
      <c r="U19" s="86"/>
      <c r="V19" s="89" t="s">
        <v>372</v>
      </c>
      <c r="W19" s="88">
        <v>43509.21716435185</v>
      </c>
      <c r="X19" s="89" t="s">
        <v>398</v>
      </c>
      <c r="Y19" s="86"/>
      <c r="Z19" s="86"/>
      <c r="AA19" s="92" t="s">
        <v>459</v>
      </c>
      <c r="AB19" s="86"/>
      <c r="AC19" s="86" t="b">
        <v>0</v>
      </c>
      <c r="AD19" s="86">
        <v>1</v>
      </c>
      <c r="AE19" s="92" t="s">
        <v>508</v>
      </c>
      <c r="AF19" s="86" t="b">
        <v>0</v>
      </c>
      <c r="AG19" s="86" t="s">
        <v>512</v>
      </c>
      <c r="AH19" s="86"/>
      <c r="AI19" s="92" t="s">
        <v>508</v>
      </c>
      <c r="AJ19" s="86" t="b">
        <v>0</v>
      </c>
      <c r="AK19" s="86">
        <v>1</v>
      </c>
      <c r="AL19" s="92" t="s">
        <v>508</v>
      </c>
      <c r="AM19" s="86" t="s">
        <v>516</v>
      </c>
      <c r="AN19" s="86" t="b">
        <v>0</v>
      </c>
      <c r="AO19" s="92" t="s">
        <v>459</v>
      </c>
      <c r="AP19" s="86" t="s">
        <v>523</v>
      </c>
      <c r="AQ19" s="86">
        <v>0</v>
      </c>
      <c r="AR19" s="86">
        <v>0</v>
      </c>
      <c r="AS19" s="86"/>
      <c r="AT19" s="86"/>
      <c r="AU19" s="86"/>
      <c r="AV19" s="86"/>
      <c r="AW19" s="86"/>
      <c r="AX19" s="86"/>
      <c r="AY19" s="86"/>
      <c r="AZ19" s="86"/>
      <c r="BA19">
        <v>23</v>
      </c>
      <c r="BB19" s="85" t="str">
        <f>REPLACE(INDEX(GroupVertices[Group],MATCH(Edges24[[#This Row],[Vertex 1]],GroupVertices[Vertex],0)),1,1,"")</f>
        <v>9</v>
      </c>
      <c r="BC19" s="85" t="str">
        <f>REPLACE(INDEX(GroupVertices[Group],MATCH(Edges24[[#This Row],[Vertex 2]],GroupVertices[Vertex],0)),1,1,"")</f>
        <v>9</v>
      </c>
      <c r="BD19" s="51">
        <v>0</v>
      </c>
      <c r="BE19" s="52">
        <v>0</v>
      </c>
      <c r="BF19" s="51">
        <v>0</v>
      </c>
      <c r="BG19" s="52">
        <v>0</v>
      </c>
      <c r="BH19" s="51">
        <v>0</v>
      </c>
      <c r="BI19" s="52">
        <v>0</v>
      </c>
      <c r="BJ19" s="51">
        <v>25</v>
      </c>
      <c r="BK19" s="52">
        <v>100</v>
      </c>
      <c r="BL19" s="51">
        <v>25</v>
      </c>
    </row>
    <row r="20" spans="1:64" ht="15">
      <c r="A20" s="84" t="s">
        <v>217</v>
      </c>
      <c r="B20" s="84" t="s">
        <v>217</v>
      </c>
      <c r="C20" s="53"/>
      <c r="D20" s="54"/>
      <c r="E20" s="65"/>
      <c r="F20" s="55"/>
      <c r="G20" s="53"/>
      <c r="H20" s="57"/>
      <c r="I20" s="56"/>
      <c r="J20" s="56"/>
      <c r="K20" s="36" t="s">
        <v>65</v>
      </c>
      <c r="L20" s="83">
        <v>27</v>
      </c>
      <c r="M20" s="83"/>
      <c r="N20" s="63"/>
      <c r="O20" s="86" t="s">
        <v>176</v>
      </c>
      <c r="P20" s="88">
        <v>43510.4809375</v>
      </c>
      <c r="Q20" s="86" t="s">
        <v>265</v>
      </c>
      <c r="R20" s="89" t="s">
        <v>311</v>
      </c>
      <c r="S20" s="86" t="s">
        <v>326</v>
      </c>
      <c r="T20" s="86" t="s">
        <v>340</v>
      </c>
      <c r="U20" s="86"/>
      <c r="V20" s="89" t="s">
        <v>372</v>
      </c>
      <c r="W20" s="88">
        <v>43510.4809375</v>
      </c>
      <c r="X20" s="89" t="s">
        <v>399</v>
      </c>
      <c r="Y20" s="86"/>
      <c r="Z20" s="86"/>
      <c r="AA20" s="92" t="s">
        <v>460</v>
      </c>
      <c r="AB20" s="86"/>
      <c r="AC20" s="86" t="b">
        <v>0</v>
      </c>
      <c r="AD20" s="86">
        <v>1</v>
      </c>
      <c r="AE20" s="92" t="s">
        <v>508</v>
      </c>
      <c r="AF20" s="86" t="b">
        <v>0</v>
      </c>
      <c r="AG20" s="86" t="s">
        <v>512</v>
      </c>
      <c r="AH20" s="86"/>
      <c r="AI20" s="92" t="s">
        <v>508</v>
      </c>
      <c r="AJ20" s="86" t="b">
        <v>0</v>
      </c>
      <c r="AK20" s="86">
        <v>1</v>
      </c>
      <c r="AL20" s="92" t="s">
        <v>508</v>
      </c>
      <c r="AM20" s="86" t="s">
        <v>516</v>
      </c>
      <c r="AN20" s="86" t="b">
        <v>0</v>
      </c>
      <c r="AO20" s="92" t="s">
        <v>460</v>
      </c>
      <c r="AP20" s="86" t="s">
        <v>523</v>
      </c>
      <c r="AQ20" s="86">
        <v>0</v>
      </c>
      <c r="AR20" s="86">
        <v>0</v>
      </c>
      <c r="AS20" s="86"/>
      <c r="AT20" s="86"/>
      <c r="AU20" s="86"/>
      <c r="AV20" s="86"/>
      <c r="AW20" s="86"/>
      <c r="AX20" s="86"/>
      <c r="AY20" s="86"/>
      <c r="AZ20" s="86"/>
      <c r="BA20">
        <v>23</v>
      </c>
      <c r="BB20" s="85" t="str">
        <f>REPLACE(INDEX(GroupVertices[Group],MATCH(Edges24[[#This Row],[Vertex 1]],GroupVertices[Vertex],0)),1,1,"")</f>
        <v>9</v>
      </c>
      <c r="BC20" s="85" t="str">
        <f>REPLACE(INDEX(GroupVertices[Group],MATCH(Edges24[[#This Row],[Vertex 2]],GroupVertices[Vertex],0)),1,1,"")</f>
        <v>9</v>
      </c>
      <c r="BD20" s="51">
        <v>0</v>
      </c>
      <c r="BE20" s="52">
        <v>0</v>
      </c>
      <c r="BF20" s="51">
        <v>0</v>
      </c>
      <c r="BG20" s="52">
        <v>0</v>
      </c>
      <c r="BH20" s="51">
        <v>0</v>
      </c>
      <c r="BI20" s="52">
        <v>0</v>
      </c>
      <c r="BJ20" s="51">
        <v>29</v>
      </c>
      <c r="BK20" s="52">
        <v>100</v>
      </c>
      <c r="BL20" s="51">
        <v>29</v>
      </c>
    </row>
    <row r="21" spans="1:64" ht="15">
      <c r="A21" s="84" t="s">
        <v>217</v>
      </c>
      <c r="B21" s="84" t="s">
        <v>217</v>
      </c>
      <c r="C21" s="53"/>
      <c r="D21" s="54"/>
      <c r="E21" s="65"/>
      <c r="F21" s="55"/>
      <c r="G21" s="53"/>
      <c r="H21" s="57"/>
      <c r="I21" s="56"/>
      <c r="J21" s="56"/>
      <c r="K21" s="36" t="s">
        <v>65</v>
      </c>
      <c r="L21" s="83">
        <v>28</v>
      </c>
      <c r="M21" s="83"/>
      <c r="N21" s="63"/>
      <c r="O21" s="86" t="s">
        <v>176</v>
      </c>
      <c r="P21" s="88">
        <v>43513.34181712963</v>
      </c>
      <c r="Q21" s="86" t="s">
        <v>266</v>
      </c>
      <c r="R21" s="86"/>
      <c r="S21" s="86"/>
      <c r="T21" s="86" t="s">
        <v>340</v>
      </c>
      <c r="U21" s="86"/>
      <c r="V21" s="89" t="s">
        <v>372</v>
      </c>
      <c r="W21" s="88">
        <v>43513.34181712963</v>
      </c>
      <c r="X21" s="89" t="s">
        <v>400</v>
      </c>
      <c r="Y21" s="86"/>
      <c r="Z21" s="86"/>
      <c r="AA21" s="92" t="s">
        <v>461</v>
      </c>
      <c r="AB21" s="86"/>
      <c r="AC21" s="86" t="b">
        <v>0</v>
      </c>
      <c r="AD21" s="86">
        <v>0</v>
      </c>
      <c r="AE21" s="92" t="s">
        <v>508</v>
      </c>
      <c r="AF21" s="86" t="b">
        <v>0</v>
      </c>
      <c r="AG21" s="86" t="s">
        <v>512</v>
      </c>
      <c r="AH21" s="86"/>
      <c r="AI21" s="92" t="s">
        <v>508</v>
      </c>
      <c r="AJ21" s="86" t="b">
        <v>0</v>
      </c>
      <c r="AK21" s="86">
        <v>2</v>
      </c>
      <c r="AL21" s="92" t="s">
        <v>450</v>
      </c>
      <c r="AM21" s="86" t="s">
        <v>517</v>
      </c>
      <c r="AN21" s="86" t="b">
        <v>0</v>
      </c>
      <c r="AO21" s="92" t="s">
        <v>450</v>
      </c>
      <c r="AP21" s="86" t="s">
        <v>176</v>
      </c>
      <c r="AQ21" s="86">
        <v>0</v>
      </c>
      <c r="AR21" s="86">
        <v>0</v>
      </c>
      <c r="AS21" s="86"/>
      <c r="AT21" s="86"/>
      <c r="AU21" s="86"/>
      <c r="AV21" s="86"/>
      <c r="AW21" s="86"/>
      <c r="AX21" s="86"/>
      <c r="AY21" s="86"/>
      <c r="AZ21" s="86"/>
      <c r="BA21">
        <v>23</v>
      </c>
      <c r="BB21" s="85" t="str">
        <f>REPLACE(INDEX(GroupVertices[Group],MATCH(Edges24[[#This Row],[Vertex 1]],GroupVertices[Vertex],0)),1,1,"")</f>
        <v>9</v>
      </c>
      <c r="BC21" s="85" t="str">
        <f>REPLACE(INDEX(GroupVertices[Group],MATCH(Edges24[[#This Row],[Vertex 2]],GroupVertices[Vertex],0)),1,1,"")</f>
        <v>9</v>
      </c>
      <c r="BD21" s="51">
        <v>0</v>
      </c>
      <c r="BE21" s="52">
        <v>0</v>
      </c>
      <c r="BF21" s="51">
        <v>0</v>
      </c>
      <c r="BG21" s="52">
        <v>0</v>
      </c>
      <c r="BH21" s="51">
        <v>0</v>
      </c>
      <c r="BI21" s="52">
        <v>0</v>
      </c>
      <c r="BJ21" s="51">
        <v>20</v>
      </c>
      <c r="BK21" s="52">
        <v>100</v>
      </c>
      <c r="BL21" s="51">
        <v>20</v>
      </c>
    </row>
    <row r="22" spans="1:64" ht="15">
      <c r="A22" s="84" t="s">
        <v>217</v>
      </c>
      <c r="B22" s="84" t="s">
        <v>217</v>
      </c>
      <c r="C22" s="53"/>
      <c r="D22" s="54"/>
      <c r="E22" s="65"/>
      <c r="F22" s="55"/>
      <c r="G22" s="53"/>
      <c r="H22" s="57"/>
      <c r="I22" s="56"/>
      <c r="J22" s="56"/>
      <c r="K22" s="36" t="s">
        <v>65</v>
      </c>
      <c r="L22" s="83">
        <v>29</v>
      </c>
      <c r="M22" s="83"/>
      <c r="N22" s="63"/>
      <c r="O22" s="86" t="s">
        <v>176</v>
      </c>
      <c r="P22" s="88">
        <v>43513.34185185185</v>
      </c>
      <c r="Q22" s="86" t="s">
        <v>267</v>
      </c>
      <c r="R22" s="86"/>
      <c r="S22" s="86"/>
      <c r="T22" s="86" t="s">
        <v>340</v>
      </c>
      <c r="U22" s="86"/>
      <c r="V22" s="89" t="s">
        <v>372</v>
      </c>
      <c r="W22" s="88">
        <v>43513.34185185185</v>
      </c>
      <c r="X22" s="89" t="s">
        <v>401</v>
      </c>
      <c r="Y22" s="86"/>
      <c r="Z22" s="86"/>
      <c r="AA22" s="92" t="s">
        <v>462</v>
      </c>
      <c r="AB22" s="86"/>
      <c r="AC22" s="86" t="b">
        <v>0</v>
      </c>
      <c r="AD22" s="86">
        <v>0</v>
      </c>
      <c r="AE22" s="92" t="s">
        <v>508</v>
      </c>
      <c r="AF22" s="86" t="b">
        <v>0</v>
      </c>
      <c r="AG22" s="86" t="s">
        <v>512</v>
      </c>
      <c r="AH22" s="86"/>
      <c r="AI22" s="92" t="s">
        <v>508</v>
      </c>
      <c r="AJ22" s="86" t="b">
        <v>0</v>
      </c>
      <c r="AK22" s="86">
        <v>3</v>
      </c>
      <c r="AL22" s="92" t="s">
        <v>451</v>
      </c>
      <c r="AM22" s="86" t="s">
        <v>517</v>
      </c>
      <c r="AN22" s="86" t="b">
        <v>0</v>
      </c>
      <c r="AO22" s="92" t="s">
        <v>451</v>
      </c>
      <c r="AP22" s="86" t="s">
        <v>176</v>
      </c>
      <c r="AQ22" s="86">
        <v>0</v>
      </c>
      <c r="AR22" s="86">
        <v>0</v>
      </c>
      <c r="AS22" s="86"/>
      <c r="AT22" s="86"/>
      <c r="AU22" s="86"/>
      <c r="AV22" s="86"/>
      <c r="AW22" s="86"/>
      <c r="AX22" s="86"/>
      <c r="AY22" s="86"/>
      <c r="AZ22" s="86"/>
      <c r="BA22">
        <v>23</v>
      </c>
      <c r="BB22" s="85" t="str">
        <f>REPLACE(INDEX(GroupVertices[Group],MATCH(Edges24[[#This Row],[Vertex 1]],GroupVertices[Vertex],0)),1,1,"")</f>
        <v>9</v>
      </c>
      <c r="BC22" s="85" t="str">
        <f>REPLACE(INDEX(GroupVertices[Group],MATCH(Edges24[[#This Row],[Vertex 2]],GroupVertices[Vertex],0)),1,1,"")</f>
        <v>9</v>
      </c>
      <c r="BD22" s="51">
        <v>0</v>
      </c>
      <c r="BE22" s="52">
        <v>0</v>
      </c>
      <c r="BF22" s="51">
        <v>0</v>
      </c>
      <c r="BG22" s="52">
        <v>0</v>
      </c>
      <c r="BH22" s="51">
        <v>0</v>
      </c>
      <c r="BI22" s="52">
        <v>0</v>
      </c>
      <c r="BJ22" s="51">
        <v>21</v>
      </c>
      <c r="BK22" s="52">
        <v>100</v>
      </c>
      <c r="BL22" s="51">
        <v>21</v>
      </c>
    </row>
    <row r="23" spans="1:64" ht="15">
      <c r="A23" s="84" t="s">
        <v>217</v>
      </c>
      <c r="B23" s="84" t="s">
        <v>217</v>
      </c>
      <c r="C23" s="53"/>
      <c r="D23" s="54"/>
      <c r="E23" s="65"/>
      <c r="F23" s="55"/>
      <c r="G23" s="53"/>
      <c r="H23" s="57"/>
      <c r="I23" s="56"/>
      <c r="J23" s="56"/>
      <c r="K23" s="36" t="s">
        <v>65</v>
      </c>
      <c r="L23" s="83">
        <v>30</v>
      </c>
      <c r="M23" s="83"/>
      <c r="N23" s="63"/>
      <c r="O23" s="86" t="s">
        <v>176</v>
      </c>
      <c r="P23" s="88">
        <v>43513.341886574075</v>
      </c>
      <c r="Q23" s="86" t="s">
        <v>268</v>
      </c>
      <c r="R23" s="86"/>
      <c r="S23" s="86"/>
      <c r="T23" s="86" t="s">
        <v>340</v>
      </c>
      <c r="U23" s="86"/>
      <c r="V23" s="89" t="s">
        <v>372</v>
      </c>
      <c r="W23" s="88">
        <v>43513.341886574075</v>
      </c>
      <c r="X23" s="89" t="s">
        <v>402</v>
      </c>
      <c r="Y23" s="86"/>
      <c r="Z23" s="86"/>
      <c r="AA23" s="92" t="s">
        <v>463</v>
      </c>
      <c r="AB23" s="86"/>
      <c r="AC23" s="86" t="b">
        <v>0</v>
      </c>
      <c r="AD23" s="86">
        <v>0</v>
      </c>
      <c r="AE23" s="92" t="s">
        <v>508</v>
      </c>
      <c r="AF23" s="86" t="b">
        <v>0</v>
      </c>
      <c r="AG23" s="86" t="s">
        <v>512</v>
      </c>
      <c r="AH23" s="86"/>
      <c r="AI23" s="92" t="s">
        <v>508</v>
      </c>
      <c r="AJ23" s="86" t="b">
        <v>0</v>
      </c>
      <c r="AK23" s="86">
        <v>1</v>
      </c>
      <c r="AL23" s="92" t="s">
        <v>452</v>
      </c>
      <c r="AM23" s="86" t="s">
        <v>517</v>
      </c>
      <c r="AN23" s="86" t="b">
        <v>0</v>
      </c>
      <c r="AO23" s="92" t="s">
        <v>452</v>
      </c>
      <c r="AP23" s="86" t="s">
        <v>176</v>
      </c>
      <c r="AQ23" s="86">
        <v>0</v>
      </c>
      <c r="AR23" s="86">
        <v>0</v>
      </c>
      <c r="AS23" s="86"/>
      <c r="AT23" s="86"/>
      <c r="AU23" s="86"/>
      <c r="AV23" s="86"/>
      <c r="AW23" s="86"/>
      <c r="AX23" s="86"/>
      <c r="AY23" s="86"/>
      <c r="AZ23" s="86"/>
      <c r="BA23">
        <v>23</v>
      </c>
      <c r="BB23" s="85" t="str">
        <f>REPLACE(INDEX(GroupVertices[Group],MATCH(Edges24[[#This Row],[Vertex 1]],GroupVertices[Vertex],0)),1,1,"")</f>
        <v>9</v>
      </c>
      <c r="BC23" s="85" t="str">
        <f>REPLACE(INDEX(GroupVertices[Group],MATCH(Edges24[[#This Row],[Vertex 2]],GroupVertices[Vertex],0)),1,1,"")</f>
        <v>9</v>
      </c>
      <c r="BD23" s="51">
        <v>0</v>
      </c>
      <c r="BE23" s="52">
        <v>0</v>
      </c>
      <c r="BF23" s="51">
        <v>0</v>
      </c>
      <c r="BG23" s="52">
        <v>0</v>
      </c>
      <c r="BH23" s="51">
        <v>0</v>
      </c>
      <c r="BI23" s="52">
        <v>0</v>
      </c>
      <c r="BJ23" s="51">
        <v>24</v>
      </c>
      <c r="BK23" s="52">
        <v>100</v>
      </c>
      <c r="BL23" s="51">
        <v>24</v>
      </c>
    </row>
    <row r="24" spans="1:64" ht="15">
      <c r="A24" s="84" t="s">
        <v>217</v>
      </c>
      <c r="B24" s="84" t="s">
        <v>217</v>
      </c>
      <c r="C24" s="53"/>
      <c r="D24" s="54"/>
      <c r="E24" s="65"/>
      <c r="F24" s="55"/>
      <c r="G24" s="53"/>
      <c r="H24" s="57"/>
      <c r="I24" s="56"/>
      <c r="J24" s="56"/>
      <c r="K24" s="36" t="s">
        <v>65</v>
      </c>
      <c r="L24" s="83">
        <v>31</v>
      </c>
      <c r="M24" s="83"/>
      <c r="N24" s="63"/>
      <c r="O24" s="86" t="s">
        <v>176</v>
      </c>
      <c r="P24" s="88">
        <v>43513.3419212963</v>
      </c>
      <c r="Q24" s="86" t="s">
        <v>269</v>
      </c>
      <c r="R24" s="86"/>
      <c r="S24" s="86"/>
      <c r="T24" s="86" t="s">
        <v>340</v>
      </c>
      <c r="U24" s="86"/>
      <c r="V24" s="89" t="s">
        <v>372</v>
      </c>
      <c r="W24" s="88">
        <v>43513.3419212963</v>
      </c>
      <c r="X24" s="89" t="s">
        <v>403</v>
      </c>
      <c r="Y24" s="86"/>
      <c r="Z24" s="86"/>
      <c r="AA24" s="92" t="s">
        <v>464</v>
      </c>
      <c r="AB24" s="86"/>
      <c r="AC24" s="86" t="b">
        <v>0</v>
      </c>
      <c r="AD24" s="86">
        <v>0</v>
      </c>
      <c r="AE24" s="92" t="s">
        <v>508</v>
      </c>
      <c r="AF24" s="86" t="b">
        <v>0</v>
      </c>
      <c r="AG24" s="86" t="s">
        <v>512</v>
      </c>
      <c r="AH24" s="86"/>
      <c r="AI24" s="92" t="s">
        <v>508</v>
      </c>
      <c r="AJ24" s="86" t="b">
        <v>0</v>
      </c>
      <c r="AK24" s="86">
        <v>1</v>
      </c>
      <c r="AL24" s="92" t="s">
        <v>453</v>
      </c>
      <c r="AM24" s="86" t="s">
        <v>517</v>
      </c>
      <c r="AN24" s="86" t="b">
        <v>0</v>
      </c>
      <c r="AO24" s="92" t="s">
        <v>453</v>
      </c>
      <c r="AP24" s="86" t="s">
        <v>176</v>
      </c>
      <c r="AQ24" s="86">
        <v>0</v>
      </c>
      <c r="AR24" s="86">
        <v>0</v>
      </c>
      <c r="AS24" s="86"/>
      <c r="AT24" s="86"/>
      <c r="AU24" s="86"/>
      <c r="AV24" s="86"/>
      <c r="AW24" s="86"/>
      <c r="AX24" s="86"/>
      <c r="AY24" s="86"/>
      <c r="AZ24" s="86"/>
      <c r="BA24">
        <v>23</v>
      </c>
      <c r="BB24" s="85" t="str">
        <f>REPLACE(INDEX(GroupVertices[Group],MATCH(Edges24[[#This Row],[Vertex 1]],GroupVertices[Vertex],0)),1,1,"")</f>
        <v>9</v>
      </c>
      <c r="BC24" s="85" t="str">
        <f>REPLACE(INDEX(GroupVertices[Group],MATCH(Edges24[[#This Row],[Vertex 2]],GroupVertices[Vertex],0)),1,1,"")</f>
        <v>9</v>
      </c>
      <c r="BD24" s="51">
        <v>0</v>
      </c>
      <c r="BE24" s="52">
        <v>0</v>
      </c>
      <c r="BF24" s="51">
        <v>0</v>
      </c>
      <c r="BG24" s="52">
        <v>0</v>
      </c>
      <c r="BH24" s="51">
        <v>0</v>
      </c>
      <c r="BI24" s="52">
        <v>0</v>
      </c>
      <c r="BJ24" s="51">
        <v>23</v>
      </c>
      <c r="BK24" s="52">
        <v>100</v>
      </c>
      <c r="BL24" s="51">
        <v>23</v>
      </c>
    </row>
    <row r="25" spans="1:64" ht="15">
      <c r="A25" s="84" t="s">
        <v>217</v>
      </c>
      <c r="B25" s="84" t="s">
        <v>217</v>
      </c>
      <c r="C25" s="53"/>
      <c r="D25" s="54"/>
      <c r="E25" s="65"/>
      <c r="F25" s="55"/>
      <c r="G25" s="53"/>
      <c r="H25" s="57"/>
      <c r="I25" s="56"/>
      <c r="J25" s="56"/>
      <c r="K25" s="36" t="s">
        <v>65</v>
      </c>
      <c r="L25" s="83">
        <v>32</v>
      </c>
      <c r="M25" s="83"/>
      <c r="N25" s="63"/>
      <c r="O25" s="86" t="s">
        <v>176</v>
      </c>
      <c r="P25" s="88">
        <v>43513.34195601852</v>
      </c>
      <c r="Q25" s="86" t="s">
        <v>270</v>
      </c>
      <c r="R25" s="86"/>
      <c r="S25" s="86"/>
      <c r="T25" s="86" t="s">
        <v>340</v>
      </c>
      <c r="U25" s="86"/>
      <c r="V25" s="89" t="s">
        <v>372</v>
      </c>
      <c r="W25" s="88">
        <v>43513.34195601852</v>
      </c>
      <c r="X25" s="89" t="s">
        <v>404</v>
      </c>
      <c r="Y25" s="86"/>
      <c r="Z25" s="86"/>
      <c r="AA25" s="92" t="s">
        <v>465</v>
      </c>
      <c r="AB25" s="86"/>
      <c r="AC25" s="86" t="b">
        <v>0</v>
      </c>
      <c r="AD25" s="86">
        <v>0</v>
      </c>
      <c r="AE25" s="92" t="s">
        <v>508</v>
      </c>
      <c r="AF25" s="86" t="b">
        <v>0</v>
      </c>
      <c r="AG25" s="86" t="s">
        <v>512</v>
      </c>
      <c r="AH25" s="86"/>
      <c r="AI25" s="92" t="s">
        <v>508</v>
      </c>
      <c r="AJ25" s="86" t="b">
        <v>0</v>
      </c>
      <c r="AK25" s="86">
        <v>1</v>
      </c>
      <c r="AL25" s="92" t="s">
        <v>454</v>
      </c>
      <c r="AM25" s="86" t="s">
        <v>517</v>
      </c>
      <c r="AN25" s="86" t="b">
        <v>0</v>
      </c>
      <c r="AO25" s="92" t="s">
        <v>454</v>
      </c>
      <c r="AP25" s="86" t="s">
        <v>176</v>
      </c>
      <c r="AQ25" s="86">
        <v>0</v>
      </c>
      <c r="AR25" s="86">
        <v>0</v>
      </c>
      <c r="AS25" s="86"/>
      <c r="AT25" s="86"/>
      <c r="AU25" s="86"/>
      <c r="AV25" s="86"/>
      <c r="AW25" s="86"/>
      <c r="AX25" s="86"/>
      <c r="AY25" s="86"/>
      <c r="AZ25" s="86"/>
      <c r="BA25">
        <v>23</v>
      </c>
      <c r="BB25" s="85" t="str">
        <f>REPLACE(INDEX(GroupVertices[Group],MATCH(Edges24[[#This Row],[Vertex 1]],GroupVertices[Vertex],0)),1,1,"")</f>
        <v>9</v>
      </c>
      <c r="BC25" s="85" t="str">
        <f>REPLACE(INDEX(GroupVertices[Group],MATCH(Edges24[[#This Row],[Vertex 2]],GroupVertices[Vertex],0)),1,1,"")</f>
        <v>9</v>
      </c>
      <c r="BD25" s="51">
        <v>0</v>
      </c>
      <c r="BE25" s="52">
        <v>0</v>
      </c>
      <c r="BF25" s="51">
        <v>0</v>
      </c>
      <c r="BG25" s="52">
        <v>0</v>
      </c>
      <c r="BH25" s="51">
        <v>0</v>
      </c>
      <c r="BI25" s="52">
        <v>0</v>
      </c>
      <c r="BJ25" s="51">
        <v>21</v>
      </c>
      <c r="BK25" s="52">
        <v>100</v>
      </c>
      <c r="BL25" s="51">
        <v>21</v>
      </c>
    </row>
    <row r="26" spans="1:64" ht="15">
      <c r="A26" s="84" t="s">
        <v>217</v>
      </c>
      <c r="B26" s="84" t="s">
        <v>217</v>
      </c>
      <c r="C26" s="53"/>
      <c r="D26" s="54"/>
      <c r="E26" s="65"/>
      <c r="F26" s="55"/>
      <c r="G26" s="53"/>
      <c r="H26" s="57"/>
      <c r="I26" s="56"/>
      <c r="J26" s="56"/>
      <c r="K26" s="36" t="s">
        <v>65</v>
      </c>
      <c r="L26" s="83">
        <v>33</v>
      </c>
      <c r="M26" s="83"/>
      <c r="N26" s="63"/>
      <c r="O26" s="86" t="s">
        <v>176</v>
      </c>
      <c r="P26" s="88">
        <v>43513.34202546296</v>
      </c>
      <c r="Q26" s="86" t="s">
        <v>271</v>
      </c>
      <c r="R26" s="86"/>
      <c r="S26" s="86"/>
      <c r="T26" s="86" t="s">
        <v>340</v>
      </c>
      <c r="U26" s="86"/>
      <c r="V26" s="89" t="s">
        <v>372</v>
      </c>
      <c r="W26" s="88">
        <v>43513.34202546296</v>
      </c>
      <c r="X26" s="89" t="s">
        <v>405</v>
      </c>
      <c r="Y26" s="86"/>
      <c r="Z26" s="86"/>
      <c r="AA26" s="92" t="s">
        <v>466</v>
      </c>
      <c r="AB26" s="86"/>
      <c r="AC26" s="86" t="b">
        <v>0</v>
      </c>
      <c r="AD26" s="86">
        <v>0</v>
      </c>
      <c r="AE26" s="92" t="s">
        <v>508</v>
      </c>
      <c r="AF26" s="86" t="b">
        <v>0</v>
      </c>
      <c r="AG26" s="86" t="s">
        <v>512</v>
      </c>
      <c r="AH26" s="86"/>
      <c r="AI26" s="92" t="s">
        <v>508</v>
      </c>
      <c r="AJ26" s="86" t="b">
        <v>0</v>
      </c>
      <c r="AK26" s="86">
        <v>1</v>
      </c>
      <c r="AL26" s="92" t="s">
        <v>455</v>
      </c>
      <c r="AM26" s="86" t="s">
        <v>517</v>
      </c>
      <c r="AN26" s="86" t="b">
        <v>0</v>
      </c>
      <c r="AO26" s="92" t="s">
        <v>455</v>
      </c>
      <c r="AP26" s="86" t="s">
        <v>176</v>
      </c>
      <c r="AQ26" s="86">
        <v>0</v>
      </c>
      <c r="AR26" s="86">
        <v>0</v>
      </c>
      <c r="AS26" s="86"/>
      <c r="AT26" s="86"/>
      <c r="AU26" s="86"/>
      <c r="AV26" s="86"/>
      <c r="AW26" s="86"/>
      <c r="AX26" s="86"/>
      <c r="AY26" s="86"/>
      <c r="AZ26" s="86"/>
      <c r="BA26">
        <v>23</v>
      </c>
      <c r="BB26" s="85" t="str">
        <f>REPLACE(INDEX(GroupVertices[Group],MATCH(Edges24[[#This Row],[Vertex 1]],GroupVertices[Vertex],0)),1,1,"")</f>
        <v>9</v>
      </c>
      <c r="BC26" s="85" t="str">
        <f>REPLACE(INDEX(GroupVertices[Group],MATCH(Edges24[[#This Row],[Vertex 2]],GroupVertices[Vertex],0)),1,1,"")</f>
        <v>9</v>
      </c>
      <c r="BD26" s="51">
        <v>0</v>
      </c>
      <c r="BE26" s="52">
        <v>0</v>
      </c>
      <c r="BF26" s="51">
        <v>0</v>
      </c>
      <c r="BG26" s="52">
        <v>0</v>
      </c>
      <c r="BH26" s="51">
        <v>0</v>
      </c>
      <c r="BI26" s="52">
        <v>0</v>
      </c>
      <c r="BJ26" s="51">
        <v>21</v>
      </c>
      <c r="BK26" s="52">
        <v>100</v>
      </c>
      <c r="BL26" s="51">
        <v>21</v>
      </c>
    </row>
    <row r="27" spans="1:64" ht="15">
      <c r="A27" s="84" t="s">
        <v>217</v>
      </c>
      <c r="B27" s="84" t="s">
        <v>217</v>
      </c>
      <c r="C27" s="53"/>
      <c r="D27" s="54"/>
      <c r="E27" s="65"/>
      <c r="F27" s="55"/>
      <c r="G27" s="53"/>
      <c r="H27" s="57"/>
      <c r="I27" s="56"/>
      <c r="J27" s="56"/>
      <c r="K27" s="36" t="s">
        <v>65</v>
      </c>
      <c r="L27" s="83">
        <v>34</v>
      </c>
      <c r="M27" s="83"/>
      <c r="N27" s="63"/>
      <c r="O27" s="86" t="s">
        <v>176</v>
      </c>
      <c r="P27" s="88">
        <v>43513.34204861111</v>
      </c>
      <c r="Q27" s="86" t="s">
        <v>272</v>
      </c>
      <c r="R27" s="86"/>
      <c r="S27" s="86"/>
      <c r="T27" s="86" t="s">
        <v>340</v>
      </c>
      <c r="U27" s="86"/>
      <c r="V27" s="89" t="s">
        <v>372</v>
      </c>
      <c r="W27" s="88">
        <v>43513.34204861111</v>
      </c>
      <c r="X27" s="89" t="s">
        <v>406</v>
      </c>
      <c r="Y27" s="86"/>
      <c r="Z27" s="86"/>
      <c r="AA27" s="92" t="s">
        <v>467</v>
      </c>
      <c r="AB27" s="86"/>
      <c r="AC27" s="86" t="b">
        <v>0</v>
      </c>
      <c r="AD27" s="86">
        <v>0</v>
      </c>
      <c r="AE27" s="92" t="s">
        <v>508</v>
      </c>
      <c r="AF27" s="86" t="b">
        <v>0</v>
      </c>
      <c r="AG27" s="86" t="s">
        <v>512</v>
      </c>
      <c r="AH27" s="86"/>
      <c r="AI27" s="92" t="s">
        <v>508</v>
      </c>
      <c r="AJ27" s="86" t="b">
        <v>0</v>
      </c>
      <c r="AK27" s="86">
        <v>1</v>
      </c>
      <c r="AL27" s="92" t="s">
        <v>456</v>
      </c>
      <c r="AM27" s="86" t="s">
        <v>517</v>
      </c>
      <c r="AN27" s="86" t="b">
        <v>0</v>
      </c>
      <c r="AO27" s="92" t="s">
        <v>456</v>
      </c>
      <c r="AP27" s="86" t="s">
        <v>176</v>
      </c>
      <c r="AQ27" s="86">
        <v>0</v>
      </c>
      <c r="AR27" s="86">
        <v>0</v>
      </c>
      <c r="AS27" s="86"/>
      <c r="AT27" s="86"/>
      <c r="AU27" s="86"/>
      <c r="AV27" s="86"/>
      <c r="AW27" s="86"/>
      <c r="AX27" s="86"/>
      <c r="AY27" s="86"/>
      <c r="AZ27" s="86"/>
      <c r="BA27">
        <v>23</v>
      </c>
      <c r="BB27" s="85" t="str">
        <f>REPLACE(INDEX(GroupVertices[Group],MATCH(Edges24[[#This Row],[Vertex 1]],GroupVertices[Vertex],0)),1,1,"")</f>
        <v>9</v>
      </c>
      <c r="BC27" s="85" t="str">
        <f>REPLACE(INDEX(GroupVertices[Group],MATCH(Edges24[[#This Row],[Vertex 2]],GroupVertices[Vertex],0)),1,1,"")</f>
        <v>9</v>
      </c>
      <c r="BD27" s="51">
        <v>0</v>
      </c>
      <c r="BE27" s="52">
        <v>0</v>
      </c>
      <c r="BF27" s="51">
        <v>0</v>
      </c>
      <c r="BG27" s="52">
        <v>0</v>
      </c>
      <c r="BH27" s="51">
        <v>0</v>
      </c>
      <c r="BI27" s="52">
        <v>0</v>
      </c>
      <c r="BJ27" s="51">
        <v>24</v>
      </c>
      <c r="BK27" s="52">
        <v>100</v>
      </c>
      <c r="BL27" s="51">
        <v>24</v>
      </c>
    </row>
    <row r="28" spans="1:64" ht="15">
      <c r="A28" s="84" t="s">
        <v>217</v>
      </c>
      <c r="B28" s="84" t="s">
        <v>217</v>
      </c>
      <c r="C28" s="53"/>
      <c r="D28" s="54"/>
      <c r="E28" s="65"/>
      <c r="F28" s="55"/>
      <c r="G28" s="53"/>
      <c r="H28" s="57"/>
      <c r="I28" s="56"/>
      <c r="J28" s="56"/>
      <c r="K28" s="36" t="s">
        <v>65</v>
      </c>
      <c r="L28" s="83">
        <v>35</v>
      </c>
      <c r="M28" s="83"/>
      <c r="N28" s="63"/>
      <c r="O28" s="86" t="s">
        <v>176</v>
      </c>
      <c r="P28" s="88">
        <v>43513.342094907406</v>
      </c>
      <c r="Q28" s="86" t="s">
        <v>273</v>
      </c>
      <c r="R28" s="86"/>
      <c r="S28" s="86"/>
      <c r="T28" s="86" t="s">
        <v>340</v>
      </c>
      <c r="U28" s="86"/>
      <c r="V28" s="89" t="s">
        <v>372</v>
      </c>
      <c r="W28" s="88">
        <v>43513.342094907406</v>
      </c>
      <c r="X28" s="89" t="s">
        <v>407</v>
      </c>
      <c r="Y28" s="86"/>
      <c r="Z28" s="86"/>
      <c r="AA28" s="92" t="s">
        <v>468</v>
      </c>
      <c r="AB28" s="86"/>
      <c r="AC28" s="86" t="b">
        <v>0</v>
      </c>
      <c r="AD28" s="86">
        <v>0</v>
      </c>
      <c r="AE28" s="92" t="s">
        <v>508</v>
      </c>
      <c r="AF28" s="86" t="b">
        <v>0</v>
      </c>
      <c r="AG28" s="86" t="s">
        <v>512</v>
      </c>
      <c r="AH28" s="86"/>
      <c r="AI28" s="92" t="s">
        <v>508</v>
      </c>
      <c r="AJ28" s="86" t="b">
        <v>0</v>
      </c>
      <c r="AK28" s="86">
        <v>1</v>
      </c>
      <c r="AL28" s="92" t="s">
        <v>457</v>
      </c>
      <c r="AM28" s="86" t="s">
        <v>517</v>
      </c>
      <c r="AN28" s="86" t="b">
        <v>0</v>
      </c>
      <c r="AO28" s="92" t="s">
        <v>457</v>
      </c>
      <c r="AP28" s="86" t="s">
        <v>176</v>
      </c>
      <c r="AQ28" s="86">
        <v>0</v>
      </c>
      <c r="AR28" s="86">
        <v>0</v>
      </c>
      <c r="AS28" s="86"/>
      <c r="AT28" s="86"/>
      <c r="AU28" s="86"/>
      <c r="AV28" s="86"/>
      <c r="AW28" s="86"/>
      <c r="AX28" s="86"/>
      <c r="AY28" s="86"/>
      <c r="AZ28" s="86"/>
      <c r="BA28">
        <v>23</v>
      </c>
      <c r="BB28" s="85" t="str">
        <f>REPLACE(INDEX(GroupVertices[Group],MATCH(Edges24[[#This Row],[Vertex 1]],GroupVertices[Vertex],0)),1,1,"")</f>
        <v>9</v>
      </c>
      <c r="BC28" s="85" t="str">
        <f>REPLACE(INDEX(GroupVertices[Group],MATCH(Edges24[[#This Row],[Vertex 2]],GroupVertices[Vertex],0)),1,1,"")</f>
        <v>9</v>
      </c>
      <c r="BD28" s="51">
        <v>1</v>
      </c>
      <c r="BE28" s="52">
        <v>4.545454545454546</v>
      </c>
      <c r="BF28" s="51">
        <v>0</v>
      </c>
      <c r="BG28" s="52">
        <v>0</v>
      </c>
      <c r="BH28" s="51">
        <v>0</v>
      </c>
      <c r="BI28" s="52">
        <v>0</v>
      </c>
      <c r="BJ28" s="51">
        <v>21</v>
      </c>
      <c r="BK28" s="52">
        <v>95.45454545454545</v>
      </c>
      <c r="BL28" s="51">
        <v>22</v>
      </c>
    </row>
    <row r="29" spans="1:64" ht="15">
      <c r="A29" s="84" t="s">
        <v>217</v>
      </c>
      <c r="B29" s="84" t="s">
        <v>217</v>
      </c>
      <c r="C29" s="53"/>
      <c r="D29" s="54"/>
      <c r="E29" s="65"/>
      <c r="F29" s="55"/>
      <c r="G29" s="53"/>
      <c r="H29" s="57"/>
      <c r="I29" s="56"/>
      <c r="J29" s="56"/>
      <c r="K29" s="36" t="s">
        <v>65</v>
      </c>
      <c r="L29" s="83">
        <v>36</v>
      </c>
      <c r="M29" s="83"/>
      <c r="N29" s="63"/>
      <c r="O29" s="86" t="s">
        <v>176</v>
      </c>
      <c r="P29" s="88">
        <v>43513.34212962963</v>
      </c>
      <c r="Q29" s="86" t="s">
        <v>274</v>
      </c>
      <c r="R29" s="86"/>
      <c r="S29" s="86"/>
      <c r="T29" s="86" t="s">
        <v>340</v>
      </c>
      <c r="U29" s="86"/>
      <c r="V29" s="89" t="s">
        <v>372</v>
      </c>
      <c r="W29" s="88">
        <v>43513.34212962963</v>
      </c>
      <c r="X29" s="89" t="s">
        <v>408</v>
      </c>
      <c r="Y29" s="86"/>
      <c r="Z29" s="86"/>
      <c r="AA29" s="92" t="s">
        <v>469</v>
      </c>
      <c r="AB29" s="86"/>
      <c r="AC29" s="86" t="b">
        <v>0</v>
      </c>
      <c r="AD29" s="86">
        <v>0</v>
      </c>
      <c r="AE29" s="92" t="s">
        <v>508</v>
      </c>
      <c r="AF29" s="86" t="b">
        <v>0</v>
      </c>
      <c r="AG29" s="86" t="s">
        <v>512</v>
      </c>
      <c r="AH29" s="86"/>
      <c r="AI29" s="92" t="s">
        <v>508</v>
      </c>
      <c r="AJ29" s="86" t="b">
        <v>0</v>
      </c>
      <c r="AK29" s="86">
        <v>1</v>
      </c>
      <c r="AL29" s="92" t="s">
        <v>458</v>
      </c>
      <c r="AM29" s="86" t="s">
        <v>517</v>
      </c>
      <c r="AN29" s="86" t="b">
        <v>0</v>
      </c>
      <c r="AO29" s="92" t="s">
        <v>458</v>
      </c>
      <c r="AP29" s="86" t="s">
        <v>176</v>
      </c>
      <c r="AQ29" s="86">
        <v>0</v>
      </c>
      <c r="AR29" s="86">
        <v>0</v>
      </c>
      <c r="AS29" s="86"/>
      <c r="AT29" s="86"/>
      <c r="AU29" s="86"/>
      <c r="AV29" s="86"/>
      <c r="AW29" s="86"/>
      <c r="AX29" s="86"/>
      <c r="AY29" s="86"/>
      <c r="AZ29" s="86"/>
      <c r="BA29">
        <v>23</v>
      </c>
      <c r="BB29" s="85" t="str">
        <f>REPLACE(INDEX(GroupVertices[Group],MATCH(Edges24[[#This Row],[Vertex 1]],GroupVertices[Vertex],0)),1,1,"")</f>
        <v>9</v>
      </c>
      <c r="BC29" s="85" t="str">
        <f>REPLACE(INDEX(GroupVertices[Group],MATCH(Edges24[[#This Row],[Vertex 2]],GroupVertices[Vertex],0)),1,1,"")</f>
        <v>9</v>
      </c>
      <c r="BD29" s="51">
        <v>0</v>
      </c>
      <c r="BE29" s="52">
        <v>0</v>
      </c>
      <c r="BF29" s="51">
        <v>0</v>
      </c>
      <c r="BG29" s="52">
        <v>0</v>
      </c>
      <c r="BH29" s="51">
        <v>0</v>
      </c>
      <c r="BI29" s="52">
        <v>0</v>
      </c>
      <c r="BJ29" s="51">
        <v>24</v>
      </c>
      <c r="BK29" s="52">
        <v>100</v>
      </c>
      <c r="BL29" s="51">
        <v>24</v>
      </c>
    </row>
    <row r="30" spans="1:64" ht="15">
      <c r="A30" s="84" t="s">
        <v>217</v>
      </c>
      <c r="B30" s="84" t="s">
        <v>217</v>
      </c>
      <c r="C30" s="53"/>
      <c r="D30" s="54"/>
      <c r="E30" s="65"/>
      <c r="F30" s="55"/>
      <c r="G30" s="53"/>
      <c r="H30" s="57"/>
      <c r="I30" s="56"/>
      <c r="J30" s="56"/>
      <c r="K30" s="36" t="s">
        <v>65</v>
      </c>
      <c r="L30" s="83">
        <v>37</v>
      </c>
      <c r="M30" s="83"/>
      <c r="N30" s="63"/>
      <c r="O30" s="86" t="s">
        <v>176</v>
      </c>
      <c r="P30" s="88">
        <v>43513.342152777775</v>
      </c>
      <c r="Q30" s="86" t="s">
        <v>275</v>
      </c>
      <c r="R30" s="86"/>
      <c r="S30" s="86"/>
      <c r="T30" s="86" t="s">
        <v>340</v>
      </c>
      <c r="U30" s="86"/>
      <c r="V30" s="89" t="s">
        <v>372</v>
      </c>
      <c r="W30" s="88">
        <v>43513.342152777775</v>
      </c>
      <c r="X30" s="89" t="s">
        <v>409</v>
      </c>
      <c r="Y30" s="86"/>
      <c r="Z30" s="86"/>
      <c r="AA30" s="92" t="s">
        <v>470</v>
      </c>
      <c r="AB30" s="86"/>
      <c r="AC30" s="86" t="b">
        <v>0</v>
      </c>
      <c r="AD30" s="86">
        <v>0</v>
      </c>
      <c r="AE30" s="92" t="s">
        <v>508</v>
      </c>
      <c r="AF30" s="86" t="b">
        <v>0</v>
      </c>
      <c r="AG30" s="86" t="s">
        <v>512</v>
      </c>
      <c r="AH30" s="86"/>
      <c r="AI30" s="92" t="s">
        <v>508</v>
      </c>
      <c r="AJ30" s="86" t="b">
        <v>0</v>
      </c>
      <c r="AK30" s="86">
        <v>1</v>
      </c>
      <c r="AL30" s="92" t="s">
        <v>459</v>
      </c>
      <c r="AM30" s="86" t="s">
        <v>517</v>
      </c>
      <c r="AN30" s="86" t="b">
        <v>0</v>
      </c>
      <c r="AO30" s="92" t="s">
        <v>459</v>
      </c>
      <c r="AP30" s="86" t="s">
        <v>176</v>
      </c>
      <c r="AQ30" s="86">
        <v>0</v>
      </c>
      <c r="AR30" s="86">
        <v>0</v>
      </c>
      <c r="AS30" s="86"/>
      <c r="AT30" s="86"/>
      <c r="AU30" s="86"/>
      <c r="AV30" s="86"/>
      <c r="AW30" s="86"/>
      <c r="AX30" s="86"/>
      <c r="AY30" s="86"/>
      <c r="AZ30" s="86"/>
      <c r="BA30">
        <v>23</v>
      </c>
      <c r="BB30" s="85" t="str">
        <f>REPLACE(INDEX(GroupVertices[Group],MATCH(Edges24[[#This Row],[Vertex 1]],GroupVertices[Vertex],0)),1,1,"")</f>
        <v>9</v>
      </c>
      <c r="BC30" s="85" t="str">
        <f>REPLACE(INDEX(GroupVertices[Group],MATCH(Edges24[[#This Row],[Vertex 2]],GroupVertices[Vertex],0)),1,1,"")</f>
        <v>9</v>
      </c>
      <c r="BD30" s="51">
        <v>0</v>
      </c>
      <c r="BE30" s="52">
        <v>0</v>
      </c>
      <c r="BF30" s="51">
        <v>0</v>
      </c>
      <c r="BG30" s="52">
        <v>0</v>
      </c>
      <c r="BH30" s="51">
        <v>0</v>
      </c>
      <c r="BI30" s="52">
        <v>0</v>
      </c>
      <c r="BJ30" s="51">
        <v>20</v>
      </c>
      <c r="BK30" s="52">
        <v>100</v>
      </c>
      <c r="BL30" s="51">
        <v>20</v>
      </c>
    </row>
    <row r="31" spans="1:64" ht="15">
      <c r="A31" s="84" t="s">
        <v>217</v>
      </c>
      <c r="B31" s="84" t="s">
        <v>217</v>
      </c>
      <c r="C31" s="53"/>
      <c r="D31" s="54"/>
      <c r="E31" s="65"/>
      <c r="F31" s="55"/>
      <c r="G31" s="53"/>
      <c r="H31" s="57"/>
      <c r="I31" s="56"/>
      <c r="J31" s="56"/>
      <c r="K31" s="36" t="s">
        <v>65</v>
      </c>
      <c r="L31" s="83">
        <v>38</v>
      </c>
      <c r="M31" s="83"/>
      <c r="N31" s="63"/>
      <c r="O31" s="86" t="s">
        <v>176</v>
      </c>
      <c r="P31" s="88">
        <v>43513.3421875</v>
      </c>
      <c r="Q31" s="86" t="s">
        <v>276</v>
      </c>
      <c r="R31" s="86"/>
      <c r="S31" s="86"/>
      <c r="T31" s="86" t="s">
        <v>340</v>
      </c>
      <c r="U31" s="86"/>
      <c r="V31" s="89" t="s">
        <v>372</v>
      </c>
      <c r="W31" s="88">
        <v>43513.3421875</v>
      </c>
      <c r="X31" s="89" t="s">
        <v>410</v>
      </c>
      <c r="Y31" s="86"/>
      <c r="Z31" s="86"/>
      <c r="AA31" s="92" t="s">
        <v>471</v>
      </c>
      <c r="AB31" s="86"/>
      <c r="AC31" s="86" t="b">
        <v>0</v>
      </c>
      <c r="AD31" s="86">
        <v>0</v>
      </c>
      <c r="AE31" s="92" t="s">
        <v>508</v>
      </c>
      <c r="AF31" s="86" t="b">
        <v>0</v>
      </c>
      <c r="AG31" s="86" t="s">
        <v>512</v>
      </c>
      <c r="AH31" s="86"/>
      <c r="AI31" s="92" t="s">
        <v>508</v>
      </c>
      <c r="AJ31" s="86" t="b">
        <v>0</v>
      </c>
      <c r="AK31" s="86">
        <v>1</v>
      </c>
      <c r="AL31" s="92" t="s">
        <v>460</v>
      </c>
      <c r="AM31" s="86" t="s">
        <v>517</v>
      </c>
      <c r="AN31" s="86" t="b">
        <v>0</v>
      </c>
      <c r="AO31" s="92" t="s">
        <v>460</v>
      </c>
      <c r="AP31" s="86" t="s">
        <v>176</v>
      </c>
      <c r="AQ31" s="86">
        <v>0</v>
      </c>
      <c r="AR31" s="86">
        <v>0</v>
      </c>
      <c r="AS31" s="86"/>
      <c r="AT31" s="86"/>
      <c r="AU31" s="86"/>
      <c r="AV31" s="86"/>
      <c r="AW31" s="86"/>
      <c r="AX31" s="86"/>
      <c r="AY31" s="86"/>
      <c r="AZ31" s="86"/>
      <c r="BA31">
        <v>23</v>
      </c>
      <c r="BB31" s="85" t="str">
        <f>REPLACE(INDEX(GroupVertices[Group],MATCH(Edges24[[#This Row],[Vertex 1]],GroupVertices[Vertex],0)),1,1,"")</f>
        <v>9</v>
      </c>
      <c r="BC31" s="85" t="str">
        <f>REPLACE(INDEX(GroupVertices[Group],MATCH(Edges24[[#This Row],[Vertex 2]],GroupVertices[Vertex],0)),1,1,"")</f>
        <v>9</v>
      </c>
      <c r="BD31" s="51">
        <v>0</v>
      </c>
      <c r="BE31" s="52">
        <v>0</v>
      </c>
      <c r="BF31" s="51">
        <v>0</v>
      </c>
      <c r="BG31" s="52">
        <v>0</v>
      </c>
      <c r="BH31" s="51">
        <v>0</v>
      </c>
      <c r="BI31" s="52">
        <v>0</v>
      </c>
      <c r="BJ31" s="51">
        <v>22</v>
      </c>
      <c r="BK31" s="52">
        <v>100</v>
      </c>
      <c r="BL31" s="51">
        <v>22</v>
      </c>
    </row>
    <row r="32" spans="1:64" ht="15">
      <c r="A32" s="84" t="s">
        <v>217</v>
      </c>
      <c r="B32" s="84" t="s">
        <v>217</v>
      </c>
      <c r="C32" s="53"/>
      <c r="D32" s="54"/>
      <c r="E32" s="65"/>
      <c r="F32" s="55"/>
      <c r="G32" s="53"/>
      <c r="H32" s="57"/>
      <c r="I32" s="56"/>
      <c r="J32" s="56"/>
      <c r="K32" s="36" t="s">
        <v>65</v>
      </c>
      <c r="L32" s="83">
        <v>39</v>
      </c>
      <c r="M32" s="83"/>
      <c r="N32" s="63"/>
      <c r="O32" s="86" t="s">
        <v>176</v>
      </c>
      <c r="P32" s="88">
        <v>43517.54738425926</v>
      </c>
      <c r="Q32" s="86" t="s">
        <v>277</v>
      </c>
      <c r="R32" s="89" t="s">
        <v>312</v>
      </c>
      <c r="S32" s="86" t="s">
        <v>326</v>
      </c>
      <c r="T32" s="86" t="s">
        <v>340</v>
      </c>
      <c r="U32" s="86"/>
      <c r="V32" s="89" t="s">
        <v>372</v>
      </c>
      <c r="W32" s="88">
        <v>43517.54738425926</v>
      </c>
      <c r="X32" s="89" t="s">
        <v>411</v>
      </c>
      <c r="Y32" s="86"/>
      <c r="Z32" s="86"/>
      <c r="AA32" s="92" t="s">
        <v>472</v>
      </c>
      <c r="AB32" s="86"/>
      <c r="AC32" s="86" t="b">
        <v>0</v>
      </c>
      <c r="AD32" s="86">
        <v>0</v>
      </c>
      <c r="AE32" s="92" t="s">
        <v>508</v>
      </c>
      <c r="AF32" s="86" t="b">
        <v>0</v>
      </c>
      <c r="AG32" s="86" t="s">
        <v>512</v>
      </c>
      <c r="AH32" s="86"/>
      <c r="AI32" s="92" t="s">
        <v>508</v>
      </c>
      <c r="AJ32" s="86" t="b">
        <v>0</v>
      </c>
      <c r="AK32" s="86">
        <v>0</v>
      </c>
      <c r="AL32" s="92" t="s">
        <v>508</v>
      </c>
      <c r="AM32" s="86" t="s">
        <v>516</v>
      </c>
      <c r="AN32" s="86" t="b">
        <v>0</v>
      </c>
      <c r="AO32" s="92" t="s">
        <v>472</v>
      </c>
      <c r="AP32" s="86" t="s">
        <v>176</v>
      </c>
      <c r="AQ32" s="86">
        <v>0</v>
      </c>
      <c r="AR32" s="86">
        <v>0</v>
      </c>
      <c r="AS32" s="86"/>
      <c r="AT32" s="86"/>
      <c r="AU32" s="86"/>
      <c r="AV32" s="86"/>
      <c r="AW32" s="86"/>
      <c r="AX32" s="86"/>
      <c r="AY32" s="86"/>
      <c r="AZ32" s="86"/>
      <c r="BA32">
        <v>23</v>
      </c>
      <c r="BB32" s="85" t="str">
        <f>REPLACE(INDEX(GroupVertices[Group],MATCH(Edges24[[#This Row],[Vertex 1]],GroupVertices[Vertex],0)),1,1,"")</f>
        <v>9</v>
      </c>
      <c r="BC32" s="85" t="str">
        <f>REPLACE(INDEX(GroupVertices[Group],MATCH(Edges24[[#This Row],[Vertex 2]],GroupVertices[Vertex],0)),1,1,"")</f>
        <v>9</v>
      </c>
      <c r="BD32" s="51">
        <v>0</v>
      </c>
      <c r="BE32" s="52">
        <v>0</v>
      </c>
      <c r="BF32" s="51">
        <v>0</v>
      </c>
      <c r="BG32" s="52">
        <v>0</v>
      </c>
      <c r="BH32" s="51">
        <v>0</v>
      </c>
      <c r="BI32" s="52">
        <v>0</v>
      </c>
      <c r="BJ32" s="51">
        <v>28</v>
      </c>
      <c r="BK32" s="52">
        <v>100</v>
      </c>
      <c r="BL32" s="51">
        <v>28</v>
      </c>
    </row>
    <row r="33" spans="1:64" ht="15">
      <c r="A33" s="84" t="s">
        <v>218</v>
      </c>
      <c r="B33" s="84" t="s">
        <v>242</v>
      </c>
      <c r="C33" s="53"/>
      <c r="D33" s="54"/>
      <c r="E33" s="65"/>
      <c r="F33" s="55"/>
      <c r="G33" s="53"/>
      <c r="H33" s="57"/>
      <c r="I33" s="56"/>
      <c r="J33" s="56"/>
      <c r="K33" s="36" t="s">
        <v>65</v>
      </c>
      <c r="L33" s="83">
        <v>40</v>
      </c>
      <c r="M33" s="83"/>
      <c r="N33" s="63"/>
      <c r="O33" s="86" t="s">
        <v>247</v>
      </c>
      <c r="P33" s="88">
        <v>43518.00077546296</v>
      </c>
      <c r="Q33" s="86" t="s">
        <v>278</v>
      </c>
      <c r="R33" s="89" t="s">
        <v>313</v>
      </c>
      <c r="S33" s="86" t="s">
        <v>327</v>
      </c>
      <c r="T33" s="86" t="s">
        <v>341</v>
      </c>
      <c r="U33" s="86"/>
      <c r="V33" s="89" t="s">
        <v>373</v>
      </c>
      <c r="W33" s="88">
        <v>43518.00077546296</v>
      </c>
      <c r="X33" s="89" t="s">
        <v>412</v>
      </c>
      <c r="Y33" s="86"/>
      <c r="Z33" s="86"/>
      <c r="AA33" s="92" t="s">
        <v>473</v>
      </c>
      <c r="AB33" s="92" t="s">
        <v>505</v>
      </c>
      <c r="AC33" s="86" t="b">
        <v>0</v>
      </c>
      <c r="AD33" s="86">
        <v>0</v>
      </c>
      <c r="AE33" s="92" t="s">
        <v>510</v>
      </c>
      <c r="AF33" s="86" t="b">
        <v>0</v>
      </c>
      <c r="AG33" s="86" t="s">
        <v>512</v>
      </c>
      <c r="AH33" s="86"/>
      <c r="AI33" s="92" t="s">
        <v>508</v>
      </c>
      <c r="AJ33" s="86" t="b">
        <v>0</v>
      </c>
      <c r="AK33" s="86">
        <v>0</v>
      </c>
      <c r="AL33" s="92" t="s">
        <v>508</v>
      </c>
      <c r="AM33" s="86" t="s">
        <v>515</v>
      </c>
      <c r="AN33" s="86" t="b">
        <v>0</v>
      </c>
      <c r="AO33" s="92" t="s">
        <v>505</v>
      </c>
      <c r="AP33" s="86" t="s">
        <v>176</v>
      </c>
      <c r="AQ33" s="86">
        <v>0</v>
      </c>
      <c r="AR33" s="86">
        <v>0</v>
      </c>
      <c r="AS33" s="86"/>
      <c r="AT33" s="86"/>
      <c r="AU33" s="86"/>
      <c r="AV33" s="86"/>
      <c r="AW33" s="86"/>
      <c r="AX33" s="86"/>
      <c r="AY33" s="86"/>
      <c r="AZ33" s="86"/>
      <c r="BA33">
        <v>1</v>
      </c>
      <c r="BB33" s="85" t="str">
        <f>REPLACE(INDEX(GroupVertices[Group],MATCH(Edges24[[#This Row],[Vertex 1]],GroupVertices[Vertex],0)),1,1,"")</f>
        <v>2</v>
      </c>
      <c r="BC33" s="85" t="str">
        <f>REPLACE(INDEX(GroupVertices[Group],MATCH(Edges24[[#This Row],[Vertex 2]],GroupVertices[Vertex],0)),1,1,"")</f>
        <v>2</v>
      </c>
      <c r="BD33" s="51"/>
      <c r="BE33" s="52"/>
      <c r="BF33" s="51"/>
      <c r="BG33" s="52"/>
      <c r="BH33" s="51"/>
      <c r="BI33" s="52"/>
      <c r="BJ33" s="51"/>
      <c r="BK33" s="52"/>
      <c r="BL33" s="51"/>
    </row>
    <row r="34" spans="1:64" ht="15">
      <c r="A34" s="84" t="s">
        <v>218</v>
      </c>
      <c r="B34" s="84" t="s">
        <v>244</v>
      </c>
      <c r="C34" s="53"/>
      <c r="D34" s="54"/>
      <c r="E34" s="65"/>
      <c r="F34" s="55"/>
      <c r="G34" s="53"/>
      <c r="H34" s="57"/>
      <c r="I34" s="56"/>
      <c r="J34" s="56"/>
      <c r="K34" s="36" t="s">
        <v>65</v>
      </c>
      <c r="L34" s="83">
        <v>42</v>
      </c>
      <c r="M34" s="83"/>
      <c r="N34" s="63"/>
      <c r="O34" s="86" t="s">
        <v>247</v>
      </c>
      <c r="P34" s="88">
        <v>43514.75581018518</v>
      </c>
      <c r="Q34" s="86" t="s">
        <v>279</v>
      </c>
      <c r="R34" s="89" t="s">
        <v>314</v>
      </c>
      <c r="S34" s="86" t="s">
        <v>328</v>
      </c>
      <c r="T34" s="86" t="s">
        <v>342</v>
      </c>
      <c r="U34" s="86"/>
      <c r="V34" s="89" t="s">
        <v>373</v>
      </c>
      <c r="W34" s="88">
        <v>43514.75581018518</v>
      </c>
      <c r="X34" s="89" t="s">
        <v>413</v>
      </c>
      <c r="Y34" s="86"/>
      <c r="Z34" s="86"/>
      <c r="AA34" s="92" t="s">
        <v>474</v>
      </c>
      <c r="AB34" s="86"/>
      <c r="AC34" s="86" t="b">
        <v>0</v>
      </c>
      <c r="AD34" s="86">
        <v>0</v>
      </c>
      <c r="AE34" s="92" t="s">
        <v>508</v>
      </c>
      <c r="AF34" s="86" t="b">
        <v>0</v>
      </c>
      <c r="AG34" s="86" t="s">
        <v>512</v>
      </c>
      <c r="AH34" s="86"/>
      <c r="AI34" s="92" t="s">
        <v>508</v>
      </c>
      <c r="AJ34" s="86" t="b">
        <v>0</v>
      </c>
      <c r="AK34" s="86">
        <v>0</v>
      </c>
      <c r="AL34" s="92" t="s">
        <v>508</v>
      </c>
      <c r="AM34" s="86" t="s">
        <v>517</v>
      </c>
      <c r="AN34" s="86" t="b">
        <v>0</v>
      </c>
      <c r="AO34" s="92" t="s">
        <v>474</v>
      </c>
      <c r="AP34" s="86" t="s">
        <v>176</v>
      </c>
      <c r="AQ34" s="86">
        <v>0</v>
      </c>
      <c r="AR34" s="86">
        <v>0</v>
      </c>
      <c r="AS34" s="86"/>
      <c r="AT34" s="86"/>
      <c r="AU34" s="86"/>
      <c r="AV34" s="86"/>
      <c r="AW34" s="86"/>
      <c r="AX34" s="86"/>
      <c r="AY34" s="86"/>
      <c r="AZ34" s="86"/>
      <c r="BA34">
        <v>1</v>
      </c>
      <c r="BB34" s="85" t="str">
        <f>REPLACE(INDEX(GroupVertices[Group],MATCH(Edges24[[#This Row],[Vertex 1]],GroupVertices[Vertex],0)),1,1,"")</f>
        <v>2</v>
      </c>
      <c r="BC34" s="85" t="str">
        <f>REPLACE(INDEX(GroupVertices[Group],MATCH(Edges24[[#This Row],[Vertex 2]],GroupVertices[Vertex],0)),1,1,"")</f>
        <v>2</v>
      </c>
      <c r="BD34" s="51">
        <v>1</v>
      </c>
      <c r="BE34" s="52">
        <v>6.666666666666667</v>
      </c>
      <c r="BF34" s="51">
        <v>0</v>
      </c>
      <c r="BG34" s="52">
        <v>0</v>
      </c>
      <c r="BH34" s="51">
        <v>0</v>
      </c>
      <c r="BI34" s="52">
        <v>0</v>
      </c>
      <c r="BJ34" s="51">
        <v>14</v>
      </c>
      <c r="BK34" s="52">
        <v>93.33333333333333</v>
      </c>
      <c r="BL34" s="51">
        <v>15</v>
      </c>
    </row>
    <row r="35" spans="1:64" ht="15">
      <c r="A35" s="84" t="s">
        <v>218</v>
      </c>
      <c r="B35" s="84" t="s">
        <v>218</v>
      </c>
      <c r="C35" s="53"/>
      <c r="D35" s="54"/>
      <c r="E35" s="65"/>
      <c r="F35" s="55"/>
      <c r="G35" s="53"/>
      <c r="H35" s="57"/>
      <c r="I35" s="56"/>
      <c r="J35" s="56"/>
      <c r="K35" s="36" t="s">
        <v>65</v>
      </c>
      <c r="L35" s="83">
        <v>43</v>
      </c>
      <c r="M35" s="83"/>
      <c r="N35" s="63"/>
      <c r="O35" s="86" t="s">
        <v>176</v>
      </c>
      <c r="P35" s="88">
        <v>43514.955243055556</v>
      </c>
      <c r="Q35" s="86" t="s">
        <v>280</v>
      </c>
      <c r="R35" s="89" t="s">
        <v>315</v>
      </c>
      <c r="S35" s="86" t="s">
        <v>329</v>
      </c>
      <c r="T35" s="86" t="s">
        <v>343</v>
      </c>
      <c r="U35" s="86"/>
      <c r="V35" s="89" t="s">
        <v>373</v>
      </c>
      <c r="W35" s="88">
        <v>43514.955243055556</v>
      </c>
      <c r="X35" s="89" t="s">
        <v>414</v>
      </c>
      <c r="Y35" s="86"/>
      <c r="Z35" s="86"/>
      <c r="AA35" s="92" t="s">
        <v>475</v>
      </c>
      <c r="AB35" s="86"/>
      <c r="AC35" s="86" t="b">
        <v>0</v>
      </c>
      <c r="AD35" s="86">
        <v>2</v>
      </c>
      <c r="AE35" s="92" t="s">
        <v>508</v>
      </c>
      <c r="AF35" s="86" t="b">
        <v>0</v>
      </c>
      <c r="AG35" s="86" t="s">
        <v>512</v>
      </c>
      <c r="AH35" s="86"/>
      <c r="AI35" s="92" t="s">
        <v>508</v>
      </c>
      <c r="AJ35" s="86" t="b">
        <v>0</v>
      </c>
      <c r="AK35" s="86">
        <v>0</v>
      </c>
      <c r="AL35" s="92" t="s">
        <v>508</v>
      </c>
      <c r="AM35" s="86" t="s">
        <v>515</v>
      </c>
      <c r="AN35" s="86" t="b">
        <v>0</v>
      </c>
      <c r="AO35" s="92" t="s">
        <v>475</v>
      </c>
      <c r="AP35" s="86" t="s">
        <v>176</v>
      </c>
      <c r="AQ35" s="86">
        <v>0</v>
      </c>
      <c r="AR35" s="86">
        <v>0</v>
      </c>
      <c r="AS35" s="86"/>
      <c r="AT35" s="86"/>
      <c r="AU35" s="86"/>
      <c r="AV35" s="86"/>
      <c r="AW35" s="86"/>
      <c r="AX35" s="86"/>
      <c r="AY35" s="86"/>
      <c r="AZ35" s="86"/>
      <c r="BA35">
        <v>1</v>
      </c>
      <c r="BB35" s="85" t="str">
        <f>REPLACE(INDEX(GroupVertices[Group],MATCH(Edges24[[#This Row],[Vertex 1]],GroupVertices[Vertex],0)),1,1,"")</f>
        <v>2</v>
      </c>
      <c r="BC35" s="85" t="str">
        <f>REPLACE(INDEX(GroupVertices[Group],MATCH(Edges24[[#This Row],[Vertex 2]],GroupVertices[Vertex],0)),1,1,"")</f>
        <v>2</v>
      </c>
      <c r="BD35" s="51">
        <v>0</v>
      </c>
      <c r="BE35" s="52">
        <v>0</v>
      </c>
      <c r="BF35" s="51">
        <v>0</v>
      </c>
      <c r="BG35" s="52">
        <v>0</v>
      </c>
      <c r="BH35" s="51">
        <v>0</v>
      </c>
      <c r="BI35" s="52">
        <v>0</v>
      </c>
      <c r="BJ35" s="51">
        <v>26</v>
      </c>
      <c r="BK35" s="52">
        <v>100</v>
      </c>
      <c r="BL35" s="51">
        <v>26</v>
      </c>
    </row>
    <row r="36" spans="1:64" ht="15">
      <c r="A36" s="84" t="s">
        <v>219</v>
      </c>
      <c r="B36" s="84" t="s">
        <v>219</v>
      </c>
      <c r="C36" s="53"/>
      <c r="D36" s="54"/>
      <c r="E36" s="65"/>
      <c r="F36" s="55"/>
      <c r="G36" s="53"/>
      <c r="H36" s="57"/>
      <c r="I36" s="56"/>
      <c r="J36" s="56"/>
      <c r="K36" s="36" t="s">
        <v>65</v>
      </c>
      <c r="L36" s="83">
        <v>44</v>
      </c>
      <c r="M36" s="83"/>
      <c r="N36" s="63"/>
      <c r="O36" s="86" t="s">
        <v>176</v>
      </c>
      <c r="P36" s="88">
        <v>43516.62648148148</v>
      </c>
      <c r="Q36" s="86" t="s">
        <v>281</v>
      </c>
      <c r="R36" s="86"/>
      <c r="S36" s="86"/>
      <c r="T36" s="86" t="s">
        <v>344</v>
      </c>
      <c r="U36" s="89" t="s">
        <v>360</v>
      </c>
      <c r="V36" s="89" t="s">
        <v>360</v>
      </c>
      <c r="W36" s="88">
        <v>43516.62648148148</v>
      </c>
      <c r="X36" s="89" t="s">
        <v>415</v>
      </c>
      <c r="Y36" s="86"/>
      <c r="Z36" s="86"/>
      <c r="AA36" s="92" t="s">
        <v>476</v>
      </c>
      <c r="AB36" s="86"/>
      <c r="AC36" s="86" t="b">
        <v>0</v>
      </c>
      <c r="AD36" s="86">
        <v>2</v>
      </c>
      <c r="AE36" s="92" t="s">
        <v>508</v>
      </c>
      <c r="AF36" s="86" t="b">
        <v>0</v>
      </c>
      <c r="AG36" s="86" t="s">
        <v>512</v>
      </c>
      <c r="AH36" s="86"/>
      <c r="AI36" s="92" t="s">
        <v>508</v>
      </c>
      <c r="AJ36" s="86" t="b">
        <v>0</v>
      </c>
      <c r="AK36" s="86">
        <v>1</v>
      </c>
      <c r="AL36" s="92" t="s">
        <v>508</v>
      </c>
      <c r="AM36" s="86" t="s">
        <v>518</v>
      </c>
      <c r="AN36" s="86" t="b">
        <v>0</v>
      </c>
      <c r="AO36" s="92" t="s">
        <v>476</v>
      </c>
      <c r="AP36" s="86" t="s">
        <v>176</v>
      </c>
      <c r="AQ36" s="86">
        <v>0</v>
      </c>
      <c r="AR36" s="86">
        <v>0</v>
      </c>
      <c r="AS36" s="86"/>
      <c r="AT36" s="86"/>
      <c r="AU36" s="86"/>
      <c r="AV36" s="86"/>
      <c r="AW36" s="86"/>
      <c r="AX36" s="86"/>
      <c r="AY36" s="86"/>
      <c r="AZ36" s="86"/>
      <c r="BA36">
        <v>5</v>
      </c>
      <c r="BB36" s="85" t="str">
        <f>REPLACE(INDEX(GroupVertices[Group],MATCH(Edges24[[#This Row],[Vertex 1]],GroupVertices[Vertex],0)),1,1,"")</f>
        <v>4</v>
      </c>
      <c r="BC36" s="85" t="str">
        <f>REPLACE(INDEX(GroupVertices[Group],MATCH(Edges24[[#This Row],[Vertex 2]],GroupVertices[Vertex],0)),1,1,"")</f>
        <v>4</v>
      </c>
      <c r="BD36" s="51">
        <v>0</v>
      </c>
      <c r="BE36" s="52">
        <v>0</v>
      </c>
      <c r="BF36" s="51">
        <v>3</v>
      </c>
      <c r="BG36" s="52">
        <v>15</v>
      </c>
      <c r="BH36" s="51">
        <v>0</v>
      </c>
      <c r="BI36" s="52">
        <v>0</v>
      </c>
      <c r="BJ36" s="51">
        <v>17</v>
      </c>
      <c r="BK36" s="52">
        <v>85</v>
      </c>
      <c r="BL36" s="51">
        <v>20</v>
      </c>
    </row>
    <row r="37" spans="1:64" ht="15">
      <c r="A37" s="84" t="s">
        <v>219</v>
      </c>
      <c r="B37" s="84" t="s">
        <v>219</v>
      </c>
      <c r="C37" s="53"/>
      <c r="D37" s="54"/>
      <c r="E37" s="65"/>
      <c r="F37" s="55"/>
      <c r="G37" s="53"/>
      <c r="H37" s="57"/>
      <c r="I37" s="56"/>
      <c r="J37" s="56"/>
      <c r="K37" s="36" t="s">
        <v>65</v>
      </c>
      <c r="L37" s="83">
        <v>45</v>
      </c>
      <c r="M37" s="83"/>
      <c r="N37" s="63"/>
      <c r="O37" s="86" t="s">
        <v>176</v>
      </c>
      <c r="P37" s="88">
        <v>43517.81354166667</v>
      </c>
      <c r="Q37" s="86" t="s">
        <v>282</v>
      </c>
      <c r="R37" s="86"/>
      <c r="S37" s="86"/>
      <c r="T37" s="86" t="s">
        <v>345</v>
      </c>
      <c r="U37" s="86"/>
      <c r="V37" s="89" t="s">
        <v>374</v>
      </c>
      <c r="W37" s="88">
        <v>43517.81354166667</v>
      </c>
      <c r="X37" s="89" t="s">
        <v>416</v>
      </c>
      <c r="Y37" s="86"/>
      <c r="Z37" s="86"/>
      <c r="AA37" s="92" t="s">
        <v>477</v>
      </c>
      <c r="AB37" s="92" t="s">
        <v>506</v>
      </c>
      <c r="AC37" s="86" t="b">
        <v>0</v>
      </c>
      <c r="AD37" s="86">
        <v>0</v>
      </c>
      <c r="AE37" s="92" t="s">
        <v>511</v>
      </c>
      <c r="AF37" s="86" t="b">
        <v>0</v>
      </c>
      <c r="AG37" s="86" t="s">
        <v>512</v>
      </c>
      <c r="AH37" s="86"/>
      <c r="AI37" s="92" t="s">
        <v>508</v>
      </c>
      <c r="AJ37" s="86" t="b">
        <v>0</v>
      </c>
      <c r="AK37" s="86">
        <v>0</v>
      </c>
      <c r="AL37" s="92" t="s">
        <v>508</v>
      </c>
      <c r="AM37" s="86" t="s">
        <v>515</v>
      </c>
      <c r="AN37" s="86" t="b">
        <v>0</v>
      </c>
      <c r="AO37" s="92" t="s">
        <v>506</v>
      </c>
      <c r="AP37" s="86" t="s">
        <v>176</v>
      </c>
      <c r="AQ37" s="86">
        <v>0</v>
      </c>
      <c r="AR37" s="86">
        <v>0</v>
      </c>
      <c r="AS37" s="86"/>
      <c r="AT37" s="86"/>
      <c r="AU37" s="86"/>
      <c r="AV37" s="86"/>
      <c r="AW37" s="86"/>
      <c r="AX37" s="86"/>
      <c r="AY37" s="86"/>
      <c r="AZ37" s="86"/>
      <c r="BA37">
        <v>5</v>
      </c>
      <c r="BB37" s="85" t="str">
        <f>REPLACE(INDEX(GroupVertices[Group],MATCH(Edges24[[#This Row],[Vertex 1]],GroupVertices[Vertex],0)),1,1,"")</f>
        <v>4</v>
      </c>
      <c r="BC37" s="85" t="str">
        <f>REPLACE(INDEX(GroupVertices[Group],MATCH(Edges24[[#This Row],[Vertex 2]],GroupVertices[Vertex],0)),1,1,"")</f>
        <v>4</v>
      </c>
      <c r="BD37" s="51">
        <v>0</v>
      </c>
      <c r="BE37" s="52">
        <v>0</v>
      </c>
      <c r="BF37" s="51">
        <v>0</v>
      </c>
      <c r="BG37" s="52">
        <v>0</v>
      </c>
      <c r="BH37" s="51">
        <v>0</v>
      </c>
      <c r="BI37" s="52">
        <v>0</v>
      </c>
      <c r="BJ37" s="51">
        <v>33</v>
      </c>
      <c r="BK37" s="52">
        <v>100</v>
      </c>
      <c r="BL37" s="51">
        <v>33</v>
      </c>
    </row>
    <row r="38" spans="1:64" ht="15">
      <c r="A38" s="84" t="s">
        <v>219</v>
      </c>
      <c r="B38" s="84" t="s">
        <v>219</v>
      </c>
      <c r="C38" s="53"/>
      <c r="D38" s="54"/>
      <c r="E38" s="65"/>
      <c r="F38" s="55"/>
      <c r="G38" s="53"/>
      <c r="H38" s="57"/>
      <c r="I38" s="56"/>
      <c r="J38" s="56"/>
      <c r="K38" s="36" t="s">
        <v>65</v>
      </c>
      <c r="L38" s="83">
        <v>46</v>
      </c>
      <c r="M38" s="83"/>
      <c r="N38" s="63"/>
      <c r="O38" s="86" t="s">
        <v>176</v>
      </c>
      <c r="P38" s="88">
        <v>43517.820335648146</v>
      </c>
      <c r="Q38" s="86" t="s">
        <v>283</v>
      </c>
      <c r="R38" s="86"/>
      <c r="S38" s="86"/>
      <c r="T38" s="86" t="s">
        <v>346</v>
      </c>
      <c r="U38" s="86"/>
      <c r="V38" s="89" t="s">
        <v>374</v>
      </c>
      <c r="W38" s="88">
        <v>43517.820335648146</v>
      </c>
      <c r="X38" s="89" t="s">
        <v>417</v>
      </c>
      <c r="Y38" s="86"/>
      <c r="Z38" s="86"/>
      <c r="AA38" s="92" t="s">
        <v>478</v>
      </c>
      <c r="AB38" s="92" t="s">
        <v>507</v>
      </c>
      <c r="AC38" s="86" t="b">
        <v>0</v>
      </c>
      <c r="AD38" s="86">
        <v>0</v>
      </c>
      <c r="AE38" s="92" t="s">
        <v>511</v>
      </c>
      <c r="AF38" s="86" t="b">
        <v>0</v>
      </c>
      <c r="AG38" s="86" t="s">
        <v>512</v>
      </c>
      <c r="AH38" s="86"/>
      <c r="AI38" s="92" t="s">
        <v>508</v>
      </c>
      <c r="AJ38" s="86" t="b">
        <v>0</v>
      </c>
      <c r="AK38" s="86">
        <v>0</v>
      </c>
      <c r="AL38" s="92" t="s">
        <v>508</v>
      </c>
      <c r="AM38" s="86" t="s">
        <v>515</v>
      </c>
      <c r="AN38" s="86" t="b">
        <v>0</v>
      </c>
      <c r="AO38" s="92" t="s">
        <v>507</v>
      </c>
      <c r="AP38" s="86" t="s">
        <v>176</v>
      </c>
      <c r="AQ38" s="86">
        <v>0</v>
      </c>
      <c r="AR38" s="86">
        <v>0</v>
      </c>
      <c r="AS38" s="86"/>
      <c r="AT38" s="86"/>
      <c r="AU38" s="86"/>
      <c r="AV38" s="86"/>
      <c r="AW38" s="86"/>
      <c r="AX38" s="86"/>
      <c r="AY38" s="86"/>
      <c r="AZ38" s="86"/>
      <c r="BA38">
        <v>5</v>
      </c>
      <c r="BB38" s="85" t="str">
        <f>REPLACE(INDEX(GroupVertices[Group],MATCH(Edges24[[#This Row],[Vertex 1]],GroupVertices[Vertex],0)),1,1,"")</f>
        <v>4</v>
      </c>
      <c r="BC38" s="85" t="str">
        <f>REPLACE(INDEX(GroupVertices[Group],MATCH(Edges24[[#This Row],[Vertex 2]],GroupVertices[Vertex],0)),1,1,"")</f>
        <v>4</v>
      </c>
      <c r="BD38" s="51">
        <v>4</v>
      </c>
      <c r="BE38" s="52">
        <v>9.75609756097561</v>
      </c>
      <c r="BF38" s="51">
        <v>0</v>
      </c>
      <c r="BG38" s="52">
        <v>0</v>
      </c>
      <c r="BH38" s="51">
        <v>0</v>
      </c>
      <c r="BI38" s="52">
        <v>0</v>
      </c>
      <c r="BJ38" s="51">
        <v>37</v>
      </c>
      <c r="BK38" s="52">
        <v>90.2439024390244</v>
      </c>
      <c r="BL38" s="51">
        <v>41</v>
      </c>
    </row>
    <row r="39" spans="1:64" ht="15">
      <c r="A39" s="84" t="s">
        <v>219</v>
      </c>
      <c r="B39" s="84" t="s">
        <v>219</v>
      </c>
      <c r="C39" s="53"/>
      <c r="D39" s="54"/>
      <c r="E39" s="65"/>
      <c r="F39" s="55"/>
      <c r="G39" s="53"/>
      <c r="H39" s="57"/>
      <c r="I39" s="56"/>
      <c r="J39" s="56"/>
      <c r="K39" s="36" t="s">
        <v>65</v>
      </c>
      <c r="L39" s="83">
        <v>47</v>
      </c>
      <c r="M39" s="83"/>
      <c r="N39" s="63"/>
      <c r="O39" s="86" t="s">
        <v>176</v>
      </c>
      <c r="P39" s="88">
        <v>43518.73795138889</v>
      </c>
      <c r="Q39" s="86" t="s">
        <v>284</v>
      </c>
      <c r="R39" s="89" t="s">
        <v>316</v>
      </c>
      <c r="S39" s="86" t="s">
        <v>330</v>
      </c>
      <c r="T39" s="86" t="s">
        <v>344</v>
      </c>
      <c r="U39" s="89" t="s">
        <v>361</v>
      </c>
      <c r="V39" s="89" t="s">
        <v>361</v>
      </c>
      <c r="W39" s="88">
        <v>43518.73795138889</v>
      </c>
      <c r="X39" s="89" t="s">
        <v>418</v>
      </c>
      <c r="Y39" s="86"/>
      <c r="Z39" s="86"/>
      <c r="AA39" s="92" t="s">
        <v>479</v>
      </c>
      <c r="AB39" s="86"/>
      <c r="AC39" s="86" t="b">
        <v>0</v>
      </c>
      <c r="AD39" s="86">
        <v>0</v>
      </c>
      <c r="AE39" s="92" t="s">
        <v>508</v>
      </c>
      <c r="AF39" s="86" t="b">
        <v>0</v>
      </c>
      <c r="AG39" s="86" t="s">
        <v>512</v>
      </c>
      <c r="AH39" s="86"/>
      <c r="AI39" s="92" t="s">
        <v>508</v>
      </c>
      <c r="AJ39" s="86" t="b">
        <v>0</v>
      </c>
      <c r="AK39" s="86">
        <v>0</v>
      </c>
      <c r="AL39" s="92" t="s">
        <v>508</v>
      </c>
      <c r="AM39" s="86" t="s">
        <v>518</v>
      </c>
      <c r="AN39" s="86" t="b">
        <v>0</v>
      </c>
      <c r="AO39" s="92" t="s">
        <v>479</v>
      </c>
      <c r="AP39" s="86" t="s">
        <v>176</v>
      </c>
      <c r="AQ39" s="86">
        <v>0</v>
      </c>
      <c r="AR39" s="86">
        <v>0</v>
      </c>
      <c r="AS39" s="86"/>
      <c r="AT39" s="86"/>
      <c r="AU39" s="86"/>
      <c r="AV39" s="86"/>
      <c r="AW39" s="86"/>
      <c r="AX39" s="86"/>
      <c r="AY39" s="86"/>
      <c r="AZ39" s="86"/>
      <c r="BA39">
        <v>5</v>
      </c>
      <c r="BB39" s="85" t="str">
        <f>REPLACE(INDEX(GroupVertices[Group],MATCH(Edges24[[#This Row],[Vertex 1]],GroupVertices[Vertex],0)),1,1,"")</f>
        <v>4</v>
      </c>
      <c r="BC39" s="85" t="str">
        <f>REPLACE(INDEX(GroupVertices[Group],MATCH(Edges24[[#This Row],[Vertex 2]],GroupVertices[Vertex],0)),1,1,"")</f>
        <v>4</v>
      </c>
      <c r="BD39" s="51">
        <v>0</v>
      </c>
      <c r="BE39" s="52">
        <v>0</v>
      </c>
      <c r="BF39" s="51">
        <v>3</v>
      </c>
      <c r="BG39" s="52">
        <v>13.043478260869565</v>
      </c>
      <c r="BH39" s="51">
        <v>0</v>
      </c>
      <c r="BI39" s="52">
        <v>0</v>
      </c>
      <c r="BJ39" s="51">
        <v>20</v>
      </c>
      <c r="BK39" s="52">
        <v>86.95652173913044</v>
      </c>
      <c r="BL39" s="51">
        <v>23</v>
      </c>
    </row>
    <row r="40" spans="1:64" ht="15">
      <c r="A40" s="84" t="s">
        <v>219</v>
      </c>
      <c r="B40" s="84" t="s">
        <v>219</v>
      </c>
      <c r="C40" s="53"/>
      <c r="D40" s="54"/>
      <c r="E40" s="65"/>
      <c r="F40" s="55"/>
      <c r="G40" s="53"/>
      <c r="H40" s="57"/>
      <c r="I40" s="56"/>
      <c r="J40" s="56"/>
      <c r="K40" s="36" t="s">
        <v>65</v>
      </c>
      <c r="L40" s="83">
        <v>48</v>
      </c>
      <c r="M40" s="83"/>
      <c r="N40" s="63"/>
      <c r="O40" s="86" t="s">
        <v>176</v>
      </c>
      <c r="P40" s="88">
        <v>43519.266076388885</v>
      </c>
      <c r="Q40" s="86" t="s">
        <v>285</v>
      </c>
      <c r="R40" s="89" t="s">
        <v>317</v>
      </c>
      <c r="S40" s="86" t="s">
        <v>330</v>
      </c>
      <c r="T40" s="86" t="s">
        <v>347</v>
      </c>
      <c r="U40" s="86"/>
      <c r="V40" s="89" t="s">
        <v>374</v>
      </c>
      <c r="W40" s="88">
        <v>43519.266076388885</v>
      </c>
      <c r="X40" s="89" t="s">
        <v>419</v>
      </c>
      <c r="Y40" s="86"/>
      <c r="Z40" s="86"/>
      <c r="AA40" s="92" t="s">
        <v>480</v>
      </c>
      <c r="AB40" s="86"/>
      <c r="AC40" s="86" t="b">
        <v>0</v>
      </c>
      <c r="AD40" s="86">
        <v>1</v>
      </c>
      <c r="AE40" s="92" t="s">
        <v>508</v>
      </c>
      <c r="AF40" s="86" t="b">
        <v>0</v>
      </c>
      <c r="AG40" s="86" t="s">
        <v>512</v>
      </c>
      <c r="AH40" s="86"/>
      <c r="AI40" s="92" t="s">
        <v>508</v>
      </c>
      <c r="AJ40" s="86" t="b">
        <v>0</v>
      </c>
      <c r="AK40" s="86">
        <v>1</v>
      </c>
      <c r="AL40" s="92" t="s">
        <v>508</v>
      </c>
      <c r="AM40" s="86" t="s">
        <v>515</v>
      </c>
      <c r="AN40" s="86" t="b">
        <v>0</v>
      </c>
      <c r="AO40" s="92" t="s">
        <v>480</v>
      </c>
      <c r="AP40" s="86" t="s">
        <v>176</v>
      </c>
      <c r="AQ40" s="86">
        <v>0</v>
      </c>
      <c r="AR40" s="86">
        <v>0</v>
      </c>
      <c r="AS40" s="86"/>
      <c r="AT40" s="86"/>
      <c r="AU40" s="86"/>
      <c r="AV40" s="86"/>
      <c r="AW40" s="86"/>
      <c r="AX40" s="86"/>
      <c r="AY40" s="86"/>
      <c r="AZ40" s="86"/>
      <c r="BA40">
        <v>5</v>
      </c>
      <c r="BB40" s="85" t="str">
        <f>REPLACE(INDEX(GroupVertices[Group],MATCH(Edges24[[#This Row],[Vertex 1]],GroupVertices[Vertex],0)),1,1,"")</f>
        <v>4</v>
      </c>
      <c r="BC40" s="85" t="str">
        <f>REPLACE(INDEX(GroupVertices[Group],MATCH(Edges24[[#This Row],[Vertex 2]],GroupVertices[Vertex],0)),1,1,"")</f>
        <v>4</v>
      </c>
      <c r="BD40" s="51">
        <v>1</v>
      </c>
      <c r="BE40" s="52">
        <v>5</v>
      </c>
      <c r="BF40" s="51">
        <v>0</v>
      </c>
      <c r="BG40" s="52">
        <v>0</v>
      </c>
      <c r="BH40" s="51">
        <v>0</v>
      </c>
      <c r="BI40" s="52">
        <v>0</v>
      </c>
      <c r="BJ40" s="51">
        <v>19</v>
      </c>
      <c r="BK40" s="52">
        <v>95</v>
      </c>
      <c r="BL40" s="51">
        <v>20</v>
      </c>
    </row>
    <row r="41" spans="1:64" ht="15">
      <c r="A41" s="84" t="s">
        <v>220</v>
      </c>
      <c r="B41" s="84" t="s">
        <v>219</v>
      </c>
      <c r="C41" s="53"/>
      <c r="D41" s="54"/>
      <c r="E41" s="65"/>
      <c r="F41" s="55"/>
      <c r="G41" s="53"/>
      <c r="H41" s="57"/>
      <c r="I41" s="56"/>
      <c r="J41" s="56"/>
      <c r="K41" s="36" t="s">
        <v>65</v>
      </c>
      <c r="L41" s="83">
        <v>49</v>
      </c>
      <c r="M41" s="83"/>
      <c r="N41" s="63"/>
      <c r="O41" s="86" t="s">
        <v>247</v>
      </c>
      <c r="P41" s="88">
        <v>43519.266539351855</v>
      </c>
      <c r="Q41" s="86" t="s">
        <v>286</v>
      </c>
      <c r="R41" s="89" t="s">
        <v>317</v>
      </c>
      <c r="S41" s="86" t="s">
        <v>330</v>
      </c>
      <c r="T41" s="86" t="s">
        <v>348</v>
      </c>
      <c r="U41" s="86"/>
      <c r="V41" s="89" t="s">
        <v>375</v>
      </c>
      <c r="W41" s="88">
        <v>43519.266539351855</v>
      </c>
      <c r="X41" s="89" t="s">
        <v>420</v>
      </c>
      <c r="Y41" s="86"/>
      <c r="Z41" s="86"/>
      <c r="AA41" s="92" t="s">
        <v>481</v>
      </c>
      <c r="AB41" s="86"/>
      <c r="AC41" s="86" t="b">
        <v>0</v>
      </c>
      <c r="AD41" s="86">
        <v>0</v>
      </c>
      <c r="AE41" s="92" t="s">
        <v>508</v>
      </c>
      <c r="AF41" s="86" t="b">
        <v>0</v>
      </c>
      <c r="AG41" s="86" t="s">
        <v>512</v>
      </c>
      <c r="AH41" s="86"/>
      <c r="AI41" s="92" t="s">
        <v>508</v>
      </c>
      <c r="AJ41" s="86" t="b">
        <v>0</v>
      </c>
      <c r="AK41" s="86">
        <v>1</v>
      </c>
      <c r="AL41" s="92" t="s">
        <v>480</v>
      </c>
      <c r="AM41" s="86" t="s">
        <v>519</v>
      </c>
      <c r="AN41" s="86" t="b">
        <v>0</v>
      </c>
      <c r="AO41" s="92" t="s">
        <v>480</v>
      </c>
      <c r="AP41" s="86" t="s">
        <v>176</v>
      </c>
      <c r="AQ41" s="86">
        <v>0</v>
      </c>
      <c r="AR41" s="86">
        <v>0</v>
      </c>
      <c r="AS41" s="86"/>
      <c r="AT41" s="86"/>
      <c r="AU41" s="86"/>
      <c r="AV41" s="86"/>
      <c r="AW41" s="86"/>
      <c r="AX41" s="86"/>
      <c r="AY41" s="86"/>
      <c r="AZ41" s="86"/>
      <c r="BA41">
        <v>1</v>
      </c>
      <c r="BB41" s="85" t="str">
        <f>REPLACE(INDEX(GroupVertices[Group],MATCH(Edges24[[#This Row],[Vertex 1]],GroupVertices[Vertex],0)),1,1,"")</f>
        <v>4</v>
      </c>
      <c r="BC41" s="85" t="str">
        <f>REPLACE(INDEX(GroupVertices[Group],MATCH(Edges24[[#This Row],[Vertex 2]],GroupVertices[Vertex],0)),1,1,"")</f>
        <v>4</v>
      </c>
      <c r="BD41" s="51">
        <v>1</v>
      </c>
      <c r="BE41" s="52">
        <v>7.6923076923076925</v>
      </c>
      <c r="BF41" s="51">
        <v>0</v>
      </c>
      <c r="BG41" s="52">
        <v>0</v>
      </c>
      <c r="BH41" s="51">
        <v>0</v>
      </c>
      <c r="BI41" s="52">
        <v>0</v>
      </c>
      <c r="BJ41" s="51">
        <v>12</v>
      </c>
      <c r="BK41" s="52">
        <v>92.3076923076923</v>
      </c>
      <c r="BL41" s="51">
        <v>13</v>
      </c>
    </row>
    <row r="42" spans="1:64" ht="15">
      <c r="A42" s="84" t="s">
        <v>221</v>
      </c>
      <c r="B42" s="84" t="s">
        <v>221</v>
      </c>
      <c r="C42" s="53"/>
      <c r="D42" s="54"/>
      <c r="E42" s="65"/>
      <c r="F42" s="55"/>
      <c r="G42" s="53"/>
      <c r="H42" s="57"/>
      <c r="I42" s="56"/>
      <c r="J42" s="56"/>
      <c r="K42" s="36" t="s">
        <v>65</v>
      </c>
      <c r="L42" s="83">
        <v>50</v>
      </c>
      <c r="M42" s="83"/>
      <c r="N42" s="63"/>
      <c r="O42" s="86" t="s">
        <v>176</v>
      </c>
      <c r="P42" s="88">
        <v>43519.89855324074</v>
      </c>
      <c r="Q42" s="86" t="s">
        <v>287</v>
      </c>
      <c r="R42" s="89" t="s">
        <v>318</v>
      </c>
      <c r="S42" s="86" t="s">
        <v>331</v>
      </c>
      <c r="T42" s="86" t="s">
        <v>349</v>
      </c>
      <c r="U42" s="86"/>
      <c r="V42" s="89" t="s">
        <v>376</v>
      </c>
      <c r="W42" s="88">
        <v>43519.89855324074</v>
      </c>
      <c r="X42" s="89" t="s">
        <v>421</v>
      </c>
      <c r="Y42" s="86"/>
      <c r="Z42" s="86"/>
      <c r="AA42" s="92" t="s">
        <v>482</v>
      </c>
      <c r="AB42" s="86"/>
      <c r="AC42" s="86" t="b">
        <v>0</v>
      </c>
      <c r="AD42" s="86">
        <v>1</v>
      </c>
      <c r="AE42" s="92" t="s">
        <v>508</v>
      </c>
      <c r="AF42" s="86" t="b">
        <v>0</v>
      </c>
      <c r="AG42" s="86" t="s">
        <v>512</v>
      </c>
      <c r="AH42" s="86"/>
      <c r="AI42" s="92" t="s">
        <v>508</v>
      </c>
      <c r="AJ42" s="86" t="b">
        <v>0</v>
      </c>
      <c r="AK42" s="86">
        <v>1</v>
      </c>
      <c r="AL42" s="92" t="s">
        <v>508</v>
      </c>
      <c r="AM42" s="86" t="s">
        <v>515</v>
      </c>
      <c r="AN42" s="86" t="b">
        <v>0</v>
      </c>
      <c r="AO42" s="92" t="s">
        <v>482</v>
      </c>
      <c r="AP42" s="86" t="s">
        <v>176</v>
      </c>
      <c r="AQ42" s="86">
        <v>0</v>
      </c>
      <c r="AR42" s="86">
        <v>0</v>
      </c>
      <c r="AS42" s="86"/>
      <c r="AT42" s="86"/>
      <c r="AU42" s="86"/>
      <c r="AV42" s="86"/>
      <c r="AW42" s="86"/>
      <c r="AX42" s="86"/>
      <c r="AY42" s="86"/>
      <c r="AZ42" s="86"/>
      <c r="BA42">
        <v>1</v>
      </c>
      <c r="BB42" s="85" t="str">
        <f>REPLACE(INDEX(GroupVertices[Group],MATCH(Edges24[[#This Row],[Vertex 1]],GroupVertices[Vertex],0)),1,1,"")</f>
        <v>8</v>
      </c>
      <c r="BC42" s="85" t="str">
        <f>REPLACE(INDEX(GroupVertices[Group],MATCH(Edges24[[#This Row],[Vertex 2]],GroupVertices[Vertex],0)),1,1,"")</f>
        <v>8</v>
      </c>
      <c r="BD42" s="51">
        <v>0</v>
      </c>
      <c r="BE42" s="52">
        <v>0</v>
      </c>
      <c r="BF42" s="51">
        <v>1</v>
      </c>
      <c r="BG42" s="52">
        <v>3.8461538461538463</v>
      </c>
      <c r="BH42" s="51">
        <v>0</v>
      </c>
      <c r="BI42" s="52">
        <v>0</v>
      </c>
      <c r="BJ42" s="51">
        <v>25</v>
      </c>
      <c r="BK42" s="52">
        <v>96.15384615384616</v>
      </c>
      <c r="BL42" s="51">
        <v>26</v>
      </c>
    </row>
    <row r="43" spans="1:64" ht="15">
      <c r="A43" s="84" t="s">
        <v>222</v>
      </c>
      <c r="B43" s="84" t="s">
        <v>221</v>
      </c>
      <c r="C43" s="53"/>
      <c r="D43" s="54"/>
      <c r="E43" s="65"/>
      <c r="F43" s="55"/>
      <c r="G43" s="53"/>
      <c r="H43" s="57"/>
      <c r="I43" s="56"/>
      <c r="J43" s="56"/>
      <c r="K43" s="36" t="s">
        <v>65</v>
      </c>
      <c r="L43" s="83">
        <v>51</v>
      </c>
      <c r="M43" s="83"/>
      <c r="N43" s="63"/>
      <c r="O43" s="86" t="s">
        <v>247</v>
      </c>
      <c r="P43" s="88">
        <v>43519.905011574076</v>
      </c>
      <c r="Q43" s="86" t="s">
        <v>288</v>
      </c>
      <c r="R43" s="89" t="s">
        <v>318</v>
      </c>
      <c r="S43" s="86" t="s">
        <v>331</v>
      </c>
      <c r="T43" s="86" t="s">
        <v>350</v>
      </c>
      <c r="U43" s="86"/>
      <c r="V43" s="89" t="s">
        <v>377</v>
      </c>
      <c r="W43" s="88">
        <v>43519.905011574076</v>
      </c>
      <c r="X43" s="89" t="s">
        <v>422</v>
      </c>
      <c r="Y43" s="86"/>
      <c r="Z43" s="86"/>
      <c r="AA43" s="92" t="s">
        <v>483</v>
      </c>
      <c r="AB43" s="86"/>
      <c r="AC43" s="86" t="b">
        <v>0</v>
      </c>
      <c r="AD43" s="86">
        <v>0</v>
      </c>
      <c r="AE43" s="92" t="s">
        <v>508</v>
      </c>
      <c r="AF43" s="86" t="b">
        <v>0</v>
      </c>
      <c r="AG43" s="86" t="s">
        <v>512</v>
      </c>
      <c r="AH43" s="86"/>
      <c r="AI43" s="92" t="s">
        <v>508</v>
      </c>
      <c r="AJ43" s="86" t="b">
        <v>0</v>
      </c>
      <c r="AK43" s="86">
        <v>1</v>
      </c>
      <c r="AL43" s="92" t="s">
        <v>482</v>
      </c>
      <c r="AM43" s="86" t="s">
        <v>515</v>
      </c>
      <c r="AN43" s="86" t="b">
        <v>0</v>
      </c>
      <c r="AO43" s="92" t="s">
        <v>482</v>
      </c>
      <c r="AP43" s="86" t="s">
        <v>176</v>
      </c>
      <c r="AQ43" s="86">
        <v>0</v>
      </c>
      <c r="AR43" s="86">
        <v>0</v>
      </c>
      <c r="AS43" s="86"/>
      <c r="AT43" s="86"/>
      <c r="AU43" s="86"/>
      <c r="AV43" s="86"/>
      <c r="AW43" s="86"/>
      <c r="AX43" s="86"/>
      <c r="AY43" s="86"/>
      <c r="AZ43" s="86"/>
      <c r="BA43">
        <v>1</v>
      </c>
      <c r="BB43" s="85" t="str">
        <f>REPLACE(INDEX(GroupVertices[Group],MATCH(Edges24[[#This Row],[Vertex 1]],GroupVertices[Vertex],0)),1,1,"")</f>
        <v>8</v>
      </c>
      <c r="BC43" s="85" t="str">
        <f>REPLACE(INDEX(GroupVertices[Group],MATCH(Edges24[[#This Row],[Vertex 2]],GroupVertices[Vertex],0)),1,1,"")</f>
        <v>8</v>
      </c>
      <c r="BD43" s="51">
        <v>0</v>
      </c>
      <c r="BE43" s="52">
        <v>0</v>
      </c>
      <c r="BF43" s="51">
        <v>0</v>
      </c>
      <c r="BG43" s="52">
        <v>0</v>
      </c>
      <c r="BH43" s="51">
        <v>0</v>
      </c>
      <c r="BI43" s="52">
        <v>0</v>
      </c>
      <c r="BJ43" s="51">
        <v>13</v>
      </c>
      <c r="BK43" s="52">
        <v>100</v>
      </c>
      <c r="BL43" s="51">
        <v>13</v>
      </c>
    </row>
    <row r="44" spans="1:64" ht="15">
      <c r="A44" s="84" t="s">
        <v>223</v>
      </c>
      <c r="B44" s="84" t="s">
        <v>244</v>
      </c>
      <c r="C44" s="53"/>
      <c r="D44" s="54"/>
      <c r="E44" s="65"/>
      <c r="F44" s="55"/>
      <c r="G44" s="53"/>
      <c r="H44" s="57"/>
      <c r="I44" s="56"/>
      <c r="J44" s="56"/>
      <c r="K44" s="36" t="s">
        <v>65</v>
      </c>
      <c r="L44" s="83">
        <v>52</v>
      </c>
      <c r="M44" s="83"/>
      <c r="N44" s="63"/>
      <c r="O44" s="86" t="s">
        <v>247</v>
      </c>
      <c r="P44" s="88">
        <v>43508.53792824074</v>
      </c>
      <c r="Q44" s="86" t="s">
        <v>289</v>
      </c>
      <c r="R44" s="89" t="s">
        <v>319</v>
      </c>
      <c r="S44" s="86" t="s">
        <v>330</v>
      </c>
      <c r="T44" s="86" t="s">
        <v>351</v>
      </c>
      <c r="U44" s="89" t="s">
        <v>362</v>
      </c>
      <c r="V44" s="89" t="s">
        <v>362</v>
      </c>
      <c r="W44" s="88">
        <v>43508.53792824074</v>
      </c>
      <c r="X44" s="89" t="s">
        <v>423</v>
      </c>
      <c r="Y44" s="86"/>
      <c r="Z44" s="86"/>
      <c r="AA44" s="92" t="s">
        <v>484</v>
      </c>
      <c r="AB44" s="86"/>
      <c r="AC44" s="86" t="b">
        <v>0</v>
      </c>
      <c r="AD44" s="86">
        <v>3</v>
      </c>
      <c r="AE44" s="92" t="s">
        <v>508</v>
      </c>
      <c r="AF44" s="86" t="b">
        <v>0</v>
      </c>
      <c r="AG44" s="86" t="s">
        <v>512</v>
      </c>
      <c r="AH44" s="86"/>
      <c r="AI44" s="92" t="s">
        <v>508</v>
      </c>
      <c r="AJ44" s="86" t="b">
        <v>0</v>
      </c>
      <c r="AK44" s="86">
        <v>3</v>
      </c>
      <c r="AL44" s="92" t="s">
        <v>508</v>
      </c>
      <c r="AM44" s="86" t="s">
        <v>517</v>
      </c>
      <c r="AN44" s="86" t="b">
        <v>0</v>
      </c>
      <c r="AO44" s="92" t="s">
        <v>484</v>
      </c>
      <c r="AP44" s="86" t="s">
        <v>523</v>
      </c>
      <c r="AQ44" s="86">
        <v>0</v>
      </c>
      <c r="AR44" s="86">
        <v>0</v>
      </c>
      <c r="AS44" s="86"/>
      <c r="AT44" s="86"/>
      <c r="AU44" s="86"/>
      <c r="AV44" s="86"/>
      <c r="AW44" s="86"/>
      <c r="AX44" s="86"/>
      <c r="AY44" s="86"/>
      <c r="AZ44" s="86"/>
      <c r="BA44">
        <v>1</v>
      </c>
      <c r="BB44" s="85" t="str">
        <f>REPLACE(INDEX(GroupVertices[Group],MATCH(Edges24[[#This Row],[Vertex 1]],GroupVertices[Vertex],0)),1,1,"")</f>
        <v>2</v>
      </c>
      <c r="BC44" s="85" t="str">
        <f>REPLACE(INDEX(GroupVertices[Group],MATCH(Edges24[[#This Row],[Vertex 2]],GroupVertices[Vertex],0)),1,1,"")</f>
        <v>2</v>
      </c>
      <c r="BD44" s="51">
        <v>4</v>
      </c>
      <c r="BE44" s="52">
        <v>14.814814814814815</v>
      </c>
      <c r="BF44" s="51">
        <v>1</v>
      </c>
      <c r="BG44" s="52">
        <v>3.7037037037037037</v>
      </c>
      <c r="BH44" s="51">
        <v>0</v>
      </c>
      <c r="BI44" s="52">
        <v>0</v>
      </c>
      <c r="BJ44" s="51">
        <v>22</v>
      </c>
      <c r="BK44" s="52">
        <v>81.48148148148148</v>
      </c>
      <c r="BL44" s="51">
        <v>27</v>
      </c>
    </row>
    <row r="45" spans="1:64" ht="15">
      <c r="A45" s="84" t="s">
        <v>224</v>
      </c>
      <c r="B45" s="84" t="s">
        <v>244</v>
      </c>
      <c r="C45" s="53"/>
      <c r="D45" s="54"/>
      <c r="E45" s="65"/>
      <c r="F45" s="55"/>
      <c r="G45" s="53"/>
      <c r="H45" s="57"/>
      <c r="I45" s="56"/>
      <c r="J45" s="56"/>
      <c r="K45" s="36" t="s">
        <v>65</v>
      </c>
      <c r="L45" s="83">
        <v>53</v>
      </c>
      <c r="M45" s="83"/>
      <c r="N45" s="63"/>
      <c r="O45" s="86" t="s">
        <v>247</v>
      </c>
      <c r="P45" s="88">
        <v>43523.335324074076</v>
      </c>
      <c r="Q45" s="86" t="s">
        <v>290</v>
      </c>
      <c r="R45" s="89" t="s">
        <v>319</v>
      </c>
      <c r="S45" s="86" t="s">
        <v>330</v>
      </c>
      <c r="T45" s="86" t="s">
        <v>352</v>
      </c>
      <c r="U45" s="86"/>
      <c r="V45" s="89" t="s">
        <v>378</v>
      </c>
      <c r="W45" s="88">
        <v>43523.335324074076</v>
      </c>
      <c r="X45" s="89" t="s">
        <v>424</v>
      </c>
      <c r="Y45" s="86"/>
      <c r="Z45" s="86"/>
      <c r="AA45" s="92" t="s">
        <v>485</v>
      </c>
      <c r="AB45" s="86"/>
      <c r="AC45" s="86" t="b">
        <v>0</v>
      </c>
      <c r="AD45" s="86">
        <v>0</v>
      </c>
      <c r="AE45" s="92" t="s">
        <v>508</v>
      </c>
      <c r="AF45" s="86" t="b">
        <v>0</v>
      </c>
      <c r="AG45" s="86" t="s">
        <v>512</v>
      </c>
      <c r="AH45" s="86"/>
      <c r="AI45" s="92" t="s">
        <v>508</v>
      </c>
      <c r="AJ45" s="86" t="b">
        <v>0</v>
      </c>
      <c r="AK45" s="86">
        <v>3</v>
      </c>
      <c r="AL45" s="92" t="s">
        <v>484</v>
      </c>
      <c r="AM45" s="86" t="s">
        <v>518</v>
      </c>
      <c r="AN45" s="86" t="b">
        <v>0</v>
      </c>
      <c r="AO45" s="92" t="s">
        <v>484</v>
      </c>
      <c r="AP45" s="86" t="s">
        <v>176</v>
      </c>
      <c r="AQ45" s="86">
        <v>0</v>
      </c>
      <c r="AR45" s="86">
        <v>0</v>
      </c>
      <c r="AS45" s="86"/>
      <c r="AT45" s="86"/>
      <c r="AU45" s="86"/>
      <c r="AV45" s="86"/>
      <c r="AW45" s="86"/>
      <c r="AX45" s="86"/>
      <c r="AY45" s="86"/>
      <c r="AZ45" s="86"/>
      <c r="BA45">
        <v>1</v>
      </c>
      <c r="BB45" s="85" t="str">
        <f>REPLACE(INDEX(GroupVertices[Group],MATCH(Edges24[[#This Row],[Vertex 1]],GroupVertices[Vertex],0)),1,1,"")</f>
        <v>2</v>
      </c>
      <c r="BC45" s="85" t="str">
        <f>REPLACE(INDEX(GroupVertices[Group],MATCH(Edges24[[#This Row],[Vertex 2]],GroupVertices[Vertex],0)),1,1,"")</f>
        <v>2</v>
      </c>
      <c r="BD45" s="51"/>
      <c r="BE45" s="52"/>
      <c r="BF45" s="51"/>
      <c r="BG45" s="52"/>
      <c r="BH45" s="51"/>
      <c r="BI45" s="52"/>
      <c r="BJ45" s="51"/>
      <c r="BK45" s="52"/>
      <c r="BL45" s="51"/>
    </row>
    <row r="46" spans="1:64" ht="15">
      <c r="A46" s="84" t="s">
        <v>223</v>
      </c>
      <c r="B46" s="84" t="s">
        <v>223</v>
      </c>
      <c r="C46" s="53"/>
      <c r="D46" s="54"/>
      <c r="E46" s="65"/>
      <c r="F46" s="55"/>
      <c r="G46" s="53"/>
      <c r="H46" s="57"/>
      <c r="I46" s="56"/>
      <c r="J46" s="56"/>
      <c r="K46" s="36" t="s">
        <v>65</v>
      </c>
      <c r="L46" s="83">
        <v>54</v>
      </c>
      <c r="M46" s="83"/>
      <c r="N46" s="63"/>
      <c r="O46" s="86" t="s">
        <v>176</v>
      </c>
      <c r="P46" s="88">
        <v>43514.190462962964</v>
      </c>
      <c r="Q46" s="86" t="s">
        <v>291</v>
      </c>
      <c r="R46" s="89" t="s">
        <v>320</v>
      </c>
      <c r="S46" s="86" t="s">
        <v>330</v>
      </c>
      <c r="T46" s="86" t="s">
        <v>353</v>
      </c>
      <c r="U46" s="89" t="s">
        <v>363</v>
      </c>
      <c r="V46" s="89" t="s">
        <v>363</v>
      </c>
      <c r="W46" s="88">
        <v>43514.190462962964</v>
      </c>
      <c r="X46" s="89" t="s">
        <v>425</v>
      </c>
      <c r="Y46" s="86"/>
      <c r="Z46" s="86"/>
      <c r="AA46" s="92" t="s">
        <v>486</v>
      </c>
      <c r="AB46" s="86"/>
      <c r="AC46" s="86" t="b">
        <v>0</v>
      </c>
      <c r="AD46" s="86">
        <v>2</v>
      </c>
      <c r="AE46" s="92" t="s">
        <v>508</v>
      </c>
      <c r="AF46" s="86" t="b">
        <v>0</v>
      </c>
      <c r="AG46" s="86" t="s">
        <v>512</v>
      </c>
      <c r="AH46" s="86"/>
      <c r="AI46" s="92" t="s">
        <v>508</v>
      </c>
      <c r="AJ46" s="86" t="b">
        <v>0</v>
      </c>
      <c r="AK46" s="86">
        <v>0</v>
      </c>
      <c r="AL46" s="92" t="s">
        <v>508</v>
      </c>
      <c r="AM46" s="86" t="s">
        <v>517</v>
      </c>
      <c r="AN46" s="86" t="b">
        <v>0</v>
      </c>
      <c r="AO46" s="92" t="s">
        <v>486</v>
      </c>
      <c r="AP46" s="86" t="s">
        <v>176</v>
      </c>
      <c r="AQ46" s="86">
        <v>0</v>
      </c>
      <c r="AR46" s="86">
        <v>0</v>
      </c>
      <c r="AS46" s="86"/>
      <c r="AT46" s="86"/>
      <c r="AU46" s="86"/>
      <c r="AV46" s="86"/>
      <c r="AW46" s="86"/>
      <c r="AX46" s="86"/>
      <c r="AY46" s="86"/>
      <c r="AZ46" s="86"/>
      <c r="BA46">
        <v>1</v>
      </c>
      <c r="BB46" s="85" t="str">
        <f>REPLACE(INDEX(GroupVertices[Group],MATCH(Edges24[[#This Row],[Vertex 1]],GroupVertices[Vertex],0)),1,1,"")</f>
        <v>2</v>
      </c>
      <c r="BC46" s="85" t="str">
        <f>REPLACE(INDEX(GroupVertices[Group],MATCH(Edges24[[#This Row],[Vertex 2]],GroupVertices[Vertex],0)),1,1,"")</f>
        <v>2</v>
      </c>
      <c r="BD46" s="51">
        <v>0</v>
      </c>
      <c r="BE46" s="52">
        <v>0</v>
      </c>
      <c r="BF46" s="51">
        <v>0</v>
      </c>
      <c r="BG46" s="52">
        <v>0</v>
      </c>
      <c r="BH46" s="51">
        <v>0</v>
      </c>
      <c r="BI46" s="52">
        <v>0</v>
      </c>
      <c r="BJ46" s="51">
        <v>16</v>
      </c>
      <c r="BK46" s="52">
        <v>100</v>
      </c>
      <c r="BL46" s="51">
        <v>16</v>
      </c>
    </row>
    <row r="47" spans="1:64" ht="15">
      <c r="A47" s="84" t="s">
        <v>225</v>
      </c>
      <c r="B47" s="84" t="s">
        <v>245</v>
      </c>
      <c r="C47" s="53"/>
      <c r="D47" s="54"/>
      <c r="E47" s="65"/>
      <c r="F47" s="55"/>
      <c r="G47" s="53"/>
      <c r="H47" s="57"/>
      <c r="I47" s="56"/>
      <c r="J47" s="56"/>
      <c r="K47" s="36" t="s">
        <v>65</v>
      </c>
      <c r="L47" s="83">
        <v>56</v>
      </c>
      <c r="M47" s="83"/>
      <c r="N47" s="63"/>
      <c r="O47" s="86" t="s">
        <v>247</v>
      </c>
      <c r="P47" s="88">
        <v>43525.3909375</v>
      </c>
      <c r="Q47" s="86" t="s">
        <v>292</v>
      </c>
      <c r="R47" s="89" t="s">
        <v>321</v>
      </c>
      <c r="S47" s="86" t="s">
        <v>332</v>
      </c>
      <c r="T47" s="86" t="s">
        <v>354</v>
      </c>
      <c r="U47" s="86"/>
      <c r="V47" s="89" t="s">
        <v>379</v>
      </c>
      <c r="W47" s="88">
        <v>43525.3909375</v>
      </c>
      <c r="X47" s="89" t="s">
        <v>426</v>
      </c>
      <c r="Y47" s="86"/>
      <c r="Z47" s="86"/>
      <c r="AA47" s="92" t="s">
        <v>487</v>
      </c>
      <c r="AB47" s="86"/>
      <c r="AC47" s="86" t="b">
        <v>0</v>
      </c>
      <c r="AD47" s="86">
        <v>0</v>
      </c>
      <c r="AE47" s="92" t="s">
        <v>508</v>
      </c>
      <c r="AF47" s="86" t="b">
        <v>1</v>
      </c>
      <c r="AG47" s="86" t="s">
        <v>512</v>
      </c>
      <c r="AH47" s="86"/>
      <c r="AI47" s="92" t="s">
        <v>513</v>
      </c>
      <c r="AJ47" s="86" t="b">
        <v>0</v>
      </c>
      <c r="AK47" s="86">
        <v>0</v>
      </c>
      <c r="AL47" s="92" t="s">
        <v>508</v>
      </c>
      <c r="AM47" s="86" t="s">
        <v>520</v>
      </c>
      <c r="AN47" s="86" t="b">
        <v>0</v>
      </c>
      <c r="AO47" s="92" t="s">
        <v>487</v>
      </c>
      <c r="AP47" s="86" t="s">
        <v>176</v>
      </c>
      <c r="AQ47" s="86">
        <v>0</v>
      </c>
      <c r="AR47" s="86">
        <v>0</v>
      </c>
      <c r="AS47" s="86"/>
      <c r="AT47" s="86"/>
      <c r="AU47" s="86"/>
      <c r="AV47" s="86"/>
      <c r="AW47" s="86"/>
      <c r="AX47" s="86"/>
      <c r="AY47" s="86"/>
      <c r="AZ47" s="86"/>
      <c r="BA47">
        <v>1</v>
      </c>
      <c r="BB47" s="85" t="str">
        <f>REPLACE(INDEX(GroupVertices[Group],MATCH(Edges24[[#This Row],[Vertex 1]],GroupVertices[Vertex],0)),1,1,"")</f>
        <v>7</v>
      </c>
      <c r="BC47" s="85" t="str">
        <f>REPLACE(INDEX(GroupVertices[Group],MATCH(Edges24[[#This Row],[Vertex 2]],GroupVertices[Vertex],0)),1,1,"")</f>
        <v>7</v>
      </c>
      <c r="BD47" s="51">
        <v>0</v>
      </c>
      <c r="BE47" s="52">
        <v>0</v>
      </c>
      <c r="BF47" s="51">
        <v>0</v>
      </c>
      <c r="BG47" s="52">
        <v>0</v>
      </c>
      <c r="BH47" s="51">
        <v>0</v>
      </c>
      <c r="BI47" s="52">
        <v>0</v>
      </c>
      <c r="BJ47" s="51">
        <v>37</v>
      </c>
      <c r="BK47" s="52">
        <v>100</v>
      </c>
      <c r="BL47" s="51">
        <v>37</v>
      </c>
    </row>
    <row r="48" spans="1:64" ht="15">
      <c r="A48" s="84" t="s">
        <v>226</v>
      </c>
      <c r="B48" s="84" t="s">
        <v>226</v>
      </c>
      <c r="C48" s="53"/>
      <c r="D48" s="54"/>
      <c r="E48" s="65"/>
      <c r="F48" s="55"/>
      <c r="G48" s="53"/>
      <c r="H48" s="57"/>
      <c r="I48" s="56"/>
      <c r="J48" s="56"/>
      <c r="K48" s="36" t="s">
        <v>65</v>
      </c>
      <c r="L48" s="83">
        <v>57</v>
      </c>
      <c r="M48" s="83"/>
      <c r="N48" s="63"/>
      <c r="O48" s="86" t="s">
        <v>176</v>
      </c>
      <c r="P48" s="88">
        <v>43513.76460648148</v>
      </c>
      <c r="Q48" s="86" t="s">
        <v>293</v>
      </c>
      <c r="R48" s="89" t="s">
        <v>322</v>
      </c>
      <c r="S48" s="86" t="s">
        <v>333</v>
      </c>
      <c r="T48" s="86" t="s">
        <v>355</v>
      </c>
      <c r="U48" s="89" t="s">
        <v>364</v>
      </c>
      <c r="V48" s="89" t="s">
        <v>364</v>
      </c>
      <c r="W48" s="88">
        <v>43513.76460648148</v>
      </c>
      <c r="X48" s="89" t="s">
        <v>427</v>
      </c>
      <c r="Y48" s="86"/>
      <c r="Z48" s="86"/>
      <c r="AA48" s="92" t="s">
        <v>488</v>
      </c>
      <c r="AB48" s="86"/>
      <c r="AC48" s="86" t="b">
        <v>0</v>
      </c>
      <c r="AD48" s="86">
        <v>0</v>
      </c>
      <c r="AE48" s="92" t="s">
        <v>508</v>
      </c>
      <c r="AF48" s="86" t="b">
        <v>0</v>
      </c>
      <c r="AG48" s="86" t="s">
        <v>512</v>
      </c>
      <c r="AH48" s="86"/>
      <c r="AI48" s="92" t="s">
        <v>508</v>
      </c>
      <c r="AJ48" s="86" t="b">
        <v>0</v>
      </c>
      <c r="AK48" s="86">
        <v>0</v>
      </c>
      <c r="AL48" s="92" t="s">
        <v>508</v>
      </c>
      <c r="AM48" s="86" t="s">
        <v>521</v>
      </c>
      <c r="AN48" s="86" t="b">
        <v>0</v>
      </c>
      <c r="AO48" s="92" t="s">
        <v>488</v>
      </c>
      <c r="AP48" s="86" t="s">
        <v>176</v>
      </c>
      <c r="AQ48" s="86">
        <v>0</v>
      </c>
      <c r="AR48" s="86">
        <v>0</v>
      </c>
      <c r="AS48" s="86"/>
      <c r="AT48" s="86"/>
      <c r="AU48" s="86"/>
      <c r="AV48" s="86"/>
      <c r="AW48" s="86"/>
      <c r="AX48" s="86"/>
      <c r="AY48" s="86"/>
      <c r="AZ48" s="86"/>
      <c r="BA48">
        <v>5</v>
      </c>
      <c r="BB48" s="85" t="str">
        <f>REPLACE(INDEX(GroupVertices[Group],MATCH(Edges24[[#This Row],[Vertex 1]],GroupVertices[Vertex],0)),1,1,"")</f>
        <v>10</v>
      </c>
      <c r="BC48" s="85" t="str">
        <f>REPLACE(INDEX(GroupVertices[Group],MATCH(Edges24[[#This Row],[Vertex 2]],GroupVertices[Vertex],0)),1,1,"")</f>
        <v>10</v>
      </c>
      <c r="BD48" s="51">
        <v>3</v>
      </c>
      <c r="BE48" s="52">
        <v>17.647058823529413</v>
      </c>
      <c r="BF48" s="51">
        <v>0</v>
      </c>
      <c r="BG48" s="52">
        <v>0</v>
      </c>
      <c r="BH48" s="51">
        <v>0</v>
      </c>
      <c r="BI48" s="52">
        <v>0</v>
      </c>
      <c r="BJ48" s="51">
        <v>14</v>
      </c>
      <c r="BK48" s="52">
        <v>82.3529411764706</v>
      </c>
      <c r="BL48" s="51">
        <v>17</v>
      </c>
    </row>
    <row r="49" spans="1:64" ht="15">
      <c r="A49" s="84" t="s">
        <v>226</v>
      </c>
      <c r="B49" s="84" t="s">
        <v>226</v>
      </c>
      <c r="C49" s="53"/>
      <c r="D49" s="54"/>
      <c r="E49" s="65"/>
      <c r="F49" s="55"/>
      <c r="G49" s="53"/>
      <c r="H49" s="57"/>
      <c r="I49" s="56"/>
      <c r="J49" s="56"/>
      <c r="K49" s="36" t="s">
        <v>65</v>
      </c>
      <c r="L49" s="83">
        <v>58</v>
      </c>
      <c r="M49" s="83"/>
      <c r="N49" s="63"/>
      <c r="O49" s="86" t="s">
        <v>176</v>
      </c>
      <c r="P49" s="88">
        <v>43516.54723379629</v>
      </c>
      <c r="Q49" s="86" t="s">
        <v>293</v>
      </c>
      <c r="R49" s="89" t="s">
        <v>322</v>
      </c>
      <c r="S49" s="86" t="s">
        <v>333</v>
      </c>
      <c r="T49" s="86" t="s">
        <v>355</v>
      </c>
      <c r="U49" s="89" t="s">
        <v>364</v>
      </c>
      <c r="V49" s="89" t="s">
        <v>364</v>
      </c>
      <c r="W49" s="88">
        <v>43516.54723379629</v>
      </c>
      <c r="X49" s="89" t="s">
        <v>428</v>
      </c>
      <c r="Y49" s="86"/>
      <c r="Z49" s="86"/>
      <c r="AA49" s="92" t="s">
        <v>489</v>
      </c>
      <c r="AB49" s="86"/>
      <c r="AC49" s="86" t="b">
        <v>0</v>
      </c>
      <c r="AD49" s="86">
        <v>0</v>
      </c>
      <c r="AE49" s="92" t="s">
        <v>508</v>
      </c>
      <c r="AF49" s="86" t="b">
        <v>0</v>
      </c>
      <c r="AG49" s="86" t="s">
        <v>512</v>
      </c>
      <c r="AH49" s="86"/>
      <c r="AI49" s="92" t="s">
        <v>508</v>
      </c>
      <c r="AJ49" s="86" t="b">
        <v>0</v>
      </c>
      <c r="AK49" s="86">
        <v>0</v>
      </c>
      <c r="AL49" s="92" t="s">
        <v>508</v>
      </c>
      <c r="AM49" s="86" t="s">
        <v>521</v>
      </c>
      <c r="AN49" s="86" t="b">
        <v>0</v>
      </c>
      <c r="AO49" s="92" t="s">
        <v>489</v>
      </c>
      <c r="AP49" s="86" t="s">
        <v>176</v>
      </c>
      <c r="AQ49" s="86">
        <v>0</v>
      </c>
      <c r="AR49" s="86">
        <v>0</v>
      </c>
      <c r="AS49" s="86"/>
      <c r="AT49" s="86"/>
      <c r="AU49" s="86"/>
      <c r="AV49" s="86"/>
      <c r="AW49" s="86"/>
      <c r="AX49" s="86"/>
      <c r="AY49" s="86"/>
      <c r="AZ49" s="86"/>
      <c r="BA49">
        <v>5</v>
      </c>
      <c r="BB49" s="85" t="str">
        <f>REPLACE(INDEX(GroupVertices[Group],MATCH(Edges24[[#This Row],[Vertex 1]],GroupVertices[Vertex],0)),1,1,"")</f>
        <v>10</v>
      </c>
      <c r="BC49" s="85" t="str">
        <f>REPLACE(INDEX(GroupVertices[Group],MATCH(Edges24[[#This Row],[Vertex 2]],GroupVertices[Vertex],0)),1,1,"")</f>
        <v>10</v>
      </c>
      <c r="BD49" s="51">
        <v>3</v>
      </c>
      <c r="BE49" s="52">
        <v>17.647058823529413</v>
      </c>
      <c r="BF49" s="51">
        <v>0</v>
      </c>
      <c r="BG49" s="52">
        <v>0</v>
      </c>
      <c r="BH49" s="51">
        <v>0</v>
      </c>
      <c r="BI49" s="52">
        <v>0</v>
      </c>
      <c r="BJ49" s="51">
        <v>14</v>
      </c>
      <c r="BK49" s="52">
        <v>82.3529411764706</v>
      </c>
      <c r="BL49" s="51">
        <v>17</v>
      </c>
    </row>
    <row r="50" spans="1:64" ht="15">
      <c r="A50" s="84" t="s">
        <v>226</v>
      </c>
      <c r="B50" s="84" t="s">
        <v>226</v>
      </c>
      <c r="C50" s="53"/>
      <c r="D50" s="54"/>
      <c r="E50" s="65"/>
      <c r="F50" s="55"/>
      <c r="G50" s="53"/>
      <c r="H50" s="57"/>
      <c r="I50" s="56"/>
      <c r="J50" s="56"/>
      <c r="K50" s="36" t="s">
        <v>65</v>
      </c>
      <c r="L50" s="83">
        <v>59</v>
      </c>
      <c r="M50" s="83"/>
      <c r="N50" s="63"/>
      <c r="O50" s="86" t="s">
        <v>176</v>
      </c>
      <c r="P50" s="88">
        <v>43519.42921296296</v>
      </c>
      <c r="Q50" s="86" t="s">
        <v>293</v>
      </c>
      <c r="R50" s="89" t="s">
        <v>322</v>
      </c>
      <c r="S50" s="86" t="s">
        <v>333</v>
      </c>
      <c r="T50" s="86" t="s">
        <v>355</v>
      </c>
      <c r="U50" s="89" t="s">
        <v>364</v>
      </c>
      <c r="V50" s="89" t="s">
        <v>364</v>
      </c>
      <c r="W50" s="88">
        <v>43519.42921296296</v>
      </c>
      <c r="X50" s="89" t="s">
        <v>429</v>
      </c>
      <c r="Y50" s="86"/>
      <c r="Z50" s="86"/>
      <c r="AA50" s="92" t="s">
        <v>490</v>
      </c>
      <c r="AB50" s="86"/>
      <c r="AC50" s="86" t="b">
        <v>0</v>
      </c>
      <c r="AD50" s="86">
        <v>0</v>
      </c>
      <c r="AE50" s="92" t="s">
        <v>508</v>
      </c>
      <c r="AF50" s="86" t="b">
        <v>0</v>
      </c>
      <c r="AG50" s="86" t="s">
        <v>512</v>
      </c>
      <c r="AH50" s="86"/>
      <c r="AI50" s="92" t="s">
        <v>508</v>
      </c>
      <c r="AJ50" s="86" t="b">
        <v>0</v>
      </c>
      <c r="AK50" s="86">
        <v>0</v>
      </c>
      <c r="AL50" s="92" t="s">
        <v>508</v>
      </c>
      <c r="AM50" s="86" t="s">
        <v>521</v>
      </c>
      <c r="AN50" s="86" t="b">
        <v>0</v>
      </c>
      <c r="AO50" s="92" t="s">
        <v>490</v>
      </c>
      <c r="AP50" s="86" t="s">
        <v>176</v>
      </c>
      <c r="AQ50" s="86">
        <v>0</v>
      </c>
      <c r="AR50" s="86">
        <v>0</v>
      </c>
      <c r="AS50" s="86"/>
      <c r="AT50" s="86"/>
      <c r="AU50" s="86"/>
      <c r="AV50" s="86"/>
      <c r="AW50" s="86"/>
      <c r="AX50" s="86"/>
      <c r="AY50" s="86"/>
      <c r="AZ50" s="86"/>
      <c r="BA50">
        <v>5</v>
      </c>
      <c r="BB50" s="85" t="str">
        <f>REPLACE(INDEX(GroupVertices[Group],MATCH(Edges24[[#This Row],[Vertex 1]],GroupVertices[Vertex],0)),1,1,"")</f>
        <v>10</v>
      </c>
      <c r="BC50" s="85" t="str">
        <f>REPLACE(INDEX(GroupVertices[Group],MATCH(Edges24[[#This Row],[Vertex 2]],GroupVertices[Vertex],0)),1,1,"")</f>
        <v>10</v>
      </c>
      <c r="BD50" s="51">
        <v>3</v>
      </c>
      <c r="BE50" s="52">
        <v>17.647058823529413</v>
      </c>
      <c r="BF50" s="51">
        <v>0</v>
      </c>
      <c r="BG50" s="52">
        <v>0</v>
      </c>
      <c r="BH50" s="51">
        <v>0</v>
      </c>
      <c r="BI50" s="52">
        <v>0</v>
      </c>
      <c r="BJ50" s="51">
        <v>14</v>
      </c>
      <c r="BK50" s="52">
        <v>82.3529411764706</v>
      </c>
      <c r="BL50" s="51">
        <v>17</v>
      </c>
    </row>
    <row r="51" spans="1:64" ht="15">
      <c r="A51" s="84" t="s">
        <v>226</v>
      </c>
      <c r="B51" s="84" t="s">
        <v>226</v>
      </c>
      <c r="C51" s="53"/>
      <c r="D51" s="54"/>
      <c r="E51" s="65"/>
      <c r="F51" s="55"/>
      <c r="G51" s="53"/>
      <c r="H51" s="57"/>
      <c r="I51" s="56"/>
      <c r="J51" s="56"/>
      <c r="K51" s="36" t="s">
        <v>65</v>
      </c>
      <c r="L51" s="83">
        <v>60</v>
      </c>
      <c r="M51" s="83"/>
      <c r="N51" s="63"/>
      <c r="O51" s="86" t="s">
        <v>176</v>
      </c>
      <c r="P51" s="88">
        <v>43522.488912037035</v>
      </c>
      <c r="Q51" s="86" t="s">
        <v>293</v>
      </c>
      <c r="R51" s="89" t="s">
        <v>322</v>
      </c>
      <c r="S51" s="86" t="s">
        <v>333</v>
      </c>
      <c r="T51" s="86" t="s">
        <v>355</v>
      </c>
      <c r="U51" s="89" t="s">
        <v>364</v>
      </c>
      <c r="V51" s="89" t="s">
        <v>364</v>
      </c>
      <c r="W51" s="88">
        <v>43522.488912037035</v>
      </c>
      <c r="X51" s="89" t="s">
        <v>430</v>
      </c>
      <c r="Y51" s="86"/>
      <c r="Z51" s="86"/>
      <c r="AA51" s="92" t="s">
        <v>491</v>
      </c>
      <c r="AB51" s="86"/>
      <c r="AC51" s="86" t="b">
        <v>0</v>
      </c>
      <c r="AD51" s="86">
        <v>0</v>
      </c>
      <c r="AE51" s="92" t="s">
        <v>508</v>
      </c>
      <c r="AF51" s="86" t="b">
        <v>0</v>
      </c>
      <c r="AG51" s="86" t="s">
        <v>512</v>
      </c>
      <c r="AH51" s="86"/>
      <c r="AI51" s="92" t="s">
        <v>508</v>
      </c>
      <c r="AJ51" s="86" t="b">
        <v>0</v>
      </c>
      <c r="AK51" s="86">
        <v>0</v>
      </c>
      <c r="AL51" s="92" t="s">
        <v>508</v>
      </c>
      <c r="AM51" s="86" t="s">
        <v>521</v>
      </c>
      <c r="AN51" s="86" t="b">
        <v>0</v>
      </c>
      <c r="AO51" s="92" t="s">
        <v>491</v>
      </c>
      <c r="AP51" s="86" t="s">
        <v>176</v>
      </c>
      <c r="AQ51" s="86">
        <v>0</v>
      </c>
      <c r="AR51" s="86">
        <v>0</v>
      </c>
      <c r="AS51" s="86"/>
      <c r="AT51" s="86"/>
      <c r="AU51" s="86"/>
      <c r="AV51" s="86"/>
      <c r="AW51" s="86"/>
      <c r="AX51" s="86"/>
      <c r="AY51" s="86"/>
      <c r="AZ51" s="86"/>
      <c r="BA51">
        <v>5</v>
      </c>
      <c r="BB51" s="85" t="str">
        <f>REPLACE(INDEX(GroupVertices[Group],MATCH(Edges24[[#This Row],[Vertex 1]],GroupVertices[Vertex],0)),1,1,"")</f>
        <v>10</v>
      </c>
      <c r="BC51" s="85" t="str">
        <f>REPLACE(INDEX(GroupVertices[Group],MATCH(Edges24[[#This Row],[Vertex 2]],GroupVertices[Vertex],0)),1,1,"")</f>
        <v>10</v>
      </c>
      <c r="BD51" s="51">
        <v>3</v>
      </c>
      <c r="BE51" s="52">
        <v>17.647058823529413</v>
      </c>
      <c r="BF51" s="51">
        <v>0</v>
      </c>
      <c r="BG51" s="52">
        <v>0</v>
      </c>
      <c r="BH51" s="51">
        <v>0</v>
      </c>
      <c r="BI51" s="52">
        <v>0</v>
      </c>
      <c r="BJ51" s="51">
        <v>14</v>
      </c>
      <c r="BK51" s="52">
        <v>82.3529411764706</v>
      </c>
      <c r="BL51" s="51">
        <v>17</v>
      </c>
    </row>
    <row r="52" spans="1:64" ht="15">
      <c r="A52" s="84" t="s">
        <v>226</v>
      </c>
      <c r="B52" s="84" t="s">
        <v>226</v>
      </c>
      <c r="C52" s="53"/>
      <c r="D52" s="54"/>
      <c r="E52" s="65"/>
      <c r="F52" s="55"/>
      <c r="G52" s="53"/>
      <c r="H52" s="57"/>
      <c r="I52" s="56"/>
      <c r="J52" s="56"/>
      <c r="K52" s="36" t="s">
        <v>65</v>
      </c>
      <c r="L52" s="83">
        <v>61</v>
      </c>
      <c r="M52" s="83"/>
      <c r="N52" s="63"/>
      <c r="O52" s="86" t="s">
        <v>176</v>
      </c>
      <c r="P52" s="88">
        <v>43525.51113425926</v>
      </c>
      <c r="Q52" s="86" t="s">
        <v>293</v>
      </c>
      <c r="R52" s="89" t="s">
        <v>322</v>
      </c>
      <c r="S52" s="86" t="s">
        <v>333</v>
      </c>
      <c r="T52" s="86" t="s">
        <v>355</v>
      </c>
      <c r="U52" s="89" t="s">
        <v>364</v>
      </c>
      <c r="V52" s="89" t="s">
        <v>364</v>
      </c>
      <c r="W52" s="88">
        <v>43525.51113425926</v>
      </c>
      <c r="X52" s="89" t="s">
        <v>431</v>
      </c>
      <c r="Y52" s="86"/>
      <c r="Z52" s="86"/>
      <c r="AA52" s="92" t="s">
        <v>492</v>
      </c>
      <c r="AB52" s="86"/>
      <c r="AC52" s="86" t="b">
        <v>0</v>
      </c>
      <c r="AD52" s="86">
        <v>0</v>
      </c>
      <c r="AE52" s="92" t="s">
        <v>508</v>
      </c>
      <c r="AF52" s="86" t="b">
        <v>0</v>
      </c>
      <c r="AG52" s="86" t="s">
        <v>512</v>
      </c>
      <c r="AH52" s="86"/>
      <c r="AI52" s="92" t="s">
        <v>508</v>
      </c>
      <c r="AJ52" s="86" t="b">
        <v>0</v>
      </c>
      <c r="AK52" s="86">
        <v>0</v>
      </c>
      <c r="AL52" s="92" t="s">
        <v>508</v>
      </c>
      <c r="AM52" s="86" t="s">
        <v>521</v>
      </c>
      <c r="AN52" s="86" t="b">
        <v>0</v>
      </c>
      <c r="AO52" s="92" t="s">
        <v>492</v>
      </c>
      <c r="AP52" s="86" t="s">
        <v>176</v>
      </c>
      <c r="AQ52" s="86">
        <v>0</v>
      </c>
      <c r="AR52" s="86">
        <v>0</v>
      </c>
      <c r="AS52" s="86"/>
      <c r="AT52" s="86"/>
      <c r="AU52" s="86"/>
      <c r="AV52" s="86"/>
      <c r="AW52" s="86"/>
      <c r="AX52" s="86"/>
      <c r="AY52" s="86"/>
      <c r="AZ52" s="86"/>
      <c r="BA52">
        <v>5</v>
      </c>
      <c r="BB52" s="85" t="str">
        <f>REPLACE(INDEX(GroupVertices[Group],MATCH(Edges24[[#This Row],[Vertex 1]],GroupVertices[Vertex],0)),1,1,"")</f>
        <v>10</v>
      </c>
      <c r="BC52" s="85" t="str">
        <f>REPLACE(INDEX(GroupVertices[Group],MATCH(Edges24[[#This Row],[Vertex 2]],GroupVertices[Vertex],0)),1,1,"")</f>
        <v>10</v>
      </c>
      <c r="BD52" s="51">
        <v>3</v>
      </c>
      <c r="BE52" s="52">
        <v>17.647058823529413</v>
      </c>
      <c r="BF52" s="51">
        <v>0</v>
      </c>
      <c r="BG52" s="52">
        <v>0</v>
      </c>
      <c r="BH52" s="51">
        <v>0</v>
      </c>
      <c r="BI52" s="52">
        <v>0</v>
      </c>
      <c r="BJ52" s="51">
        <v>14</v>
      </c>
      <c r="BK52" s="52">
        <v>82.3529411764706</v>
      </c>
      <c r="BL52" s="51">
        <v>17</v>
      </c>
    </row>
    <row r="53" spans="1:64" ht="15">
      <c r="A53" s="84" t="s">
        <v>227</v>
      </c>
      <c r="B53" s="84" t="s">
        <v>246</v>
      </c>
      <c r="C53" s="53"/>
      <c r="D53" s="54"/>
      <c r="E53" s="65"/>
      <c r="F53" s="55"/>
      <c r="G53" s="53"/>
      <c r="H53" s="57"/>
      <c r="I53" s="56"/>
      <c r="J53" s="56"/>
      <c r="K53" s="36" t="s">
        <v>65</v>
      </c>
      <c r="L53" s="83">
        <v>62</v>
      </c>
      <c r="M53" s="83"/>
      <c r="N53" s="63"/>
      <c r="O53" s="86" t="s">
        <v>247</v>
      </c>
      <c r="P53" s="88">
        <v>43525.67423611111</v>
      </c>
      <c r="Q53" s="86" t="s">
        <v>294</v>
      </c>
      <c r="R53" s="89" t="s">
        <v>323</v>
      </c>
      <c r="S53" s="86" t="s">
        <v>334</v>
      </c>
      <c r="T53" s="86" t="s">
        <v>356</v>
      </c>
      <c r="U53" s="89" t="s">
        <v>365</v>
      </c>
      <c r="V53" s="89" t="s">
        <v>365</v>
      </c>
      <c r="W53" s="88">
        <v>43525.67423611111</v>
      </c>
      <c r="X53" s="89" t="s">
        <v>432</v>
      </c>
      <c r="Y53" s="86"/>
      <c r="Z53" s="86"/>
      <c r="AA53" s="92" t="s">
        <v>493</v>
      </c>
      <c r="AB53" s="86"/>
      <c r="AC53" s="86" t="b">
        <v>0</v>
      </c>
      <c r="AD53" s="86">
        <v>1</v>
      </c>
      <c r="AE53" s="92" t="s">
        <v>508</v>
      </c>
      <c r="AF53" s="86" t="b">
        <v>0</v>
      </c>
      <c r="AG53" s="86" t="s">
        <v>512</v>
      </c>
      <c r="AH53" s="86"/>
      <c r="AI53" s="92" t="s">
        <v>508</v>
      </c>
      <c r="AJ53" s="86" t="b">
        <v>0</v>
      </c>
      <c r="AK53" s="86">
        <v>0</v>
      </c>
      <c r="AL53" s="92" t="s">
        <v>508</v>
      </c>
      <c r="AM53" s="86" t="s">
        <v>520</v>
      </c>
      <c r="AN53" s="86" t="b">
        <v>0</v>
      </c>
      <c r="AO53" s="92" t="s">
        <v>493</v>
      </c>
      <c r="AP53" s="86" t="s">
        <v>176</v>
      </c>
      <c r="AQ53" s="86">
        <v>0</v>
      </c>
      <c r="AR53" s="86">
        <v>0</v>
      </c>
      <c r="AS53" s="86"/>
      <c r="AT53" s="86"/>
      <c r="AU53" s="86"/>
      <c r="AV53" s="86"/>
      <c r="AW53" s="86"/>
      <c r="AX53" s="86"/>
      <c r="AY53" s="86"/>
      <c r="AZ53" s="86"/>
      <c r="BA53">
        <v>1</v>
      </c>
      <c r="BB53" s="85" t="str">
        <f>REPLACE(INDEX(GroupVertices[Group],MATCH(Edges24[[#This Row],[Vertex 1]],GroupVertices[Vertex],0)),1,1,"")</f>
        <v>6</v>
      </c>
      <c r="BC53" s="85" t="str">
        <f>REPLACE(INDEX(GroupVertices[Group],MATCH(Edges24[[#This Row],[Vertex 2]],GroupVertices[Vertex],0)),1,1,"")</f>
        <v>6</v>
      </c>
      <c r="BD53" s="51">
        <v>0</v>
      </c>
      <c r="BE53" s="52">
        <v>0</v>
      </c>
      <c r="BF53" s="51">
        <v>1</v>
      </c>
      <c r="BG53" s="52">
        <v>3.8461538461538463</v>
      </c>
      <c r="BH53" s="51">
        <v>0</v>
      </c>
      <c r="BI53" s="52">
        <v>0</v>
      </c>
      <c r="BJ53" s="51">
        <v>25</v>
      </c>
      <c r="BK53" s="52">
        <v>96.15384615384616</v>
      </c>
      <c r="BL53" s="51">
        <v>26</v>
      </c>
    </row>
    <row r="54" spans="1:64" ht="15">
      <c r="A54" s="84" t="s">
        <v>228</v>
      </c>
      <c r="B54" s="84" t="s">
        <v>228</v>
      </c>
      <c r="C54" s="53"/>
      <c r="D54" s="54"/>
      <c r="E54" s="65"/>
      <c r="F54" s="55"/>
      <c r="G54" s="53"/>
      <c r="H54" s="57"/>
      <c r="I54" s="56"/>
      <c r="J54" s="56"/>
      <c r="K54" s="36" t="s">
        <v>65</v>
      </c>
      <c r="L54" s="83">
        <v>63</v>
      </c>
      <c r="M54" s="83"/>
      <c r="N54" s="63"/>
      <c r="O54" s="86" t="s">
        <v>176</v>
      </c>
      <c r="P54" s="88">
        <v>43469.15724537037</v>
      </c>
      <c r="Q54" s="86" t="s">
        <v>295</v>
      </c>
      <c r="R54" s="86"/>
      <c r="S54" s="86"/>
      <c r="T54" s="86" t="s">
        <v>357</v>
      </c>
      <c r="U54" s="86"/>
      <c r="V54" s="89" t="s">
        <v>380</v>
      </c>
      <c r="W54" s="88">
        <v>43469.15724537037</v>
      </c>
      <c r="X54" s="89" t="s">
        <v>433</v>
      </c>
      <c r="Y54" s="86"/>
      <c r="Z54" s="86"/>
      <c r="AA54" s="92" t="s">
        <v>494</v>
      </c>
      <c r="AB54" s="86"/>
      <c r="AC54" s="86" t="b">
        <v>0</v>
      </c>
      <c r="AD54" s="86">
        <v>19</v>
      </c>
      <c r="AE54" s="92" t="s">
        <v>508</v>
      </c>
      <c r="AF54" s="86" t="b">
        <v>0</v>
      </c>
      <c r="AG54" s="86" t="s">
        <v>512</v>
      </c>
      <c r="AH54" s="86"/>
      <c r="AI54" s="92" t="s">
        <v>508</v>
      </c>
      <c r="AJ54" s="86" t="b">
        <v>0</v>
      </c>
      <c r="AK54" s="86">
        <v>6</v>
      </c>
      <c r="AL54" s="92" t="s">
        <v>508</v>
      </c>
      <c r="AM54" s="86" t="s">
        <v>515</v>
      </c>
      <c r="AN54" s="86" t="b">
        <v>0</v>
      </c>
      <c r="AO54" s="92" t="s">
        <v>494</v>
      </c>
      <c r="AP54" s="86" t="s">
        <v>523</v>
      </c>
      <c r="AQ54" s="86">
        <v>0</v>
      </c>
      <c r="AR54" s="86">
        <v>0</v>
      </c>
      <c r="AS54" s="86"/>
      <c r="AT54" s="86"/>
      <c r="AU54" s="86"/>
      <c r="AV54" s="86"/>
      <c r="AW54" s="86"/>
      <c r="AX54" s="86"/>
      <c r="AY54" s="86"/>
      <c r="AZ54" s="86"/>
      <c r="BA54">
        <v>1</v>
      </c>
      <c r="BB54" s="85" t="str">
        <f>REPLACE(INDEX(GroupVertices[Group],MATCH(Edges24[[#This Row],[Vertex 1]],GroupVertices[Vertex],0)),1,1,"")</f>
        <v>5</v>
      </c>
      <c r="BC54" s="85" t="str">
        <f>REPLACE(INDEX(GroupVertices[Group],MATCH(Edges24[[#This Row],[Vertex 2]],GroupVertices[Vertex],0)),1,1,"")</f>
        <v>5</v>
      </c>
      <c r="BD54" s="51">
        <v>1</v>
      </c>
      <c r="BE54" s="52">
        <v>5.555555555555555</v>
      </c>
      <c r="BF54" s="51">
        <v>0</v>
      </c>
      <c r="BG54" s="52">
        <v>0</v>
      </c>
      <c r="BH54" s="51">
        <v>0</v>
      </c>
      <c r="BI54" s="52">
        <v>0</v>
      </c>
      <c r="BJ54" s="51">
        <v>17</v>
      </c>
      <c r="BK54" s="52">
        <v>94.44444444444444</v>
      </c>
      <c r="BL54" s="51">
        <v>18</v>
      </c>
    </row>
    <row r="55" spans="1:64" ht="15">
      <c r="A55" s="84" t="s">
        <v>229</v>
      </c>
      <c r="B55" s="84" t="s">
        <v>228</v>
      </c>
      <c r="C55" s="53"/>
      <c r="D55" s="54"/>
      <c r="E55" s="65"/>
      <c r="F55" s="55"/>
      <c r="G55" s="53"/>
      <c r="H55" s="57"/>
      <c r="I55" s="56"/>
      <c r="J55" s="56"/>
      <c r="K55" s="36" t="s">
        <v>65</v>
      </c>
      <c r="L55" s="83">
        <v>64</v>
      </c>
      <c r="M55" s="83"/>
      <c r="N55" s="63"/>
      <c r="O55" s="86" t="s">
        <v>247</v>
      </c>
      <c r="P55" s="88">
        <v>43526.87774305556</v>
      </c>
      <c r="Q55" s="86" t="s">
        <v>296</v>
      </c>
      <c r="R55" s="86"/>
      <c r="S55" s="86"/>
      <c r="T55" s="86" t="s">
        <v>358</v>
      </c>
      <c r="U55" s="86"/>
      <c r="V55" s="89" t="s">
        <v>381</v>
      </c>
      <c r="W55" s="88">
        <v>43526.87774305556</v>
      </c>
      <c r="X55" s="89" t="s">
        <v>434</v>
      </c>
      <c r="Y55" s="86"/>
      <c r="Z55" s="86"/>
      <c r="AA55" s="92" t="s">
        <v>495</v>
      </c>
      <c r="AB55" s="86"/>
      <c r="AC55" s="86" t="b">
        <v>0</v>
      </c>
      <c r="AD55" s="86">
        <v>0</v>
      </c>
      <c r="AE55" s="92" t="s">
        <v>508</v>
      </c>
      <c r="AF55" s="86" t="b">
        <v>0</v>
      </c>
      <c r="AG55" s="86" t="s">
        <v>512</v>
      </c>
      <c r="AH55" s="86"/>
      <c r="AI55" s="92" t="s">
        <v>508</v>
      </c>
      <c r="AJ55" s="86" t="b">
        <v>0</v>
      </c>
      <c r="AK55" s="86">
        <v>6</v>
      </c>
      <c r="AL55" s="92" t="s">
        <v>494</v>
      </c>
      <c r="AM55" s="86" t="s">
        <v>522</v>
      </c>
      <c r="AN55" s="86" t="b">
        <v>0</v>
      </c>
      <c r="AO55" s="92" t="s">
        <v>494</v>
      </c>
      <c r="AP55" s="86" t="s">
        <v>176</v>
      </c>
      <c r="AQ55" s="86">
        <v>0</v>
      </c>
      <c r="AR55" s="86">
        <v>0</v>
      </c>
      <c r="AS55" s="86"/>
      <c r="AT55" s="86"/>
      <c r="AU55" s="86"/>
      <c r="AV55" s="86"/>
      <c r="AW55" s="86"/>
      <c r="AX55" s="86"/>
      <c r="AY55" s="86"/>
      <c r="AZ55" s="86"/>
      <c r="BA55">
        <v>1</v>
      </c>
      <c r="BB55" s="85" t="str">
        <f>REPLACE(INDEX(GroupVertices[Group],MATCH(Edges24[[#This Row],[Vertex 1]],GroupVertices[Vertex],0)),1,1,"")</f>
        <v>5</v>
      </c>
      <c r="BC55" s="85" t="str">
        <f>REPLACE(INDEX(GroupVertices[Group],MATCH(Edges24[[#This Row],[Vertex 2]],GroupVertices[Vertex],0)),1,1,"")</f>
        <v>5</v>
      </c>
      <c r="BD55" s="51">
        <v>1</v>
      </c>
      <c r="BE55" s="52">
        <v>6.25</v>
      </c>
      <c r="BF55" s="51">
        <v>0</v>
      </c>
      <c r="BG55" s="52">
        <v>0</v>
      </c>
      <c r="BH55" s="51">
        <v>0</v>
      </c>
      <c r="BI55" s="52">
        <v>0</v>
      </c>
      <c r="BJ55" s="51">
        <v>15</v>
      </c>
      <c r="BK55" s="52">
        <v>93.75</v>
      </c>
      <c r="BL55" s="51">
        <v>16</v>
      </c>
    </row>
    <row r="56" spans="1:64" ht="15">
      <c r="A56" s="84" t="s">
        <v>230</v>
      </c>
      <c r="B56" s="84" t="s">
        <v>230</v>
      </c>
      <c r="C56" s="53"/>
      <c r="D56" s="54"/>
      <c r="E56" s="65"/>
      <c r="F56" s="55"/>
      <c r="G56" s="53"/>
      <c r="H56" s="57"/>
      <c r="I56" s="56"/>
      <c r="J56" s="56"/>
      <c r="K56" s="36" t="s">
        <v>65</v>
      </c>
      <c r="L56" s="83">
        <v>65</v>
      </c>
      <c r="M56" s="83"/>
      <c r="N56" s="63"/>
      <c r="O56" s="86" t="s">
        <v>176</v>
      </c>
      <c r="P56" s="88">
        <v>43513.27224537037</v>
      </c>
      <c r="Q56" s="86" t="s">
        <v>297</v>
      </c>
      <c r="R56" s="89" t="s">
        <v>322</v>
      </c>
      <c r="S56" s="86" t="s">
        <v>333</v>
      </c>
      <c r="T56" s="86" t="s">
        <v>355</v>
      </c>
      <c r="U56" s="89" t="s">
        <v>366</v>
      </c>
      <c r="V56" s="89" t="s">
        <v>366</v>
      </c>
      <c r="W56" s="88">
        <v>43513.27224537037</v>
      </c>
      <c r="X56" s="89" t="s">
        <v>435</v>
      </c>
      <c r="Y56" s="86"/>
      <c r="Z56" s="86"/>
      <c r="AA56" s="92" t="s">
        <v>496</v>
      </c>
      <c r="AB56" s="86"/>
      <c r="AC56" s="86" t="b">
        <v>0</v>
      </c>
      <c r="AD56" s="86">
        <v>0</v>
      </c>
      <c r="AE56" s="92" t="s">
        <v>508</v>
      </c>
      <c r="AF56" s="86" t="b">
        <v>0</v>
      </c>
      <c r="AG56" s="86" t="s">
        <v>512</v>
      </c>
      <c r="AH56" s="86"/>
      <c r="AI56" s="92" t="s">
        <v>508</v>
      </c>
      <c r="AJ56" s="86" t="b">
        <v>0</v>
      </c>
      <c r="AK56" s="86">
        <v>0</v>
      </c>
      <c r="AL56" s="92" t="s">
        <v>508</v>
      </c>
      <c r="AM56" s="86" t="s">
        <v>521</v>
      </c>
      <c r="AN56" s="86" t="b">
        <v>0</v>
      </c>
      <c r="AO56" s="92" t="s">
        <v>496</v>
      </c>
      <c r="AP56" s="86" t="s">
        <v>176</v>
      </c>
      <c r="AQ56" s="86">
        <v>0</v>
      </c>
      <c r="AR56" s="86">
        <v>0</v>
      </c>
      <c r="AS56" s="86"/>
      <c r="AT56" s="86"/>
      <c r="AU56" s="86"/>
      <c r="AV56" s="86"/>
      <c r="AW56" s="86"/>
      <c r="AX56" s="86"/>
      <c r="AY56" s="86"/>
      <c r="AZ56" s="86"/>
      <c r="BA56">
        <v>8</v>
      </c>
      <c r="BB56" s="85" t="str">
        <f>REPLACE(INDEX(GroupVertices[Group],MATCH(Edges24[[#This Row],[Vertex 1]],GroupVertices[Vertex],0)),1,1,"")</f>
        <v>10</v>
      </c>
      <c r="BC56" s="85" t="str">
        <f>REPLACE(INDEX(GroupVertices[Group],MATCH(Edges24[[#This Row],[Vertex 2]],GroupVertices[Vertex],0)),1,1,"")</f>
        <v>10</v>
      </c>
      <c r="BD56" s="51">
        <v>3</v>
      </c>
      <c r="BE56" s="52">
        <v>17.647058823529413</v>
      </c>
      <c r="BF56" s="51">
        <v>0</v>
      </c>
      <c r="BG56" s="52">
        <v>0</v>
      </c>
      <c r="BH56" s="51">
        <v>0</v>
      </c>
      <c r="BI56" s="52">
        <v>0</v>
      </c>
      <c r="BJ56" s="51">
        <v>14</v>
      </c>
      <c r="BK56" s="52">
        <v>82.3529411764706</v>
      </c>
      <c r="BL56" s="51">
        <v>17</v>
      </c>
    </row>
    <row r="57" spans="1:64" ht="15">
      <c r="A57" s="84" t="s">
        <v>230</v>
      </c>
      <c r="B57" s="84" t="s">
        <v>230</v>
      </c>
      <c r="C57" s="53"/>
      <c r="D57" s="54"/>
      <c r="E57" s="65"/>
      <c r="F57" s="55"/>
      <c r="G57" s="53"/>
      <c r="H57" s="57"/>
      <c r="I57" s="56"/>
      <c r="J57" s="56"/>
      <c r="K57" s="36" t="s">
        <v>65</v>
      </c>
      <c r="L57" s="83">
        <v>66</v>
      </c>
      <c r="M57" s="83"/>
      <c r="N57" s="63"/>
      <c r="O57" s="86" t="s">
        <v>176</v>
      </c>
      <c r="P57" s="88">
        <v>43515.180625</v>
      </c>
      <c r="Q57" s="86" t="s">
        <v>297</v>
      </c>
      <c r="R57" s="89" t="s">
        <v>322</v>
      </c>
      <c r="S57" s="86" t="s">
        <v>333</v>
      </c>
      <c r="T57" s="86" t="s">
        <v>355</v>
      </c>
      <c r="U57" s="89" t="s">
        <v>366</v>
      </c>
      <c r="V57" s="89" t="s">
        <v>366</v>
      </c>
      <c r="W57" s="88">
        <v>43515.180625</v>
      </c>
      <c r="X57" s="89" t="s">
        <v>436</v>
      </c>
      <c r="Y57" s="86"/>
      <c r="Z57" s="86"/>
      <c r="AA57" s="92" t="s">
        <v>497</v>
      </c>
      <c r="AB57" s="86"/>
      <c r="AC57" s="86" t="b">
        <v>0</v>
      </c>
      <c r="AD57" s="86">
        <v>0</v>
      </c>
      <c r="AE57" s="92" t="s">
        <v>508</v>
      </c>
      <c r="AF57" s="86" t="b">
        <v>0</v>
      </c>
      <c r="AG57" s="86" t="s">
        <v>512</v>
      </c>
      <c r="AH57" s="86"/>
      <c r="AI57" s="92" t="s">
        <v>508</v>
      </c>
      <c r="AJ57" s="86" t="b">
        <v>0</v>
      </c>
      <c r="AK57" s="86">
        <v>0</v>
      </c>
      <c r="AL57" s="92" t="s">
        <v>508</v>
      </c>
      <c r="AM57" s="86" t="s">
        <v>521</v>
      </c>
      <c r="AN57" s="86" t="b">
        <v>0</v>
      </c>
      <c r="AO57" s="92" t="s">
        <v>497</v>
      </c>
      <c r="AP57" s="86" t="s">
        <v>176</v>
      </c>
      <c r="AQ57" s="86">
        <v>0</v>
      </c>
      <c r="AR57" s="86">
        <v>0</v>
      </c>
      <c r="AS57" s="86"/>
      <c r="AT57" s="86"/>
      <c r="AU57" s="86"/>
      <c r="AV57" s="86"/>
      <c r="AW57" s="86"/>
      <c r="AX57" s="86"/>
      <c r="AY57" s="86"/>
      <c r="AZ57" s="86"/>
      <c r="BA57">
        <v>8</v>
      </c>
      <c r="BB57" s="85" t="str">
        <f>REPLACE(INDEX(GroupVertices[Group],MATCH(Edges24[[#This Row],[Vertex 1]],GroupVertices[Vertex],0)),1,1,"")</f>
        <v>10</v>
      </c>
      <c r="BC57" s="85" t="str">
        <f>REPLACE(INDEX(GroupVertices[Group],MATCH(Edges24[[#This Row],[Vertex 2]],GroupVertices[Vertex],0)),1,1,"")</f>
        <v>10</v>
      </c>
      <c r="BD57" s="51">
        <v>3</v>
      </c>
      <c r="BE57" s="52">
        <v>17.647058823529413</v>
      </c>
      <c r="BF57" s="51">
        <v>0</v>
      </c>
      <c r="BG57" s="52">
        <v>0</v>
      </c>
      <c r="BH57" s="51">
        <v>0</v>
      </c>
      <c r="BI57" s="52">
        <v>0</v>
      </c>
      <c r="BJ57" s="51">
        <v>14</v>
      </c>
      <c r="BK57" s="52">
        <v>82.3529411764706</v>
      </c>
      <c r="BL57" s="51">
        <v>17</v>
      </c>
    </row>
    <row r="58" spans="1:64" ht="15">
      <c r="A58" s="84" t="s">
        <v>230</v>
      </c>
      <c r="B58" s="84" t="s">
        <v>230</v>
      </c>
      <c r="C58" s="53"/>
      <c r="D58" s="54"/>
      <c r="E58" s="65"/>
      <c r="F58" s="55"/>
      <c r="G58" s="53"/>
      <c r="H58" s="57"/>
      <c r="I58" s="56"/>
      <c r="J58" s="56"/>
      <c r="K58" s="36" t="s">
        <v>65</v>
      </c>
      <c r="L58" s="83">
        <v>67</v>
      </c>
      <c r="M58" s="83"/>
      <c r="N58" s="63"/>
      <c r="O58" s="86" t="s">
        <v>176</v>
      </c>
      <c r="P58" s="88">
        <v>43517.13752314815</v>
      </c>
      <c r="Q58" s="86" t="s">
        <v>297</v>
      </c>
      <c r="R58" s="89" t="s">
        <v>322</v>
      </c>
      <c r="S58" s="86" t="s">
        <v>333</v>
      </c>
      <c r="T58" s="86" t="s">
        <v>355</v>
      </c>
      <c r="U58" s="89" t="s">
        <v>366</v>
      </c>
      <c r="V58" s="89" t="s">
        <v>366</v>
      </c>
      <c r="W58" s="88">
        <v>43517.13752314815</v>
      </c>
      <c r="X58" s="89" t="s">
        <v>437</v>
      </c>
      <c r="Y58" s="86"/>
      <c r="Z58" s="86"/>
      <c r="AA58" s="92" t="s">
        <v>498</v>
      </c>
      <c r="AB58" s="86"/>
      <c r="AC58" s="86" t="b">
        <v>0</v>
      </c>
      <c r="AD58" s="86">
        <v>0</v>
      </c>
      <c r="AE58" s="92" t="s">
        <v>508</v>
      </c>
      <c r="AF58" s="86" t="b">
        <v>0</v>
      </c>
      <c r="AG58" s="86" t="s">
        <v>512</v>
      </c>
      <c r="AH58" s="86"/>
      <c r="AI58" s="92" t="s">
        <v>508</v>
      </c>
      <c r="AJ58" s="86" t="b">
        <v>0</v>
      </c>
      <c r="AK58" s="86">
        <v>0</v>
      </c>
      <c r="AL58" s="92" t="s">
        <v>508</v>
      </c>
      <c r="AM58" s="86" t="s">
        <v>521</v>
      </c>
      <c r="AN58" s="86" t="b">
        <v>0</v>
      </c>
      <c r="AO58" s="92" t="s">
        <v>498</v>
      </c>
      <c r="AP58" s="86" t="s">
        <v>176</v>
      </c>
      <c r="AQ58" s="86">
        <v>0</v>
      </c>
      <c r="AR58" s="86">
        <v>0</v>
      </c>
      <c r="AS58" s="86"/>
      <c r="AT58" s="86"/>
      <c r="AU58" s="86"/>
      <c r="AV58" s="86"/>
      <c r="AW58" s="86"/>
      <c r="AX58" s="86"/>
      <c r="AY58" s="86"/>
      <c r="AZ58" s="86"/>
      <c r="BA58">
        <v>8</v>
      </c>
      <c r="BB58" s="85" t="str">
        <f>REPLACE(INDEX(GroupVertices[Group],MATCH(Edges24[[#This Row],[Vertex 1]],GroupVertices[Vertex],0)),1,1,"")</f>
        <v>10</v>
      </c>
      <c r="BC58" s="85" t="str">
        <f>REPLACE(INDEX(GroupVertices[Group],MATCH(Edges24[[#This Row],[Vertex 2]],GroupVertices[Vertex],0)),1,1,"")</f>
        <v>10</v>
      </c>
      <c r="BD58" s="51">
        <v>3</v>
      </c>
      <c r="BE58" s="52">
        <v>17.647058823529413</v>
      </c>
      <c r="BF58" s="51">
        <v>0</v>
      </c>
      <c r="BG58" s="52">
        <v>0</v>
      </c>
      <c r="BH58" s="51">
        <v>0</v>
      </c>
      <c r="BI58" s="52">
        <v>0</v>
      </c>
      <c r="BJ58" s="51">
        <v>14</v>
      </c>
      <c r="BK58" s="52">
        <v>82.3529411764706</v>
      </c>
      <c r="BL58" s="51">
        <v>17</v>
      </c>
    </row>
    <row r="59" spans="1:64" ht="15">
      <c r="A59" s="84" t="s">
        <v>230</v>
      </c>
      <c r="B59" s="84" t="s">
        <v>230</v>
      </c>
      <c r="C59" s="53"/>
      <c r="D59" s="54"/>
      <c r="E59" s="65"/>
      <c r="F59" s="55"/>
      <c r="G59" s="53"/>
      <c r="H59" s="57"/>
      <c r="I59" s="56"/>
      <c r="J59" s="56"/>
      <c r="K59" s="36" t="s">
        <v>65</v>
      </c>
      <c r="L59" s="83">
        <v>68</v>
      </c>
      <c r="M59" s="83"/>
      <c r="N59" s="63"/>
      <c r="O59" s="86" t="s">
        <v>176</v>
      </c>
      <c r="P59" s="88">
        <v>43519.134733796294</v>
      </c>
      <c r="Q59" s="86" t="s">
        <v>297</v>
      </c>
      <c r="R59" s="89" t="s">
        <v>322</v>
      </c>
      <c r="S59" s="86" t="s">
        <v>333</v>
      </c>
      <c r="T59" s="86" t="s">
        <v>355</v>
      </c>
      <c r="U59" s="89" t="s">
        <v>366</v>
      </c>
      <c r="V59" s="89" t="s">
        <v>366</v>
      </c>
      <c r="W59" s="88">
        <v>43519.134733796294</v>
      </c>
      <c r="X59" s="89" t="s">
        <v>438</v>
      </c>
      <c r="Y59" s="86"/>
      <c r="Z59" s="86"/>
      <c r="AA59" s="92" t="s">
        <v>499</v>
      </c>
      <c r="AB59" s="86"/>
      <c r="AC59" s="86" t="b">
        <v>0</v>
      </c>
      <c r="AD59" s="86">
        <v>0</v>
      </c>
      <c r="AE59" s="92" t="s">
        <v>508</v>
      </c>
      <c r="AF59" s="86" t="b">
        <v>0</v>
      </c>
      <c r="AG59" s="86" t="s">
        <v>512</v>
      </c>
      <c r="AH59" s="86"/>
      <c r="AI59" s="92" t="s">
        <v>508</v>
      </c>
      <c r="AJ59" s="86" t="b">
        <v>0</v>
      </c>
      <c r="AK59" s="86">
        <v>0</v>
      </c>
      <c r="AL59" s="92" t="s">
        <v>508</v>
      </c>
      <c r="AM59" s="86" t="s">
        <v>521</v>
      </c>
      <c r="AN59" s="86" t="b">
        <v>0</v>
      </c>
      <c r="AO59" s="92" t="s">
        <v>499</v>
      </c>
      <c r="AP59" s="86" t="s">
        <v>176</v>
      </c>
      <c r="AQ59" s="86">
        <v>0</v>
      </c>
      <c r="AR59" s="86">
        <v>0</v>
      </c>
      <c r="AS59" s="86"/>
      <c r="AT59" s="86"/>
      <c r="AU59" s="86"/>
      <c r="AV59" s="86"/>
      <c r="AW59" s="86"/>
      <c r="AX59" s="86"/>
      <c r="AY59" s="86"/>
      <c r="AZ59" s="86"/>
      <c r="BA59">
        <v>8</v>
      </c>
      <c r="BB59" s="85" t="str">
        <f>REPLACE(INDEX(GroupVertices[Group],MATCH(Edges24[[#This Row],[Vertex 1]],GroupVertices[Vertex],0)),1,1,"")</f>
        <v>10</v>
      </c>
      <c r="BC59" s="85" t="str">
        <f>REPLACE(INDEX(GroupVertices[Group],MATCH(Edges24[[#This Row],[Vertex 2]],GroupVertices[Vertex],0)),1,1,"")</f>
        <v>10</v>
      </c>
      <c r="BD59" s="51">
        <v>3</v>
      </c>
      <c r="BE59" s="52">
        <v>17.647058823529413</v>
      </c>
      <c r="BF59" s="51">
        <v>0</v>
      </c>
      <c r="BG59" s="52">
        <v>0</v>
      </c>
      <c r="BH59" s="51">
        <v>0</v>
      </c>
      <c r="BI59" s="52">
        <v>0</v>
      </c>
      <c r="BJ59" s="51">
        <v>14</v>
      </c>
      <c r="BK59" s="52">
        <v>82.3529411764706</v>
      </c>
      <c r="BL59" s="51">
        <v>17</v>
      </c>
    </row>
    <row r="60" spans="1:64" ht="15">
      <c r="A60" s="84" t="s">
        <v>230</v>
      </c>
      <c r="B60" s="84" t="s">
        <v>230</v>
      </c>
      <c r="C60" s="53"/>
      <c r="D60" s="54"/>
      <c r="E60" s="65"/>
      <c r="F60" s="55"/>
      <c r="G60" s="53"/>
      <c r="H60" s="57"/>
      <c r="I60" s="56"/>
      <c r="J60" s="56"/>
      <c r="K60" s="36" t="s">
        <v>65</v>
      </c>
      <c r="L60" s="83">
        <v>69</v>
      </c>
      <c r="M60" s="83"/>
      <c r="N60" s="63"/>
      <c r="O60" s="86" t="s">
        <v>176</v>
      </c>
      <c r="P60" s="88">
        <v>43521.10350694445</v>
      </c>
      <c r="Q60" s="86" t="s">
        <v>297</v>
      </c>
      <c r="R60" s="89" t="s">
        <v>322</v>
      </c>
      <c r="S60" s="86" t="s">
        <v>333</v>
      </c>
      <c r="T60" s="86" t="s">
        <v>355</v>
      </c>
      <c r="U60" s="89" t="s">
        <v>366</v>
      </c>
      <c r="V60" s="89" t="s">
        <v>366</v>
      </c>
      <c r="W60" s="88">
        <v>43521.10350694445</v>
      </c>
      <c r="X60" s="89" t="s">
        <v>439</v>
      </c>
      <c r="Y60" s="86"/>
      <c r="Z60" s="86"/>
      <c r="AA60" s="92" t="s">
        <v>500</v>
      </c>
      <c r="AB60" s="86"/>
      <c r="AC60" s="86" t="b">
        <v>0</v>
      </c>
      <c r="AD60" s="86">
        <v>0</v>
      </c>
      <c r="AE60" s="92" t="s">
        <v>508</v>
      </c>
      <c r="AF60" s="86" t="b">
        <v>0</v>
      </c>
      <c r="AG60" s="86" t="s">
        <v>512</v>
      </c>
      <c r="AH60" s="86"/>
      <c r="AI60" s="92" t="s">
        <v>508</v>
      </c>
      <c r="AJ60" s="86" t="b">
        <v>0</v>
      </c>
      <c r="AK60" s="86">
        <v>0</v>
      </c>
      <c r="AL60" s="92" t="s">
        <v>508</v>
      </c>
      <c r="AM60" s="86" t="s">
        <v>521</v>
      </c>
      <c r="AN60" s="86" t="b">
        <v>0</v>
      </c>
      <c r="AO60" s="92" t="s">
        <v>500</v>
      </c>
      <c r="AP60" s="86" t="s">
        <v>176</v>
      </c>
      <c r="AQ60" s="86">
        <v>0</v>
      </c>
      <c r="AR60" s="86">
        <v>0</v>
      </c>
      <c r="AS60" s="86"/>
      <c r="AT60" s="86"/>
      <c r="AU60" s="86"/>
      <c r="AV60" s="86"/>
      <c r="AW60" s="86"/>
      <c r="AX60" s="86"/>
      <c r="AY60" s="86"/>
      <c r="AZ60" s="86"/>
      <c r="BA60">
        <v>8</v>
      </c>
      <c r="BB60" s="85" t="str">
        <f>REPLACE(INDEX(GroupVertices[Group],MATCH(Edges24[[#This Row],[Vertex 1]],GroupVertices[Vertex],0)),1,1,"")</f>
        <v>10</v>
      </c>
      <c r="BC60" s="85" t="str">
        <f>REPLACE(INDEX(GroupVertices[Group],MATCH(Edges24[[#This Row],[Vertex 2]],GroupVertices[Vertex],0)),1,1,"")</f>
        <v>10</v>
      </c>
      <c r="BD60" s="51">
        <v>3</v>
      </c>
      <c r="BE60" s="52">
        <v>17.647058823529413</v>
      </c>
      <c r="BF60" s="51">
        <v>0</v>
      </c>
      <c r="BG60" s="52">
        <v>0</v>
      </c>
      <c r="BH60" s="51">
        <v>0</v>
      </c>
      <c r="BI60" s="52">
        <v>0</v>
      </c>
      <c r="BJ60" s="51">
        <v>14</v>
      </c>
      <c r="BK60" s="52">
        <v>82.3529411764706</v>
      </c>
      <c r="BL60" s="51">
        <v>17</v>
      </c>
    </row>
    <row r="61" spans="1:64" ht="15">
      <c r="A61" s="84" t="s">
        <v>230</v>
      </c>
      <c r="B61" s="84" t="s">
        <v>230</v>
      </c>
      <c r="C61" s="53"/>
      <c r="D61" s="54"/>
      <c r="E61" s="65"/>
      <c r="F61" s="55"/>
      <c r="G61" s="53"/>
      <c r="H61" s="57"/>
      <c r="I61" s="56"/>
      <c r="J61" s="56"/>
      <c r="K61" s="36" t="s">
        <v>65</v>
      </c>
      <c r="L61" s="83">
        <v>70</v>
      </c>
      <c r="M61" s="83"/>
      <c r="N61" s="63"/>
      <c r="O61" s="86" t="s">
        <v>176</v>
      </c>
      <c r="P61" s="88">
        <v>43523.04170138889</v>
      </c>
      <c r="Q61" s="86" t="s">
        <v>297</v>
      </c>
      <c r="R61" s="89" t="s">
        <v>322</v>
      </c>
      <c r="S61" s="86" t="s">
        <v>333</v>
      </c>
      <c r="T61" s="86" t="s">
        <v>355</v>
      </c>
      <c r="U61" s="89" t="s">
        <v>366</v>
      </c>
      <c r="V61" s="89" t="s">
        <v>366</v>
      </c>
      <c r="W61" s="88">
        <v>43523.04170138889</v>
      </c>
      <c r="X61" s="89" t="s">
        <v>440</v>
      </c>
      <c r="Y61" s="86"/>
      <c r="Z61" s="86"/>
      <c r="AA61" s="92" t="s">
        <v>501</v>
      </c>
      <c r="AB61" s="86"/>
      <c r="AC61" s="86" t="b">
        <v>0</v>
      </c>
      <c r="AD61" s="86">
        <v>0</v>
      </c>
      <c r="AE61" s="92" t="s">
        <v>508</v>
      </c>
      <c r="AF61" s="86" t="b">
        <v>0</v>
      </c>
      <c r="AG61" s="86" t="s">
        <v>512</v>
      </c>
      <c r="AH61" s="86"/>
      <c r="AI61" s="92" t="s">
        <v>508</v>
      </c>
      <c r="AJ61" s="86" t="b">
        <v>0</v>
      </c>
      <c r="AK61" s="86">
        <v>0</v>
      </c>
      <c r="AL61" s="92" t="s">
        <v>508</v>
      </c>
      <c r="AM61" s="86" t="s">
        <v>521</v>
      </c>
      <c r="AN61" s="86" t="b">
        <v>0</v>
      </c>
      <c r="AO61" s="92" t="s">
        <v>501</v>
      </c>
      <c r="AP61" s="86" t="s">
        <v>176</v>
      </c>
      <c r="AQ61" s="86">
        <v>0</v>
      </c>
      <c r="AR61" s="86">
        <v>0</v>
      </c>
      <c r="AS61" s="86"/>
      <c r="AT61" s="86"/>
      <c r="AU61" s="86"/>
      <c r="AV61" s="86"/>
      <c r="AW61" s="86"/>
      <c r="AX61" s="86"/>
      <c r="AY61" s="86"/>
      <c r="AZ61" s="86"/>
      <c r="BA61">
        <v>8</v>
      </c>
      <c r="BB61" s="85" t="str">
        <f>REPLACE(INDEX(GroupVertices[Group],MATCH(Edges24[[#This Row],[Vertex 1]],GroupVertices[Vertex],0)),1,1,"")</f>
        <v>10</v>
      </c>
      <c r="BC61" s="85" t="str">
        <f>REPLACE(INDEX(GroupVertices[Group],MATCH(Edges24[[#This Row],[Vertex 2]],GroupVertices[Vertex],0)),1,1,"")</f>
        <v>10</v>
      </c>
      <c r="BD61" s="51">
        <v>3</v>
      </c>
      <c r="BE61" s="52">
        <v>17.647058823529413</v>
      </c>
      <c r="BF61" s="51">
        <v>0</v>
      </c>
      <c r="BG61" s="52">
        <v>0</v>
      </c>
      <c r="BH61" s="51">
        <v>0</v>
      </c>
      <c r="BI61" s="52">
        <v>0</v>
      </c>
      <c r="BJ61" s="51">
        <v>14</v>
      </c>
      <c r="BK61" s="52">
        <v>82.3529411764706</v>
      </c>
      <c r="BL61" s="51">
        <v>17</v>
      </c>
    </row>
    <row r="62" spans="1:64" ht="15">
      <c r="A62" s="84" t="s">
        <v>230</v>
      </c>
      <c r="B62" s="84" t="s">
        <v>230</v>
      </c>
      <c r="C62" s="53"/>
      <c r="D62" s="54"/>
      <c r="E62" s="65"/>
      <c r="F62" s="55"/>
      <c r="G62" s="53"/>
      <c r="H62" s="57"/>
      <c r="I62" s="56"/>
      <c r="J62" s="56"/>
      <c r="K62" s="36" t="s">
        <v>65</v>
      </c>
      <c r="L62" s="83">
        <v>71</v>
      </c>
      <c r="M62" s="83"/>
      <c r="N62" s="63"/>
      <c r="O62" s="86" t="s">
        <v>176</v>
      </c>
      <c r="P62" s="88">
        <v>43525.03057870371</v>
      </c>
      <c r="Q62" s="86" t="s">
        <v>297</v>
      </c>
      <c r="R62" s="89" t="s">
        <v>322</v>
      </c>
      <c r="S62" s="86" t="s">
        <v>333</v>
      </c>
      <c r="T62" s="86" t="s">
        <v>355</v>
      </c>
      <c r="U62" s="89" t="s">
        <v>366</v>
      </c>
      <c r="V62" s="89" t="s">
        <v>366</v>
      </c>
      <c r="W62" s="88">
        <v>43525.03057870371</v>
      </c>
      <c r="X62" s="89" t="s">
        <v>441</v>
      </c>
      <c r="Y62" s="86"/>
      <c r="Z62" s="86"/>
      <c r="AA62" s="92" t="s">
        <v>502</v>
      </c>
      <c r="AB62" s="86"/>
      <c r="AC62" s="86" t="b">
        <v>0</v>
      </c>
      <c r="AD62" s="86">
        <v>0</v>
      </c>
      <c r="AE62" s="92" t="s">
        <v>508</v>
      </c>
      <c r="AF62" s="86" t="b">
        <v>0</v>
      </c>
      <c r="AG62" s="86" t="s">
        <v>512</v>
      </c>
      <c r="AH62" s="86"/>
      <c r="AI62" s="92" t="s">
        <v>508</v>
      </c>
      <c r="AJ62" s="86" t="b">
        <v>0</v>
      </c>
      <c r="AK62" s="86">
        <v>0</v>
      </c>
      <c r="AL62" s="92" t="s">
        <v>508</v>
      </c>
      <c r="AM62" s="86" t="s">
        <v>521</v>
      </c>
      <c r="AN62" s="86" t="b">
        <v>0</v>
      </c>
      <c r="AO62" s="92" t="s">
        <v>502</v>
      </c>
      <c r="AP62" s="86" t="s">
        <v>176</v>
      </c>
      <c r="AQ62" s="86">
        <v>0</v>
      </c>
      <c r="AR62" s="86">
        <v>0</v>
      </c>
      <c r="AS62" s="86"/>
      <c r="AT62" s="86"/>
      <c r="AU62" s="86"/>
      <c r="AV62" s="86"/>
      <c r="AW62" s="86"/>
      <c r="AX62" s="86"/>
      <c r="AY62" s="86"/>
      <c r="AZ62" s="86"/>
      <c r="BA62">
        <v>8</v>
      </c>
      <c r="BB62" s="85" t="str">
        <f>REPLACE(INDEX(GroupVertices[Group],MATCH(Edges24[[#This Row],[Vertex 1]],GroupVertices[Vertex],0)),1,1,"")</f>
        <v>10</v>
      </c>
      <c r="BC62" s="85" t="str">
        <f>REPLACE(INDEX(GroupVertices[Group],MATCH(Edges24[[#This Row],[Vertex 2]],GroupVertices[Vertex],0)),1,1,"")</f>
        <v>10</v>
      </c>
      <c r="BD62" s="51">
        <v>3</v>
      </c>
      <c r="BE62" s="52">
        <v>17.647058823529413</v>
      </c>
      <c r="BF62" s="51">
        <v>0</v>
      </c>
      <c r="BG62" s="52">
        <v>0</v>
      </c>
      <c r="BH62" s="51">
        <v>0</v>
      </c>
      <c r="BI62" s="52">
        <v>0</v>
      </c>
      <c r="BJ62" s="51">
        <v>14</v>
      </c>
      <c r="BK62" s="52">
        <v>82.3529411764706</v>
      </c>
      <c r="BL62" s="51">
        <v>17</v>
      </c>
    </row>
    <row r="63" spans="1:64" ht="15">
      <c r="A63" s="84" t="s">
        <v>230</v>
      </c>
      <c r="B63" s="84" t="s">
        <v>230</v>
      </c>
      <c r="C63" s="53"/>
      <c r="D63" s="54"/>
      <c r="E63" s="65"/>
      <c r="F63" s="55"/>
      <c r="G63" s="53"/>
      <c r="H63" s="57"/>
      <c r="I63" s="56"/>
      <c r="J63" s="56"/>
      <c r="K63" s="36" t="s">
        <v>65</v>
      </c>
      <c r="L63" s="83">
        <v>72</v>
      </c>
      <c r="M63" s="83"/>
      <c r="N63" s="63"/>
      <c r="O63" s="86" t="s">
        <v>176</v>
      </c>
      <c r="P63" s="88">
        <v>43527.02991898148</v>
      </c>
      <c r="Q63" s="86" t="s">
        <v>297</v>
      </c>
      <c r="R63" s="89" t="s">
        <v>322</v>
      </c>
      <c r="S63" s="86" t="s">
        <v>333</v>
      </c>
      <c r="T63" s="86" t="s">
        <v>355</v>
      </c>
      <c r="U63" s="89" t="s">
        <v>366</v>
      </c>
      <c r="V63" s="89" t="s">
        <v>366</v>
      </c>
      <c r="W63" s="88">
        <v>43527.02991898148</v>
      </c>
      <c r="X63" s="89" t="s">
        <v>442</v>
      </c>
      <c r="Y63" s="86"/>
      <c r="Z63" s="86"/>
      <c r="AA63" s="92" t="s">
        <v>503</v>
      </c>
      <c r="AB63" s="86"/>
      <c r="AC63" s="86" t="b">
        <v>0</v>
      </c>
      <c r="AD63" s="86">
        <v>0</v>
      </c>
      <c r="AE63" s="92" t="s">
        <v>508</v>
      </c>
      <c r="AF63" s="86" t="b">
        <v>0</v>
      </c>
      <c r="AG63" s="86" t="s">
        <v>512</v>
      </c>
      <c r="AH63" s="86"/>
      <c r="AI63" s="92" t="s">
        <v>508</v>
      </c>
      <c r="AJ63" s="86" t="b">
        <v>0</v>
      </c>
      <c r="AK63" s="86">
        <v>0</v>
      </c>
      <c r="AL63" s="92" t="s">
        <v>508</v>
      </c>
      <c r="AM63" s="86" t="s">
        <v>521</v>
      </c>
      <c r="AN63" s="86" t="b">
        <v>0</v>
      </c>
      <c r="AO63" s="92" t="s">
        <v>503</v>
      </c>
      <c r="AP63" s="86" t="s">
        <v>176</v>
      </c>
      <c r="AQ63" s="86">
        <v>0</v>
      </c>
      <c r="AR63" s="86">
        <v>0</v>
      </c>
      <c r="AS63" s="86"/>
      <c r="AT63" s="86"/>
      <c r="AU63" s="86"/>
      <c r="AV63" s="86"/>
      <c r="AW63" s="86"/>
      <c r="AX63" s="86"/>
      <c r="AY63" s="86"/>
      <c r="AZ63" s="86"/>
      <c r="BA63">
        <v>8</v>
      </c>
      <c r="BB63" s="85" t="str">
        <f>REPLACE(INDEX(GroupVertices[Group],MATCH(Edges24[[#This Row],[Vertex 1]],GroupVertices[Vertex],0)),1,1,"")</f>
        <v>10</v>
      </c>
      <c r="BC63" s="85" t="str">
        <f>REPLACE(INDEX(GroupVertices[Group],MATCH(Edges24[[#This Row],[Vertex 2]],GroupVertices[Vertex],0)),1,1,"")</f>
        <v>10</v>
      </c>
      <c r="BD63" s="51">
        <v>3</v>
      </c>
      <c r="BE63" s="52">
        <v>17.647058823529413</v>
      </c>
      <c r="BF63" s="51">
        <v>0</v>
      </c>
      <c r="BG63" s="52">
        <v>0</v>
      </c>
      <c r="BH63" s="51">
        <v>0</v>
      </c>
      <c r="BI63" s="52">
        <v>0</v>
      </c>
      <c r="BJ63" s="51">
        <v>14</v>
      </c>
      <c r="BK63" s="52">
        <v>82.3529411764706</v>
      </c>
      <c r="BL63" s="51">
        <v>17</v>
      </c>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hyperlinks>
    <hyperlink ref="R5" r:id="rId1" display="https://www.staradvertiser.com/2018/03/14/features/george-lucas-breaks-ground-on-1b-museum-of-visual-storytelling/"/>
    <hyperlink ref="R6" r:id="rId2" display="http://www.adweek.com/?p=921676"/>
    <hyperlink ref="R9" r:id="rId3" display="https://www.instagram.com/p/BuKHF-inw4l/?utm_source=ig_twitter_share&amp;igshid=p7dr7uab3cpe"/>
    <hyperlink ref="R10" r:id="rId4" display="https://www.instagram.com/p/BtkXV05nAVq/?utm_source=ig_twitter_share&amp;igshid=mnlrgyyomf28"/>
    <hyperlink ref="R11" r:id="rId5" display="https://www.instagram.com/p/Btm77iLnOMr/?utm_source=ig_twitter_share&amp;igshid=b56oe8tqy8sx"/>
    <hyperlink ref="R12" r:id="rId6" display="https://www.instagram.com/p/BtofRcqHYpi/?utm_source=ig_twitter_share&amp;igshid=e5vr25f568s1"/>
    <hyperlink ref="R13" r:id="rId7" display="https://www.instagram.com/p/BttdLbiHLvR/?utm_source=ig_twitter_share&amp;igshid=fh7kaew6qwcq"/>
    <hyperlink ref="R14" r:id="rId8" display="https://www.instagram.com/p/BtuqUsyHngj/?utm_source=ig_twitter_share&amp;igshid=1mxeh005e6yyn"/>
    <hyperlink ref="R15" r:id="rId9" display="https://www.instagram.com/p/BtxM_wJne5w/?utm_source=ig_twitter_share&amp;igshid=vu8ay94xbys0"/>
    <hyperlink ref="R16" r:id="rId10" display="https://www.instagram.com/p/Btx37k5HgQC/?utm_source=ig_twitter_share&amp;igshid=127n0fb1nsjsh"/>
    <hyperlink ref="R17" r:id="rId11" display="https://www.instagram.com/p/BtydDVyHT_S/?utm_source=ig_twitter_share&amp;igshid=85lknwgixfhu"/>
    <hyperlink ref="R18" r:id="rId12" display="https://www.instagram.com/p/BtyoioxnmVv/?utm_source=ig_twitter_share&amp;igshid=1igl8rmxkh12b"/>
    <hyperlink ref="R19" r:id="rId13" display="https://www.instagram.com/p/Btz06w5HqEJ/?utm_source=ig_twitter_share&amp;igshid=gs9wow87phyh"/>
    <hyperlink ref="R20" r:id="rId14" display="https://www.instagram.com/p/Bt3FLcUHcpe/?utm_source=ig_twitter_share&amp;igshid=1g7d1zmcw5vd0"/>
    <hyperlink ref="R32" r:id="rId15" display="https://www.instagram.com/p/BuJRsiPHjbl/?utm_source=ig_twitter_share&amp;igshid=1482ngb006sgk"/>
    <hyperlink ref="R33" r:id="rId16" display="https://medium.com/playdeo/introducing-playdeo-abf0bebbc53e"/>
    <hyperlink ref="R34" r:id="rId17" display="https://www.nbclosangeles.com/news/national-international/505644971.html"/>
    <hyperlink ref="R35" r:id="rId18" display="https://fairbydesign.com/why-gen-z-loves-closed-captioning/"/>
    <hyperlink ref="R39" r:id="rId19" display="https://www.youtube.com/watch?v=tmVxJJJSuDE"/>
    <hyperlink ref="R40" r:id="rId20" display="https://www.youtube.com/watch?v=7aRXG0mrnXs&amp;feature=youtu.be"/>
    <hyperlink ref="R41" r:id="rId21" display="https://www.youtube.com/watch?v=7aRXG0mrnXs&amp;feature=youtu.be"/>
    <hyperlink ref="R42" r:id="rId22" display="https://poems-by-charlie-gregory.blogspot.com/2019/02/unreality.html?spref=tw"/>
    <hyperlink ref="R43" r:id="rId23" display="https://poems-by-charlie-gregory.blogspot.com/2019/02/unreality.html?spref=tw"/>
    <hyperlink ref="R44" r:id="rId24" display="https://www.youtube.com/watch?v=hRORU8KZEgw&amp;feature=youtu.be"/>
    <hyperlink ref="R45" r:id="rId25" display="https://www.youtube.com/watch?v=hRORU8KZEgw&amp;feature=youtu.be"/>
    <hyperlink ref="R46" r:id="rId26" display="https://www.youtube.com/watch?v=RQ-ySN-v-UE&amp;feature=youtu.be"/>
    <hyperlink ref="R47" r:id="rId27" display="https://twitter.com/elanaleoni/status/1097560128050601986"/>
    <hyperlink ref="R48" r:id="rId28" display="http://womenspowerbook.org/articles/The-American-Presidential-Elections-2016-Will-Hillary-or-Trump-Win-in-The-Social-Media-And-The-Main-Media-Battle-womens-power-book.htm"/>
    <hyperlink ref="R49" r:id="rId29" display="http://womenspowerbook.org/articles/The-American-Presidential-Elections-2016-Will-Hillary-or-Trump-Win-in-The-Social-Media-And-The-Main-Media-Battle-womens-power-book.htm"/>
    <hyperlink ref="R50" r:id="rId30" display="http://womenspowerbook.org/articles/The-American-Presidential-Elections-2016-Will-Hillary-or-Trump-Win-in-The-Social-Media-And-The-Main-Media-Battle-womens-power-book.htm"/>
    <hyperlink ref="R51" r:id="rId31" display="http://womenspowerbook.org/articles/The-American-Presidential-Elections-2016-Will-Hillary-or-Trump-Win-in-The-Social-Media-And-The-Main-Media-Battle-womens-power-book.htm"/>
    <hyperlink ref="R52" r:id="rId32" display="http://womenspowerbook.org/articles/The-American-Presidential-Elections-2016-Will-Hillary-or-Trump-Win-in-The-Social-Media-And-The-Main-Media-Battle-womens-power-book.htm"/>
    <hyperlink ref="R53" r:id="rId33" display="https://soundcloud.com/chris-davis-276158228/monica-burns-on-scannable-technologies-in-the-classroom"/>
    <hyperlink ref="R56" r:id="rId34" display="http://womenspowerbook.org/articles/The-American-Presidential-Elections-2016-Will-Hillary-or-Trump-Win-in-The-Social-Media-And-The-Main-Media-Battle-womens-power-book.htm"/>
    <hyperlink ref="R57" r:id="rId35" display="http://womenspowerbook.org/articles/The-American-Presidential-Elections-2016-Will-Hillary-or-Trump-Win-in-The-Social-Media-And-The-Main-Media-Battle-womens-power-book.htm"/>
    <hyperlink ref="R58" r:id="rId36" display="http://womenspowerbook.org/articles/The-American-Presidential-Elections-2016-Will-Hillary-or-Trump-Win-in-The-Social-Media-And-The-Main-Media-Battle-womens-power-book.htm"/>
    <hyperlink ref="R59" r:id="rId37" display="http://womenspowerbook.org/articles/The-American-Presidential-Elections-2016-Will-Hillary-or-Trump-Win-in-The-Social-Media-And-The-Main-Media-Battle-womens-power-book.htm"/>
    <hyperlink ref="R60" r:id="rId38" display="http://womenspowerbook.org/articles/The-American-Presidential-Elections-2016-Will-Hillary-or-Trump-Win-in-The-Social-Media-And-The-Main-Media-Battle-womens-power-book.htm"/>
    <hyperlink ref="R61" r:id="rId39" display="http://womenspowerbook.org/articles/The-American-Presidential-Elections-2016-Will-Hillary-or-Trump-Win-in-The-Social-Media-And-The-Main-Media-Battle-womens-power-book.htm"/>
    <hyperlink ref="R62" r:id="rId40" display="http://womenspowerbook.org/articles/The-American-Presidential-Elections-2016-Will-Hillary-or-Trump-Win-in-The-Social-Media-And-The-Main-Media-Battle-womens-power-book.htm"/>
    <hyperlink ref="R63" r:id="rId41" display="http://womenspowerbook.org/articles/The-American-Presidential-Elections-2016-Will-Hillary-or-Trump-Win-in-The-Social-Media-And-The-Main-Media-Battle-womens-power-book.htm"/>
    <hyperlink ref="U5" r:id="rId42" display="https://pbs.twimg.com/media/Dz7TB-oX4AAJ_Bm.jpg"/>
    <hyperlink ref="U36" r:id="rId43" display="https://pbs.twimg.com/ext_tw_video_thumb/1098235219377819648/pu/img/vl8rvIuebG80anim.jpg"/>
    <hyperlink ref="U39" r:id="rId44" display="https://pbs.twimg.com/ext_tw_video_thumb/1099001428461408256/pu/img/pN5yVf1WHq8Wmlbk.jpg"/>
    <hyperlink ref="U44" r:id="rId45" display="https://pbs.twimg.com/ext_tw_video_thumb/1095304294847242240/pu/img/ptX-rx2pZb-WLZv8.jpg"/>
    <hyperlink ref="U46" r:id="rId46" display="https://pbs.twimg.com/ext_tw_video_thumb/1097353456841564160/pu/img/JW7roUEgjiQUeqjZ.jpg"/>
    <hyperlink ref="U48" r:id="rId47" display="https://pbs.twimg.com/media/C2dAKP2WIAATDzT.jpg"/>
    <hyperlink ref="U49" r:id="rId48" display="https://pbs.twimg.com/media/C2dAKP2WIAATDzT.jpg"/>
    <hyperlink ref="U50" r:id="rId49" display="https://pbs.twimg.com/media/C2dAKP2WIAATDzT.jpg"/>
    <hyperlink ref="U51" r:id="rId50" display="https://pbs.twimg.com/media/C2dAKP2WIAATDzT.jpg"/>
    <hyperlink ref="U52" r:id="rId51" display="https://pbs.twimg.com/media/C2dAKP2WIAATDzT.jpg"/>
    <hyperlink ref="U53" r:id="rId52" display="https://pbs.twimg.com/media/D0leHi8W0AA5t8s.jpg"/>
    <hyperlink ref="U56" r:id="rId53" display="https://pbs.twimg.com/media/C2dkJtkXcAA0cBx.jpg"/>
    <hyperlink ref="U57" r:id="rId54" display="https://pbs.twimg.com/media/C2dkJtkXcAA0cBx.jpg"/>
    <hyperlink ref="U58" r:id="rId55" display="https://pbs.twimg.com/media/C2dkJtkXcAA0cBx.jpg"/>
    <hyperlink ref="U59" r:id="rId56" display="https://pbs.twimg.com/media/C2dkJtkXcAA0cBx.jpg"/>
    <hyperlink ref="U60" r:id="rId57" display="https://pbs.twimg.com/media/C2dkJtkXcAA0cBx.jpg"/>
    <hyperlink ref="U61" r:id="rId58" display="https://pbs.twimg.com/media/C2dkJtkXcAA0cBx.jpg"/>
    <hyperlink ref="U62" r:id="rId59" display="https://pbs.twimg.com/media/C2dkJtkXcAA0cBx.jpg"/>
    <hyperlink ref="U63" r:id="rId60" display="https://pbs.twimg.com/media/C2dkJtkXcAA0cBx.jpg"/>
    <hyperlink ref="V3" r:id="rId61" display="http://pbs.twimg.com/profile_images/1098233089539665920/E-iUCq1G_normal.jpg"/>
    <hyperlink ref="V4" r:id="rId62" display="http://pbs.twimg.com/profile_images/777344702588649472/UUCJ-OmG_normal.jpg"/>
    <hyperlink ref="V5" r:id="rId63" display="https://pbs.twimg.com/media/Dz7TB-oX4AAJ_Bm.jpg"/>
    <hyperlink ref="V6" r:id="rId64" display="http://pbs.twimg.com/profile_images/950647319275425793/qjPO2XUI_normal.jpg"/>
    <hyperlink ref="V7" r:id="rId65" display="http://pbs.twimg.com/profile_images/1075817820343205888/2xv4-Y4T_normal.jpg"/>
    <hyperlink ref="V8" r:id="rId66" display="http://pbs.twimg.com/profile_images/1048497304997691392/l-4dSzIT_normal.jpg"/>
    <hyperlink ref="V9" r:id="rId67" display="http://pbs.twimg.com/profile_images/1018067307137060865/JAvcRPNw_normal.jpg"/>
    <hyperlink ref="V10" r:id="rId68" display="http://pbs.twimg.com/profile_images/1018067307137060865/JAvcRPNw_normal.jpg"/>
    <hyperlink ref="V11" r:id="rId69" display="http://pbs.twimg.com/profile_images/1018067307137060865/JAvcRPNw_normal.jpg"/>
    <hyperlink ref="V12" r:id="rId70" display="http://pbs.twimg.com/profile_images/1018067307137060865/JAvcRPNw_normal.jpg"/>
    <hyperlink ref="V13" r:id="rId71" display="http://pbs.twimg.com/profile_images/1018067307137060865/JAvcRPNw_normal.jpg"/>
    <hyperlink ref="V14" r:id="rId72" display="http://pbs.twimg.com/profile_images/1018067307137060865/JAvcRPNw_normal.jpg"/>
    <hyperlink ref="V15" r:id="rId73" display="http://pbs.twimg.com/profile_images/1018067307137060865/JAvcRPNw_normal.jpg"/>
    <hyperlink ref="V16" r:id="rId74" display="http://pbs.twimg.com/profile_images/1018067307137060865/JAvcRPNw_normal.jpg"/>
    <hyperlink ref="V17" r:id="rId75" display="http://pbs.twimg.com/profile_images/1018067307137060865/JAvcRPNw_normal.jpg"/>
    <hyperlink ref="V18" r:id="rId76" display="http://pbs.twimg.com/profile_images/1018067307137060865/JAvcRPNw_normal.jpg"/>
    <hyperlink ref="V19" r:id="rId77" display="http://pbs.twimg.com/profile_images/1018067307137060865/JAvcRPNw_normal.jpg"/>
    <hyperlink ref="V20" r:id="rId78" display="http://pbs.twimg.com/profile_images/1018067307137060865/JAvcRPNw_normal.jpg"/>
    <hyperlink ref="V21" r:id="rId79" display="http://pbs.twimg.com/profile_images/1018067307137060865/JAvcRPNw_normal.jpg"/>
    <hyperlink ref="V22" r:id="rId80" display="http://pbs.twimg.com/profile_images/1018067307137060865/JAvcRPNw_normal.jpg"/>
    <hyperlink ref="V23" r:id="rId81" display="http://pbs.twimg.com/profile_images/1018067307137060865/JAvcRPNw_normal.jpg"/>
    <hyperlink ref="V24" r:id="rId82" display="http://pbs.twimg.com/profile_images/1018067307137060865/JAvcRPNw_normal.jpg"/>
    <hyperlink ref="V25" r:id="rId83" display="http://pbs.twimg.com/profile_images/1018067307137060865/JAvcRPNw_normal.jpg"/>
    <hyperlink ref="V26" r:id="rId84" display="http://pbs.twimg.com/profile_images/1018067307137060865/JAvcRPNw_normal.jpg"/>
    <hyperlink ref="V27" r:id="rId85" display="http://pbs.twimg.com/profile_images/1018067307137060865/JAvcRPNw_normal.jpg"/>
    <hyperlink ref="V28" r:id="rId86" display="http://pbs.twimg.com/profile_images/1018067307137060865/JAvcRPNw_normal.jpg"/>
    <hyperlink ref="V29" r:id="rId87" display="http://pbs.twimg.com/profile_images/1018067307137060865/JAvcRPNw_normal.jpg"/>
    <hyperlink ref="V30" r:id="rId88" display="http://pbs.twimg.com/profile_images/1018067307137060865/JAvcRPNw_normal.jpg"/>
    <hyperlink ref="V31" r:id="rId89" display="http://pbs.twimg.com/profile_images/1018067307137060865/JAvcRPNw_normal.jpg"/>
    <hyperlink ref="V32" r:id="rId90" display="http://pbs.twimg.com/profile_images/1018067307137060865/JAvcRPNw_normal.jpg"/>
    <hyperlink ref="V33" r:id="rId91" display="http://pbs.twimg.com/profile_images/1062510630492528641/Tm30HDnT_normal.jpg"/>
    <hyperlink ref="V34" r:id="rId92" display="http://pbs.twimg.com/profile_images/1062510630492528641/Tm30HDnT_normal.jpg"/>
    <hyperlink ref="V35" r:id="rId93" display="http://pbs.twimg.com/profile_images/1062510630492528641/Tm30HDnT_normal.jpg"/>
    <hyperlink ref="V36" r:id="rId94" display="https://pbs.twimg.com/ext_tw_video_thumb/1098235219377819648/pu/img/vl8rvIuebG80anim.jpg"/>
    <hyperlink ref="V37" r:id="rId95" display="http://pbs.twimg.com/profile_images/1085646002642513920/SZ-GrMJj_normal.jpg"/>
    <hyperlink ref="V38" r:id="rId96" display="http://pbs.twimg.com/profile_images/1085646002642513920/SZ-GrMJj_normal.jpg"/>
    <hyperlink ref="V39" r:id="rId97" display="https://pbs.twimg.com/ext_tw_video_thumb/1099001428461408256/pu/img/pN5yVf1WHq8Wmlbk.jpg"/>
    <hyperlink ref="V40" r:id="rId98" display="http://pbs.twimg.com/profile_images/1085646002642513920/SZ-GrMJj_normal.jpg"/>
    <hyperlink ref="V41" r:id="rId99" display="http://pbs.twimg.com/profile_images/1037823795766194176/vR4gXQFY_normal.jpg"/>
    <hyperlink ref="V42" r:id="rId100" display="http://pbs.twimg.com/profile_images/3372354615/8f3860c5e1ddf7a52990cee8568b88da_normal.jpeg"/>
    <hyperlink ref="V43" r:id="rId101" display="http://pbs.twimg.com/profile_images/1094504874354434048/0n1NxPSc_normal.jpg"/>
    <hyperlink ref="V44" r:id="rId102" display="https://pbs.twimg.com/ext_tw_video_thumb/1095304294847242240/pu/img/ptX-rx2pZb-WLZv8.jpg"/>
    <hyperlink ref="V45" r:id="rId103" display="http://pbs.twimg.com/profile_images/1098649527706361862/jjtkB5PT_normal.jpg"/>
    <hyperlink ref="V46" r:id="rId104" display="https://pbs.twimg.com/ext_tw_video_thumb/1097353456841564160/pu/img/JW7roUEgjiQUeqjZ.jpg"/>
    <hyperlink ref="V47" r:id="rId105" display="http://pbs.twimg.com/profile_images/378800000754819969/3e583b99b8930159a50b93171790080d_normal.jpeg"/>
    <hyperlink ref="V48" r:id="rId106" display="https://pbs.twimg.com/media/C2dAKP2WIAATDzT.jpg"/>
    <hyperlink ref="V49" r:id="rId107" display="https://pbs.twimg.com/media/C2dAKP2WIAATDzT.jpg"/>
    <hyperlink ref="V50" r:id="rId108" display="https://pbs.twimg.com/media/C2dAKP2WIAATDzT.jpg"/>
    <hyperlink ref="V51" r:id="rId109" display="https://pbs.twimg.com/media/C2dAKP2WIAATDzT.jpg"/>
    <hyperlink ref="V52" r:id="rId110" display="https://pbs.twimg.com/media/C2dAKP2WIAATDzT.jpg"/>
    <hyperlink ref="V53" r:id="rId111" display="https://pbs.twimg.com/media/D0leHi8W0AA5t8s.jpg"/>
    <hyperlink ref="V54" r:id="rId112" display="http://pbs.twimg.com/profile_images/875868965829922817/t0Hlk3P1_normal.jpg"/>
    <hyperlink ref="V55" r:id="rId113" display="http://pbs.twimg.com/profile_images/1511564454/beach_avatar_twitter_normal.jpg"/>
    <hyperlink ref="V56" r:id="rId114" display="https://pbs.twimg.com/media/C2dkJtkXcAA0cBx.jpg"/>
    <hyperlink ref="V57" r:id="rId115" display="https://pbs.twimg.com/media/C2dkJtkXcAA0cBx.jpg"/>
    <hyperlink ref="V58" r:id="rId116" display="https://pbs.twimg.com/media/C2dkJtkXcAA0cBx.jpg"/>
    <hyperlink ref="V59" r:id="rId117" display="https://pbs.twimg.com/media/C2dkJtkXcAA0cBx.jpg"/>
    <hyperlink ref="V60" r:id="rId118" display="https://pbs.twimg.com/media/C2dkJtkXcAA0cBx.jpg"/>
    <hyperlink ref="V61" r:id="rId119" display="https://pbs.twimg.com/media/C2dkJtkXcAA0cBx.jpg"/>
    <hyperlink ref="V62" r:id="rId120" display="https://pbs.twimg.com/media/C2dkJtkXcAA0cBx.jpg"/>
    <hyperlink ref="V63" r:id="rId121" display="https://pbs.twimg.com/media/C2dkJtkXcAA0cBx.jpg"/>
    <hyperlink ref="X3" r:id="rId122" display="https://twitter.com/#!/ahmii12345/status/1098261486705786880"/>
    <hyperlink ref="X4" r:id="rId123" display="https://twitter.com/#!/doougan/status/1098460098144260098"/>
    <hyperlink ref="X5" r:id="rId124" display="https://twitter.com/#!/beyondstorytell/status/1098547480197808128"/>
    <hyperlink ref="X6" r:id="rId125" display="https://twitter.com/#!/beyondstorytell/status/1098555352935817216"/>
    <hyperlink ref="X7" r:id="rId126" display="https://twitter.com/#!/storythefuture/status/1098559196604350464"/>
    <hyperlink ref="X8" r:id="rId127" display="https://twitter.com/#!/saheed_alarape/status/1098632172158795776"/>
    <hyperlink ref="X9" r:id="rId128" display="https://twitter.com/#!/kevwemodupe/status/1098687511520395264"/>
    <hyperlink ref="X10" r:id="rId129" display="https://twitter.com/#!/kevwemodupe/status/1093375210416304128"/>
    <hyperlink ref="X11" r:id="rId130" display="https://twitter.com/#!/kevwemodupe/status/1093737147494879232"/>
    <hyperlink ref="X12" r:id="rId131" display="https://twitter.com/#!/kevwemodupe/status/1093955623262117888"/>
    <hyperlink ref="X13" r:id="rId132" display="https://twitter.com/#!/kevwemodupe/status/1094654699679039488"/>
    <hyperlink ref="X14" r:id="rId133" display="https://twitter.com/#!/kevwemodupe/status/1094824327361585153"/>
    <hyperlink ref="X15" r:id="rId134" display="https://twitter.com/#!/kevwemodupe/status/1095182048002682880"/>
    <hyperlink ref="X16" r:id="rId135" display="https://twitter.com/#!/kevwemodupe/status/1095276470807613440"/>
    <hyperlink ref="X17" r:id="rId136" display="https://twitter.com/#!/kevwemodupe/status/1095358105687392256"/>
    <hyperlink ref="X18" r:id="rId137" display="https://twitter.com/#!/kevwemodupe/status/1095383365648371713"/>
    <hyperlink ref="X19" r:id="rId138" display="https://twitter.com/#!/kevwemodupe/status/1095551318138208256"/>
    <hyperlink ref="X20" r:id="rId139" display="https://twitter.com/#!/kevwemodupe/status/1096009293562810368"/>
    <hyperlink ref="X21" r:id="rId140" display="https://twitter.com/#!/kevwemodupe/status/1097046042963599360"/>
    <hyperlink ref="X22" r:id="rId141" display="https://twitter.com/#!/kevwemodupe/status/1097046054393053184"/>
    <hyperlink ref="X23" r:id="rId142" display="https://twitter.com/#!/kevwemodupe/status/1097046066648805383"/>
    <hyperlink ref="X24" r:id="rId143" display="https://twitter.com/#!/kevwemodupe/status/1097046079915339776"/>
    <hyperlink ref="X25" r:id="rId144" display="https://twitter.com/#!/kevwemodupe/status/1097046093077118976"/>
    <hyperlink ref="X26" r:id="rId145" display="https://twitter.com/#!/kevwemodupe/status/1097046117114671104"/>
    <hyperlink ref="X27" r:id="rId146" display="https://twitter.com/#!/kevwemodupe/status/1097046128556691457"/>
    <hyperlink ref="X28" r:id="rId147" display="https://twitter.com/#!/kevwemodupe/status/1097046142389575680"/>
    <hyperlink ref="X29" r:id="rId148" display="https://twitter.com/#!/kevwemodupe/status/1097046154813022208"/>
    <hyperlink ref="X30" r:id="rId149" display="https://twitter.com/#!/kevwemodupe/status/1097046165344976902"/>
    <hyperlink ref="X31" r:id="rId150" display="https://twitter.com/#!/kevwemodupe/status/1097046178435399680"/>
    <hyperlink ref="X32" r:id="rId151" display="https://twitter.com/#!/kevwemodupe/status/1098570087752073217"/>
    <hyperlink ref="X33" r:id="rId152" display="https://twitter.com/#!/derekeb/status/1098734392271286272"/>
    <hyperlink ref="X34" r:id="rId153" display="https://twitter.com/#!/derekeb/status/1097558457102680064"/>
    <hyperlink ref="X35" r:id="rId154" display="https://twitter.com/#!/derekeb/status/1097630730866221056"/>
    <hyperlink ref="X36" r:id="rId155" display="https://twitter.com/#!/amazin_minds/status/1098236365832155136"/>
    <hyperlink ref="X37" r:id="rId156" display="https://twitter.com/#!/amazin_minds/status/1098666540864552966"/>
    <hyperlink ref="X38" r:id="rId157" display="https://twitter.com/#!/amazin_minds/status/1098669002925191170"/>
    <hyperlink ref="X39" r:id="rId158" display="https://twitter.com/#!/amazin_minds/status/1099001538750672896"/>
    <hyperlink ref="X40" r:id="rId159" display="https://twitter.com/#!/amazin_minds/status/1099192923101503489"/>
    <hyperlink ref="X41" r:id="rId160" display="https://twitter.com/#!/chef_b4_gaming/status/1099193089787342848"/>
    <hyperlink ref="X42" r:id="rId161" display="https://twitter.com/#!/poetonahill/status/1099422123783802881"/>
    <hyperlink ref="X43" r:id="rId162" display="https://twitter.com/#!/altcoinbadger/status/1099424463991365632"/>
    <hyperlink ref="X44" r:id="rId163" display="https://twitter.com/#!/ninjasaysgoes/status/1095305170890772480"/>
    <hyperlink ref="X45" r:id="rId164" display="https://twitter.com/#!/vellinglenni/status/1100667570988953606"/>
    <hyperlink ref="X46" r:id="rId165" display="https://twitter.com/#!/ninjasaysgoes/status/1097353582217756674"/>
    <hyperlink ref="X47" r:id="rId166" display="https://twitter.com/#!/sourcepov/status/1101412498178260994"/>
    <hyperlink ref="X48" r:id="rId167" display="https://twitter.com/#!/womenspowerbook/status/1097199256832749568"/>
    <hyperlink ref="X49" r:id="rId168" display="https://twitter.com/#!/womenspowerbook/status/1098207648133062663"/>
    <hyperlink ref="X50" r:id="rId169" display="https://twitter.com/#!/womenspowerbook/status/1099252041279553536"/>
    <hyperlink ref="X51" r:id="rId170" display="https://twitter.com/#!/womenspowerbook/status/1100360841311019008"/>
    <hyperlink ref="X52" r:id="rId171" display="https://twitter.com/#!/womenspowerbook/status/1101456056817987585"/>
    <hyperlink ref="X53" r:id="rId172" display="https://twitter.com/#!/podcastjourneys/status/1101515162991906816"/>
    <hyperlink ref="X54" r:id="rId173" display="https://twitter.com/#!/kilby76/status/1081034091619790848"/>
    <hyperlink ref="X55" r:id="rId174" display="https://twitter.com/#!/twittarrpirate/status/1101951299199819776"/>
    <hyperlink ref="X56" r:id="rId175" display="https://twitter.com/#!/faithatheismnub/status/1097020831019032577"/>
    <hyperlink ref="X57" r:id="rId176" display="https://twitter.com/#!/faithatheismnub/status/1097712404341948416"/>
    <hyperlink ref="X58" r:id="rId177" display="https://twitter.com/#!/faithatheismnub/status/1098421561290358786"/>
    <hyperlink ref="X59" r:id="rId178" display="https://twitter.com/#!/faithatheismnub/status/1099145326781435904"/>
    <hyperlink ref="X60" r:id="rId179" display="https://twitter.com/#!/faithatheismnub/status/1099858783436722184"/>
    <hyperlink ref="X61" r:id="rId180" display="https://twitter.com/#!/faithatheismnub/status/1100561163463598080"/>
    <hyperlink ref="X62" r:id="rId181" display="https://twitter.com/#!/faithatheismnub/status/1101281909135556608"/>
    <hyperlink ref="X63" r:id="rId182" display="https://twitter.com/#!/faithatheismnub/status/1102006445757923328"/>
  </hyperlinks>
  <printOptions/>
  <pageMargins left="0.7" right="0.7" top="0.75" bottom="0.75" header="0.3" footer="0.3"/>
  <pageSetup horizontalDpi="600" verticalDpi="600" orientation="portrait" r:id="rId186"/>
  <legacyDrawing r:id="rId184"/>
  <tableParts>
    <tablePart r:id="rId18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1337</v>
      </c>
      <c r="B1" s="13" t="s">
        <v>34</v>
      </c>
    </row>
    <row r="2" spans="1:2" ht="15">
      <c r="A2" s="124" t="s">
        <v>216</v>
      </c>
      <c r="B2" s="85">
        <v>42</v>
      </c>
    </row>
    <row r="3" spans="1:2" ht="15">
      <c r="A3" s="124" t="s">
        <v>218</v>
      </c>
      <c r="B3" s="85">
        <v>14</v>
      </c>
    </row>
    <row r="4" spans="1:2" ht="15">
      <c r="A4" s="124" t="s">
        <v>244</v>
      </c>
      <c r="B4" s="85">
        <v>12</v>
      </c>
    </row>
    <row r="5" spans="1:2" ht="15">
      <c r="A5" s="124" t="s">
        <v>214</v>
      </c>
      <c r="B5" s="85">
        <v>12</v>
      </c>
    </row>
    <row r="6" spans="1:2" ht="15">
      <c r="A6" s="124" t="s">
        <v>219</v>
      </c>
      <c r="B6" s="85">
        <v>6</v>
      </c>
    </row>
    <row r="7" spans="1:2" ht="15">
      <c r="A7" s="124" t="s">
        <v>223</v>
      </c>
      <c r="B7" s="85">
        <v>0</v>
      </c>
    </row>
    <row r="8" spans="1:2" ht="15">
      <c r="A8" s="124" t="s">
        <v>222</v>
      </c>
      <c r="B8" s="85">
        <v>0</v>
      </c>
    </row>
    <row r="9" spans="1:2" ht="15">
      <c r="A9" s="124" t="s">
        <v>221</v>
      </c>
      <c r="B9" s="85">
        <v>0</v>
      </c>
    </row>
    <row r="10" spans="1:2" ht="15">
      <c r="A10" s="124" t="s">
        <v>243</v>
      </c>
      <c r="B10" s="85">
        <v>0</v>
      </c>
    </row>
    <row r="11" spans="1:2" ht="15">
      <c r="A11" s="124" t="s">
        <v>230</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1339</v>
      </c>
      <c r="B25" t="s">
        <v>1338</v>
      </c>
    </row>
    <row r="26" spans="1:2" ht="15">
      <c r="A26" s="136" t="s">
        <v>1341</v>
      </c>
      <c r="B26" s="3"/>
    </row>
    <row r="27" spans="1:2" ht="15">
      <c r="A27" s="137" t="s">
        <v>1342</v>
      </c>
      <c r="B27" s="3"/>
    </row>
    <row r="28" spans="1:2" ht="15">
      <c r="A28" s="138" t="s">
        <v>1343</v>
      </c>
      <c r="B28" s="3"/>
    </row>
    <row r="29" spans="1:2" ht="15">
      <c r="A29" s="139" t="s">
        <v>1344</v>
      </c>
      <c r="B29" s="3">
        <v>1</v>
      </c>
    </row>
    <row r="30" spans="1:2" ht="15">
      <c r="A30" s="137" t="s">
        <v>1345</v>
      </c>
      <c r="B30" s="3"/>
    </row>
    <row r="31" spans="1:2" ht="15">
      <c r="A31" s="138" t="s">
        <v>1346</v>
      </c>
      <c r="B31" s="3"/>
    </row>
    <row r="32" spans="1:2" ht="15">
      <c r="A32" s="139" t="s">
        <v>1347</v>
      </c>
      <c r="B32" s="3">
        <v>1</v>
      </c>
    </row>
    <row r="33" spans="1:2" ht="15">
      <c r="A33" s="138" t="s">
        <v>1348</v>
      </c>
      <c r="B33" s="3"/>
    </row>
    <row r="34" spans="1:2" ht="15">
      <c r="A34" s="139" t="s">
        <v>1347</v>
      </c>
      <c r="B34" s="3">
        <v>1</v>
      </c>
    </row>
    <row r="35" spans="1:2" ht="15">
      <c r="A35" s="139" t="s">
        <v>1349</v>
      </c>
      <c r="B35" s="3">
        <v>1</v>
      </c>
    </row>
    <row r="36" spans="1:2" ht="15">
      <c r="A36" s="138" t="s">
        <v>1350</v>
      </c>
      <c r="B36" s="3"/>
    </row>
    <row r="37" spans="1:2" ht="15">
      <c r="A37" s="139" t="s">
        <v>1351</v>
      </c>
      <c r="B37" s="3">
        <v>1</v>
      </c>
    </row>
    <row r="38" spans="1:2" ht="15">
      <c r="A38" s="138" t="s">
        <v>1352</v>
      </c>
      <c r="B38" s="3"/>
    </row>
    <row r="39" spans="1:2" ht="15">
      <c r="A39" s="139" t="s">
        <v>1347</v>
      </c>
      <c r="B39" s="3">
        <v>1</v>
      </c>
    </row>
    <row r="40" spans="1:2" ht="15">
      <c r="A40" s="138" t="s">
        <v>1353</v>
      </c>
      <c r="B40" s="3"/>
    </row>
    <row r="41" spans="1:2" ht="15">
      <c r="A41" s="139" t="s">
        <v>1354</v>
      </c>
      <c r="B41" s="3">
        <v>1</v>
      </c>
    </row>
    <row r="42" spans="1:2" ht="15">
      <c r="A42" s="139" t="s">
        <v>1355</v>
      </c>
      <c r="B42" s="3">
        <v>1</v>
      </c>
    </row>
    <row r="43" spans="1:2" ht="15">
      <c r="A43" s="139" t="s">
        <v>1356</v>
      </c>
      <c r="B43" s="3">
        <v>1</v>
      </c>
    </row>
    <row r="44" spans="1:2" ht="15">
      <c r="A44" s="139" t="s">
        <v>1357</v>
      </c>
      <c r="B44" s="3">
        <v>1</v>
      </c>
    </row>
    <row r="45" spans="1:2" ht="15">
      <c r="A45" s="139" t="s">
        <v>1358</v>
      </c>
      <c r="B45" s="3">
        <v>1</v>
      </c>
    </row>
    <row r="46" spans="1:2" ht="15">
      <c r="A46" s="138" t="s">
        <v>1359</v>
      </c>
      <c r="B46" s="3"/>
    </row>
    <row r="47" spans="1:2" ht="15">
      <c r="A47" s="139" t="s">
        <v>1347</v>
      </c>
      <c r="B47" s="3">
        <v>1</v>
      </c>
    </row>
    <row r="48" spans="1:2" ht="15">
      <c r="A48" s="138" t="s">
        <v>1360</v>
      </c>
      <c r="B48" s="3"/>
    </row>
    <row r="49" spans="1:2" ht="15">
      <c r="A49" s="139" t="s">
        <v>1355</v>
      </c>
      <c r="B49" s="3">
        <v>1</v>
      </c>
    </row>
    <row r="50" spans="1:2" ht="15">
      <c r="A50" s="138" t="s">
        <v>1361</v>
      </c>
      <c r="B50" s="3"/>
    </row>
    <row r="51" spans="1:2" ht="15">
      <c r="A51" s="139" t="s">
        <v>1362</v>
      </c>
      <c r="B51" s="3">
        <v>1</v>
      </c>
    </row>
    <row r="52" spans="1:2" ht="15">
      <c r="A52" s="139" t="s">
        <v>1363</v>
      </c>
      <c r="B52" s="3">
        <v>11</v>
      </c>
    </row>
    <row r="53" spans="1:2" ht="15">
      <c r="A53" s="139" t="s">
        <v>1358</v>
      </c>
      <c r="B53" s="3">
        <v>1</v>
      </c>
    </row>
    <row r="54" spans="1:2" ht="15">
      <c r="A54" s="138" t="s">
        <v>1364</v>
      </c>
      <c r="B54" s="3"/>
    </row>
    <row r="55" spans="1:2" ht="15">
      <c r="A55" s="139" t="s">
        <v>1354</v>
      </c>
      <c r="B55" s="3">
        <v>1</v>
      </c>
    </row>
    <row r="56" spans="1:2" ht="15">
      <c r="A56" s="139" t="s">
        <v>1358</v>
      </c>
      <c r="B56" s="3">
        <v>1</v>
      </c>
    </row>
    <row r="57" spans="1:2" ht="15">
      <c r="A57" s="139" t="s">
        <v>1365</v>
      </c>
      <c r="B57" s="3">
        <v>1</v>
      </c>
    </row>
    <row r="58" spans="1:2" ht="15">
      <c r="A58" s="138" t="s">
        <v>1366</v>
      </c>
      <c r="B58" s="3"/>
    </row>
    <row r="59" spans="1:2" ht="15">
      <c r="A59" s="139" t="s">
        <v>1354</v>
      </c>
      <c r="B59" s="3">
        <v>1</v>
      </c>
    </row>
    <row r="60" spans="1:2" ht="15">
      <c r="A60" s="138" t="s">
        <v>1367</v>
      </c>
      <c r="B60" s="3"/>
    </row>
    <row r="61" spans="1:2" ht="15">
      <c r="A61" s="139" t="s">
        <v>1368</v>
      </c>
      <c r="B61" s="3">
        <v>1</v>
      </c>
    </row>
    <row r="62" spans="1:2" ht="15">
      <c r="A62" s="139" t="s">
        <v>1369</v>
      </c>
      <c r="B62" s="3">
        <v>1</v>
      </c>
    </row>
    <row r="63" spans="1:2" ht="15">
      <c r="A63" s="139" t="s">
        <v>1357</v>
      </c>
      <c r="B63" s="3">
        <v>1</v>
      </c>
    </row>
    <row r="64" spans="1:2" ht="15">
      <c r="A64" s="138" t="s">
        <v>1370</v>
      </c>
      <c r="B64" s="3"/>
    </row>
    <row r="65" spans="1:2" ht="15">
      <c r="A65" s="139" t="s">
        <v>1344</v>
      </c>
      <c r="B65" s="3">
        <v>1</v>
      </c>
    </row>
    <row r="66" spans="1:2" ht="15">
      <c r="A66" s="139" t="s">
        <v>1347</v>
      </c>
      <c r="B66" s="3">
        <v>1</v>
      </c>
    </row>
    <row r="67" spans="1:2" ht="15">
      <c r="A67" s="139" t="s">
        <v>1355</v>
      </c>
      <c r="B67" s="3">
        <v>1</v>
      </c>
    </row>
    <row r="68" spans="1:2" ht="15">
      <c r="A68" s="139" t="s">
        <v>1356</v>
      </c>
      <c r="B68" s="3">
        <v>2</v>
      </c>
    </row>
    <row r="69" spans="1:2" ht="15">
      <c r="A69" s="139" t="s">
        <v>1368</v>
      </c>
      <c r="B69" s="3">
        <v>1</v>
      </c>
    </row>
    <row r="70" spans="1:2" ht="15">
      <c r="A70" s="139" t="s">
        <v>1351</v>
      </c>
      <c r="B70" s="3">
        <v>1</v>
      </c>
    </row>
    <row r="71" spans="1:2" ht="15">
      <c r="A71" s="139" t="s">
        <v>1349</v>
      </c>
      <c r="B71" s="3">
        <v>2</v>
      </c>
    </row>
    <row r="72" spans="1:2" ht="15">
      <c r="A72" s="139" t="s">
        <v>1371</v>
      </c>
      <c r="B72" s="3">
        <v>1</v>
      </c>
    </row>
    <row r="73" spans="1:2" ht="15">
      <c r="A73" s="138" t="s">
        <v>1372</v>
      </c>
      <c r="B73" s="3"/>
    </row>
    <row r="74" spans="1:2" ht="15">
      <c r="A74" s="139" t="s">
        <v>1373</v>
      </c>
      <c r="B74" s="3">
        <v>1</v>
      </c>
    </row>
    <row r="75" spans="1:2" ht="15">
      <c r="A75" s="139" t="s">
        <v>1351</v>
      </c>
      <c r="B75" s="3">
        <v>1</v>
      </c>
    </row>
    <row r="76" spans="1:2" ht="15">
      <c r="A76" s="138" t="s">
        <v>1374</v>
      </c>
      <c r="B76" s="3"/>
    </row>
    <row r="77" spans="1:2" ht="15">
      <c r="A77" s="139" t="s">
        <v>1344</v>
      </c>
      <c r="B77" s="3">
        <v>1</v>
      </c>
    </row>
    <row r="78" spans="1:2" ht="15">
      <c r="A78" s="139" t="s">
        <v>1362</v>
      </c>
      <c r="B78" s="3">
        <v>2</v>
      </c>
    </row>
    <row r="79" spans="1:2" ht="15">
      <c r="A79" s="139" t="s">
        <v>1375</v>
      </c>
      <c r="B79" s="3">
        <v>1</v>
      </c>
    </row>
    <row r="80" spans="1:2" ht="15">
      <c r="A80" s="139" t="s">
        <v>1376</v>
      </c>
      <c r="B80" s="3">
        <v>2</v>
      </c>
    </row>
    <row r="81" spans="1:2" ht="15">
      <c r="A81" s="138" t="s">
        <v>1377</v>
      </c>
      <c r="B81" s="3"/>
    </row>
    <row r="82" spans="1:2" ht="15">
      <c r="A82" s="139" t="s">
        <v>1378</v>
      </c>
      <c r="B82" s="3">
        <v>1</v>
      </c>
    </row>
    <row r="83" spans="1:2" ht="15">
      <c r="A83" s="138" t="s">
        <v>1379</v>
      </c>
      <c r="B83" s="3"/>
    </row>
    <row r="84" spans="1:2" ht="15">
      <c r="A84" s="139" t="s">
        <v>1355</v>
      </c>
      <c r="B84" s="3">
        <v>1</v>
      </c>
    </row>
    <row r="85" spans="1:2" ht="15">
      <c r="A85" s="138" t="s">
        <v>1380</v>
      </c>
      <c r="B85" s="3"/>
    </row>
    <row r="86" spans="1:2" ht="15">
      <c r="A86" s="139" t="s">
        <v>1381</v>
      </c>
      <c r="B86" s="3">
        <v>1</v>
      </c>
    </row>
    <row r="87" spans="1:2" ht="15">
      <c r="A87" s="139" t="s">
        <v>1363</v>
      </c>
      <c r="B87" s="3">
        <v>1</v>
      </c>
    </row>
    <row r="88" spans="1:2" ht="15">
      <c r="A88" s="137" t="s">
        <v>1382</v>
      </c>
      <c r="B88" s="3"/>
    </row>
    <row r="89" spans="1:2" ht="15">
      <c r="A89" s="138" t="s">
        <v>1383</v>
      </c>
      <c r="B89" s="3"/>
    </row>
    <row r="90" spans="1:2" ht="15">
      <c r="A90" s="139" t="s">
        <v>1373</v>
      </c>
      <c r="B90" s="3">
        <v>1</v>
      </c>
    </row>
    <row r="91" spans="1:2" ht="15">
      <c r="A91" s="139" t="s">
        <v>1384</v>
      </c>
      <c r="B91" s="3">
        <v>1</v>
      </c>
    </row>
    <row r="92" spans="1:2" ht="15">
      <c r="A92" s="139" t="s">
        <v>1356</v>
      </c>
      <c r="B92" s="3">
        <v>1</v>
      </c>
    </row>
    <row r="93" spans="1:2" ht="15">
      <c r="A93" s="139" t="s">
        <v>1357</v>
      </c>
      <c r="B93" s="3">
        <v>1</v>
      </c>
    </row>
    <row r="94" spans="1:2" ht="15">
      <c r="A94" s="138" t="s">
        <v>1385</v>
      </c>
      <c r="B94" s="3"/>
    </row>
    <row r="95" spans="1:2" ht="15">
      <c r="A95" s="139" t="s">
        <v>1376</v>
      </c>
      <c r="B95" s="3">
        <v>1</v>
      </c>
    </row>
    <row r="96" spans="1:2" ht="15">
      <c r="A96" s="138" t="s">
        <v>1386</v>
      </c>
      <c r="B96" s="3"/>
    </row>
    <row r="97" spans="1:2" ht="15">
      <c r="A97" s="139" t="s">
        <v>1373</v>
      </c>
      <c r="B97" s="3">
        <v>1</v>
      </c>
    </row>
    <row r="98" spans="1:2" ht="15">
      <c r="A98" s="136" t="s">
        <v>1340</v>
      </c>
      <c r="B98"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524</v>
      </c>
      <c r="AE2" s="13" t="s">
        <v>525</v>
      </c>
      <c r="AF2" s="13" t="s">
        <v>526</v>
      </c>
      <c r="AG2" s="13" t="s">
        <v>527</v>
      </c>
      <c r="AH2" s="13" t="s">
        <v>528</v>
      </c>
      <c r="AI2" s="13" t="s">
        <v>529</v>
      </c>
      <c r="AJ2" s="13" t="s">
        <v>530</v>
      </c>
      <c r="AK2" s="13" t="s">
        <v>531</v>
      </c>
      <c r="AL2" s="13" t="s">
        <v>532</v>
      </c>
      <c r="AM2" s="13" t="s">
        <v>533</v>
      </c>
      <c r="AN2" s="13" t="s">
        <v>534</v>
      </c>
      <c r="AO2" s="13" t="s">
        <v>535</v>
      </c>
      <c r="AP2" s="13" t="s">
        <v>536</v>
      </c>
      <c r="AQ2" s="13" t="s">
        <v>537</v>
      </c>
      <c r="AR2" s="13" t="s">
        <v>538</v>
      </c>
      <c r="AS2" s="13" t="s">
        <v>192</v>
      </c>
      <c r="AT2" s="13" t="s">
        <v>539</v>
      </c>
      <c r="AU2" s="13" t="s">
        <v>540</v>
      </c>
      <c r="AV2" s="13" t="s">
        <v>541</v>
      </c>
      <c r="AW2" s="13" t="s">
        <v>542</v>
      </c>
      <c r="AX2" s="13" t="s">
        <v>543</v>
      </c>
      <c r="AY2" s="13" t="s">
        <v>544</v>
      </c>
      <c r="AZ2" s="13" t="s">
        <v>856</v>
      </c>
      <c r="BA2" s="130" t="s">
        <v>1179</v>
      </c>
      <c r="BB2" s="130" t="s">
        <v>1183</v>
      </c>
      <c r="BC2" s="130" t="s">
        <v>1184</v>
      </c>
      <c r="BD2" s="130" t="s">
        <v>1186</v>
      </c>
      <c r="BE2" s="130" t="s">
        <v>1187</v>
      </c>
      <c r="BF2" s="130" t="s">
        <v>1192</v>
      </c>
      <c r="BG2" s="130" t="s">
        <v>1197</v>
      </c>
      <c r="BH2" s="130" t="s">
        <v>1213</v>
      </c>
      <c r="BI2" s="130" t="s">
        <v>1219</v>
      </c>
      <c r="BJ2" s="130" t="s">
        <v>1236</v>
      </c>
      <c r="BK2" s="130" t="s">
        <v>1325</v>
      </c>
      <c r="BL2" s="130" t="s">
        <v>1326</v>
      </c>
      <c r="BM2" s="130" t="s">
        <v>1327</v>
      </c>
      <c r="BN2" s="130" t="s">
        <v>1328</v>
      </c>
      <c r="BO2" s="130" t="s">
        <v>1329</v>
      </c>
      <c r="BP2" s="130" t="s">
        <v>1330</v>
      </c>
      <c r="BQ2" s="130" t="s">
        <v>1331</v>
      </c>
      <c r="BR2" s="130" t="s">
        <v>1332</v>
      </c>
      <c r="BS2" s="130" t="s">
        <v>1334</v>
      </c>
      <c r="BT2" s="3"/>
      <c r="BU2" s="3"/>
    </row>
    <row r="3" spans="1:73" ht="15" customHeight="1">
      <c r="A3" s="50" t="s">
        <v>212</v>
      </c>
      <c r="B3" s="53"/>
      <c r="C3" s="53" t="s">
        <v>64</v>
      </c>
      <c r="D3" s="54">
        <v>162.19262483493912</v>
      </c>
      <c r="E3" s="55"/>
      <c r="F3" s="112" t="s">
        <v>367</v>
      </c>
      <c r="G3" s="53"/>
      <c r="H3" s="57" t="s">
        <v>212</v>
      </c>
      <c r="I3" s="56"/>
      <c r="J3" s="56"/>
      <c r="K3" s="114" t="s">
        <v>762</v>
      </c>
      <c r="L3" s="59">
        <v>1</v>
      </c>
      <c r="M3" s="60">
        <v>5863.611328125</v>
      </c>
      <c r="N3" s="60">
        <v>3299.669921875</v>
      </c>
      <c r="O3" s="58"/>
      <c r="P3" s="61"/>
      <c r="Q3" s="61"/>
      <c r="R3" s="51"/>
      <c r="S3" s="51">
        <v>0</v>
      </c>
      <c r="T3" s="51">
        <v>1</v>
      </c>
      <c r="U3" s="52">
        <v>0</v>
      </c>
      <c r="V3" s="52">
        <v>0.2</v>
      </c>
      <c r="W3" s="52">
        <v>0</v>
      </c>
      <c r="X3" s="52">
        <v>0.610678</v>
      </c>
      <c r="Y3" s="52">
        <v>0</v>
      </c>
      <c r="Z3" s="52">
        <v>0</v>
      </c>
      <c r="AA3" s="62">
        <v>3</v>
      </c>
      <c r="AB3" s="62"/>
      <c r="AC3" s="63"/>
      <c r="AD3" s="85" t="s">
        <v>545</v>
      </c>
      <c r="AE3" s="85">
        <v>328</v>
      </c>
      <c r="AF3" s="85">
        <v>141</v>
      </c>
      <c r="AG3" s="85">
        <v>513</v>
      </c>
      <c r="AH3" s="85">
        <v>680</v>
      </c>
      <c r="AI3" s="85"/>
      <c r="AJ3" s="85" t="s">
        <v>580</v>
      </c>
      <c r="AK3" s="85" t="s">
        <v>613</v>
      </c>
      <c r="AL3" s="85"/>
      <c r="AM3" s="85"/>
      <c r="AN3" s="87">
        <v>42761.67505787037</v>
      </c>
      <c r="AO3" s="90" t="s">
        <v>668</v>
      </c>
      <c r="AP3" s="85" t="b">
        <v>1</v>
      </c>
      <c r="AQ3" s="85" t="b">
        <v>0</v>
      </c>
      <c r="AR3" s="85" t="b">
        <v>0</v>
      </c>
      <c r="AS3" s="85" t="s">
        <v>512</v>
      </c>
      <c r="AT3" s="85">
        <v>0</v>
      </c>
      <c r="AU3" s="85"/>
      <c r="AV3" s="85" t="b">
        <v>0</v>
      </c>
      <c r="AW3" s="85" t="s">
        <v>726</v>
      </c>
      <c r="AX3" s="90" t="s">
        <v>727</v>
      </c>
      <c r="AY3" s="85" t="s">
        <v>66</v>
      </c>
      <c r="AZ3" s="85" t="str">
        <f>REPLACE(INDEX(GroupVertices[Group],MATCH(Vertices[[#This Row],[Vertex]],GroupVertices[Vertex],0)),1,1,"")</f>
        <v>4</v>
      </c>
      <c r="BA3" s="51"/>
      <c r="BB3" s="51"/>
      <c r="BC3" s="51"/>
      <c r="BD3" s="51"/>
      <c r="BE3" s="51" t="s">
        <v>335</v>
      </c>
      <c r="BF3" s="51" t="s">
        <v>335</v>
      </c>
      <c r="BG3" s="131" t="s">
        <v>1198</v>
      </c>
      <c r="BH3" s="131" t="s">
        <v>1198</v>
      </c>
      <c r="BI3" s="131" t="s">
        <v>1220</v>
      </c>
      <c r="BJ3" s="131" t="s">
        <v>1220</v>
      </c>
      <c r="BK3" s="131">
        <v>0</v>
      </c>
      <c r="BL3" s="134">
        <v>0</v>
      </c>
      <c r="BM3" s="131">
        <v>2</v>
      </c>
      <c r="BN3" s="134">
        <v>11.764705882352942</v>
      </c>
      <c r="BO3" s="131">
        <v>0</v>
      </c>
      <c r="BP3" s="134">
        <v>0</v>
      </c>
      <c r="BQ3" s="131">
        <v>15</v>
      </c>
      <c r="BR3" s="134">
        <v>88.23529411764706</v>
      </c>
      <c r="BS3" s="131">
        <v>17</v>
      </c>
      <c r="BT3" s="3"/>
      <c r="BU3" s="3"/>
    </row>
    <row r="4" spans="1:76" ht="15">
      <c r="A4" s="14" t="s">
        <v>219</v>
      </c>
      <c r="B4" s="15"/>
      <c r="C4" s="15" t="s">
        <v>64</v>
      </c>
      <c r="D4" s="93">
        <v>162.0710389462187</v>
      </c>
      <c r="E4" s="81"/>
      <c r="F4" s="112" t="s">
        <v>374</v>
      </c>
      <c r="G4" s="15"/>
      <c r="H4" s="16" t="s">
        <v>219</v>
      </c>
      <c r="I4" s="66"/>
      <c r="J4" s="66"/>
      <c r="K4" s="114" t="s">
        <v>763</v>
      </c>
      <c r="L4" s="94">
        <v>1429.2857142857142</v>
      </c>
      <c r="M4" s="95">
        <v>5863.611328125</v>
      </c>
      <c r="N4" s="95">
        <v>1335.16064453125</v>
      </c>
      <c r="O4" s="77"/>
      <c r="P4" s="96"/>
      <c r="Q4" s="96"/>
      <c r="R4" s="97"/>
      <c r="S4" s="51">
        <v>4</v>
      </c>
      <c r="T4" s="51">
        <v>1</v>
      </c>
      <c r="U4" s="52">
        <v>6</v>
      </c>
      <c r="V4" s="52">
        <v>0.333333</v>
      </c>
      <c r="W4" s="52">
        <v>0</v>
      </c>
      <c r="X4" s="52">
        <v>2.167904</v>
      </c>
      <c r="Y4" s="52">
        <v>0</v>
      </c>
      <c r="Z4" s="52">
        <v>0</v>
      </c>
      <c r="AA4" s="82">
        <v>4</v>
      </c>
      <c r="AB4" s="82"/>
      <c r="AC4" s="98"/>
      <c r="AD4" s="85" t="s">
        <v>546</v>
      </c>
      <c r="AE4" s="85">
        <v>589</v>
      </c>
      <c r="AF4" s="85">
        <v>52</v>
      </c>
      <c r="AG4" s="85">
        <v>51</v>
      </c>
      <c r="AH4" s="85">
        <v>12</v>
      </c>
      <c r="AI4" s="85"/>
      <c r="AJ4" s="85" t="s">
        <v>581</v>
      </c>
      <c r="AK4" s="85"/>
      <c r="AL4" s="90" t="s">
        <v>639</v>
      </c>
      <c r="AM4" s="85"/>
      <c r="AN4" s="87">
        <v>43444.18653935185</v>
      </c>
      <c r="AO4" s="90" t="s">
        <v>669</v>
      </c>
      <c r="AP4" s="85" t="b">
        <v>0</v>
      </c>
      <c r="AQ4" s="85" t="b">
        <v>0</v>
      </c>
      <c r="AR4" s="85" t="b">
        <v>0</v>
      </c>
      <c r="AS4" s="85" t="s">
        <v>512</v>
      </c>
      <c r="AT4" s="85">
        <v>0</v>
      </c>
      <c r="AU4" s="90" t="s">
        <v>699</v>
      </c>
      <c r="AV4" s="85" t="b">
        <v>0</v>
      </c>
      <c r="AW4" s="85" t="s">
        <v>726</v>
      </c>
      <c r="AX4" s="90" t="s">
        <v>728</v>
      </c>
      <c r="AY4" s="85" t="s">
        <v>66</v>
      </c>
      <c r="AZ4" s="85" t="str">
        <f>REPLACE(INDEX(GroupVertices[Group],MATCH(Vertices[[#This Row],[Vertex]],GroupVertices[Vertex],0)),1,1,"")</f>
        <v>4</v>
      </c>
      <c r="BA4" s="51" t="s">
        <v>892</v>
      </c>
      <c r="BB4" s="51" t="s">
        <v>892</v>
      </c>
      <c r="BC4" s="51" t="s">
        <v>330</v>
      </c>
      <c r="BD4" s="51" t="s">
        <v>330</v>
      </c>
      <c r="BE4" s="51" t="s">
        <v>1188</v>
      </c>
      <c r="BF4" s="51" t="s">
        <v>1193</v>
      </c>
      <c r="BG4" s="131" t="s">
        <v>1199</v>
      </c>
      <c r="BH4" s="131" t="s">
        <v>1214</v>
      </c>
      <c r="BI4" s="131" t="s">
        <v>1221</v>
      </c>
      <c r="BJ4" s="131" t="s">
        <v>1237</v>
      </c>
      <c r="BK4" s="131">
        <v>5</v>
      </c>
      <c r="BL4" s="134">
        <v>3.6496350364963503</v>
      </c>
      <c r="BM4" s="131">
        <v>6</v>
      </c>
      <c r="BN4" s="134">
        <v>4.37956204379562</v>
      </c>
      <c r="BO4" s="131">
        <v>0</v>
      </c>
      <c r="BP4" s="134">
        <v>0</v>
      </c>
      <c r="BQ4" s="131">
        <v>126</v>
      </c>
      <c r="BR4" s="134">
        <v>91.97080291970804</v>
      </c>
      <c r="BS4" s="131">
        <v>137</v>
      </c>
      <c r="BT4" s="2"/>
      <c r="BU4" s="3"/>
      <c r="BV4" s="3"/>
      <c r="BW4" s="3"/>
      <c r="BX4" s="3"/>
    </row>
    <row r="5" spans="1:76" ht="15">
      <c r="A5" s="14" t="s">
        <v>213</v>
      </c>
      <c r="B5" s="15"/>
      <c r="C5" s="15" t="s">
        <v>64</v>
      </c>
      <c r="D5" s="93">
        <v>162.0819680148677</v>
      </c>
      <c r="E5" s="81"/>
      <c r="F5" s="112" t="s">
        <v>368</v>
      </c>
      <c r="G5" s="15"/>
      <c r="H5" s="16" t="s">
        <v>213</v>
      </c>
      <c r="I5" s="66"/>
      <c r="J5" s="66"/>
      <c r="K5" s="114" t="s">
        <v>764</v>
      </c>
      <c r="L5" s="94">
        <v>1</v>
      </c>
      <c r="M5" s="95">
        <v>4700.63427734375</v>
      </c>
      <c r="N5" s="95">
        <v>3299.669921875</v>
      </c>
      <c r="O5" s="77"/>
      <c r="P5" s="96"/>
      <c r="Q5" s="96"/>
      <c r="R5" s="97"/>
      <c r="S5" s="51">
        <v>0</v>
      </c>
      <c r="T5" s="51">
        <v>1</v>
      </c>
      <c r="U5" s="52">
        <v>0</v>
      </c>
      <c r="V5" s="52">
        <v>0.2</v>
      </c>
      <c r="W5" s="52">
        <v>0</v>
      </c>
      <c r="X5" s="52">
        <v>0.610678</v>
      </c>
      <c r="Y5" s="52">
        <v>0</v>
      </c>
      <c r="Z5" s="52">
        <v>0</v>
      </c>
      <c r="AA5" s="82">
        <v>5</v>
      </c>
      <c r="AB5" s="82"/>
      <c r="AC5" s="98"/>
      <c r="AD5" s="85" t="s">
        <v>547</v>
      </c>
      <c r="AE5" s="85">
        <v>110</v>
      </c>
      <c r="AF5" s="85">
        <v>60</v>
      </c>
      <c r="AG5" s="85">
        <v>86</v>
      </c>
      <c r="AH5" s="85">
        <v>128</v>
      </c>
      <c r="AI5" s="85"/>
      <c r="AJ5" s="85" t="s">
        <v>582</v>
      </c>
      <c r="AK5" s="85" t="s">
        <v>614</v>
      </c>
      <c r="AL5" s="85"/>
      <c r="AM5" s="85"/>
      <c r="AN5" s="87">
        <v>42631.10364583333</v>
      </c>
      <c r="AO5" s="90" t="s">
        <v>670</v>
      </c>
      <c r="AP5" s="85" t="b">
        <v>0</v>
      </c>
      <c r="AQ5" s="85" t="b">
        <v>0</v>
      </c>
      <c r="AR5" s="85" t="b">
        <v>0</v>
      </c>
      <c r="AS5" s="85" t="s">
        <v>512</v>
      </c>
      <c r="AT5" s="85">
        <v>0</v>
      </c>
      <c r="AU5" s="90" t="s">
        <v>699</v>
      </c>
      <c r="AV5" s="85" t="b">
        <v>0</v>
      </c>
      <c r="AW5" s="85" t="s">
        <v>726</v>
      </c>
      <c r="AX5" s="90" t="s">
        <v>729</v>
      </c>
      <c r="AY5" s="85" t="s">
        <v>66</v>
      </c>
      <c r="AZ5" s="85" t="str">
        <f>REPLACE(INDEX(GroupVertices[Group],MATCH(Vertices[[#This Row],[Vertex]],GroupVertices[Vertex],0)),1,1,"")</f>
        <v>4</v>
      </c>
      <c r="BA5" s="51"/>
      <c r="BB5" s="51"/>
      <c r="BC5" s="51"/>
      <c r="BD5" s="51"/>
      <c r="BE5" s="51" t="s">
        <v>335</v>
      </c>
      <c r="BF5" s="51" t="s">
        <v>335</v>
      </c>
      <c r="BG5" s="131" t="s">
        <v>1198</v>
      </c>
      <c r="BH5" s="131" t="s">
        <v>1198</v>
      </c>
      <c r="BI5" s="131" t="s">
        <v>1220</v>
      </c>
      <c r="BJ5" s="131" t="s">
        <v>1220</v>
      </c>
      <c r="BK5" s="131">
        <v>0</v>
      </c>
      <c r="BL5" s="134">
        <v>0</v>
      </c>
      <c r="BM5" s="131">
        <v>2</v>
      </c>
      <c r="BN5" s="134">
        <v>11.764705882352942</v>
      </c>
      <c r="BO5" s="131">
        <v>0</v>
      </c>
      <c r="BP5" s="134">
        <v>0</v>
      </c>
      <c r="BQ5" s="131">
        <v>15</v>
      </c>
      <c r="BR5" s="134">
        <v>88.23529411764706</v>
      </c>
      <c r="BS5" s="131">
        <v>17</v>
      </c>
      <c r="BT5" s="2"/>
      <c r="BU5" s="3"/>
      <c r="BV5" s="3"/>
      <c r="BW5" s="3"/>
      <c r="BX5" s="3"/>
    </row>
    <row r="6" spans="1:76" ht="15">
      <c r="A6" s="14" t="s">
        <v>214</v>
      </c>
      <c r="B6" s="15"/>
      <c r="C6" s="15" t="s">
        <v>64</v>
      </c>
      <c r="D6" s="93">
        <v>164.43854844231427</v>
      </c>
      <c r="E6" s="81"/>
      <c r="F6" s="112" t="s">
        <v>369</v>
      </c>
      <c r="G6" s="15"/>
      <c r="H6" s="16" t="s">
        <v>214</v>
      </c>
      <c r="I6" s="66"/>
      <c r="J6" s="66"/>
      <c r="K6" s="114" t="s">
        <v>765</v>
      </c>
      <c r="L6" s="94">
        <v>2857.5714285714284</v>
      </c>
      <c r="M6" s="95">
        <v>5862.365234375</v>
      </c>
      <c r="N6" s="95">
        <v>6476.35595703125</v>
      </c>
      <c r="O6" s="77"/>
      <c r="P6" s="96"/>
      <c r="Q6" s="96"/>
      <c r="R6" s="97"/>
      <c r="S6" s="51">
        <v>1</v>
      </c>
      <c r="T6" s="51">
        <v>3</v>
      </c>
      <c r="U6" s="52">
        <v>12</v>
      </c>
      <c r="V6" s="52">
        <v>0.25</v>
      </c>
      <c r="W6" s="52">
        <v>0</v>
      </c>
      <c r="X6" s="52">
        <v>2.378341</v>
      </c>
      <c r="Y6" s="52">
        <v>0</v>
      </c>
      <c r="Z6" s="52">
        <v>0</v>
      </c>
      <c r="AA6" s="82">
        <v>6</v>
      </c>
      <c r="AB6" s="82"/>
      <c r="AC6" s="98"/>
      <c r="AD6" s="85" t="s">
        <v>548</v>
      </c>
      <c r="AE6" s="85">
        <v>1357</v>
      </c>
      <c r="AF6" s="85">
        <v>1785</v>
      </c>
      <c r="AG6" s="85">
        <v>2401</v>
      </c>
      <c r="AH6" s="85">
        <v>1090</v>
      </c>
      <c r="AI6" s="85"/>
      <c r="AJ6" s="85" t="s">
        <v>583</v>
      </c>
      <c r="AK6" s="85" t="s">
        <v>615</v>
      </c>
      <c r="AL6" s="90" t="s">
        <v>640</v>
      </c>
      <c r="AM6" s="85"/>
      <c r="AN6" s="87">
        <v>42365.58766203704</v>
      </c>
      <c r="AO6" s="90" t="s">
        <v>671</v>
      </c>
      <c r="AP6" s="85" t="b">
        <v>0</v>
      </c>
      <c r="AQ6" s="85" t="b">
        <v>0</v>
      </c>
      <c r="AR6" s="85" t="b">
        <v>1</v>
      </c>
      <c r="AS6" s="85" t="s">
        <v>512</v>
      </c>
      <c r="AT6" s="85">
        <v>36</v>
      </c>
      <c r="AU6" s="90" t="s">
        <v>699</v>
      </c>
      <c r="AV6" s="85" t="b">
        <v>0</v>
      </c>
      <c r="AW6" s="85" t="s">
        <v>726</v>
      </c>
      <c r="AX6" s="90" t="s">
        <v>730</v>
      </c>
      <c r="AY6" s="85" t="s">
        <v>66</v>
      </c>
      <c r="AZ6" s="85" t="str">
        <f>REPLACE(INDEX(GroupVertices[Group],MATCH(Vertices[[#This Row],[Vertex]],GroupVertices[Vertex],0)),1,1,"")</f>
        <v>3</v>
      </c>
      <c r="BA6" s="51" t="s">
        <v>891</v>
      </c>
      <c r="BB6" s="51" t="s">
        <v>891</v>
      </c>
      <c r="BC6" s="51" t="s">
        <v>907</v>
      </c>
      <c r="BD6" s="51" t="s">
        <v>907</v>
      </c>
      <c r="BE6" s="51" t="s">
        <v>1189</v>
      </c>
      <c r="BF6" s="51" t="s">
        <v>1194</v>
      </c>
      <c r="BG6" s="131" t="s">
        <v>1200</v>
      </c>
      <c r="BH6" s="131" t="s">
        <v>1215</v>
      </c>
      <c r="BI6" s="131" t="s">
        <v>1222</v>
      </c>
      <c r="BJ6" s="131" t="s">
        <v>1124</v>
      </c>
      <c r="BK6" s="131">
        <v>1</v>
      </c>
      <c r="BL6" s="134">
        <v>2</v>
      </c>
      <c r="BM6" s="131">
        <v>2</v>
      </c>
      <c r="BN6" s="134">
        <v>4</v>
      </c>
      <c r="BO6" s="131">
        <v>0</v>
      </c>
      <c r="BP6" s="134">
        <v>0</v>
      </c>
      <c r="BQ6" s="131">
        <v>47</v>
      </c>
      <c r="BR6" s="134">
        <v>94</v>
      </c>
      <c r="BS6" s="131">
        <v>50</v>
      </c>
      <c r="BT6" s="2"/>
      <c r="BU6" s="3"/>
      <c r="BV6" s="3"/>
      <c r="BW6" s="3"/>
      <c r="BX6" s="3"/>
    </row>
    <row r="7" spans="1:76" ht="15">
      <c r="A7" s="14" t="s">
        <v>231</v>
      </c>
      <c r="B7" s="15"/>
      <c r="C7" s="15" t="s">
        <v>64</v>
      </c>
      <c r="D7" s="93">
        <v>262.87530363052446</v>
      </c>
      <c r="E7" s="81"/>
      <c r="F7" s="112" t="s">
        <v>706</v>
      </c>
      <c r="G7" s="15"/>
      <c r="H7" s="16" t="s">
        <v>231</v>
      </c>
      <c r="I7" s="66"/>
      <c r="J7" s="66"/>
      <c r="K7" s="114" t="s">
        <v>766</v>
      </c>
      <c r="L7" s="94">
        <v>1</v>
      </c>
      <c r="M7" s="95">
        <v>4885.56396484375</v>
      </c>
      <c r="N7" s="95">
        <v>5733.81640625</v>
      </c>
      <c r="O7" s="77"/>
      <c r="P7" s="96"/>
      <c r="Q7" s="96"/>
      <c r="R7" s="97"/>
      <c r="S7" s="51">
        <v>1</v>
      </c>
      <c r="T7" s="51">
        <v>0</v>
      </c>
      <c r="U7" s="52">
        <v>0</v>
      </c>
      <c r="V7" s="52">
        <v>0.142857</v>
      </c>
      <c r="W7" s="52">
        <v>0</v>
      </c>
      <c r="X7" s="52">
        <v>0.655395</v>
      </c>
      <c r="Y7" s="52">
        <v>0</v>
      </c>
      <c r="Z7" s="52">
        <v>0</v>
      </c>
      <c r="AA7" s="82">
        <v>7</v>
      </c>
      <c r="AB7" s="82"/>
      <c r="AC7" s="98"/>
      <c r="AD7" s="85" t="s">
        <v>549</v>
      </c>
      <c r="AE7" s="85">
        <v>75</v>
      </c>
      <c r="AF7" s="85">
        <v>73840</v>
      </c>
      <c r="AG7" s="85">
        <v>144412</v>
      </c>
      <c r="AH7" s="85">
        <v>84</v>
      </c>
      <c r="AI7" s="85"/>
      <c r="AJ7" s="85" t="s">
        <v>584</v>
      </c>
      <c r="AK7" s="85" t="s">
        <v>616</v>
      </c>
      <c r="AL7" s="90" t="s">
        <v>641</v>
      </c>
      <c r="AM7" s="85"/>
      <c r="AN7" s="87">
        <v>40262.87150462963</v>
      </c>
      <c r="AO7" s="90" t="s">
        <v>672</v>
      </c>
      <c r="AP7" s="85" t="b">
        <v>0</v>
      </c>
      <c r="AQ7" s="85" t="b">
        <v>0</v>
      </c>
      <c r="AR7" s="85" t="b">
        <v>1</v>
      </c>
      <c r="AS7" s="85" t="s">
        <v>512</v>
      </c>
      <c r="AT7" s="85">
        <v>1566</v>
      </c>
      <c r="AU7" s="90" t="s">
        <v>699</v>
      </c>
      <c r="AV7" s="85" t="b">
        <v>1</v>
      </c>
      <c r="AW7" s="85" t="s">
        <v>726</v>
      </c>
      <c r="AX7" s="90" t="s">
        <v>731</v>
      </c>
      <c r="AY7" s="85" t="s">
        <v>65</v>
      </c>
      <c r="AZ7" s="85" t="str">
        <f>REPLACE(INDEX(GroupVertices[Group],MATCH(Vertices[[#This Row],[Vertex]],GroupVertices[Vertex],0)),1,1,"")</f>
        <v>3</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232</v>
      </c>
      <c r="B8" s="15"/>
      <c r="C8" s="15" t="s">
        <v>64</v>
      </c>
      <c r="D8" s="93">
        <v>1000</v>
      </c>
      <c r="E8" s="81"/>
      <c r="F8" s="112" t="s">
        <v>707</v>
      </c>
      <c r="G8" s="15"/>
      <c r="H8" s="16" t="s">
        <v>232</v>
      </c>
      <c r="I8" s="66"/>
      <c r="J8" s="66"/>
      <c r="K8" s="114" t="s">
        <v>767</v>
      </c>
      <c r="L8" s="94">
        <v>1</v>
      </c>
      <c r="M8" s="95">
        <v>4119.14599609375</v>
      </c>
      <c r="N8" s="95">
        <v>4634.83056640625</v>
      </c>
      <c r="O8" s="77"/>
      <c r="P8" s="96"/>
      <c r="Q8" s="96"/>
      <c r="R8" s="97"/>
      <c r="S8" s="51">
        <v>1</v>
      </c>
      <c r="T8" s="51">
        <v>0</v>
      </c>
      <c r="U8" s="52">
        <v>0</v>
      </c>
      <c r="V8" s="52">
        <v>0.142857</v>
      </c>
      <c r="W8" s="52">
        <v>0</v>
      </c>
      <c r="X8" s="52">
        <v>0.655395</v>
      </c>
      <c r="Y8" s="52">
        <v>0</v>
      </c>
      <c r="Z8" s="52">
        <v>0</v>
      </c>
      <c r="AA8" s="82">
        <v>8</v>
      </c>
      <c r="AB8" s="82"/>
      <c r="AC8" s="98"/>
      <c r="AD8" s="85" t="s">
        <v>550</v>
      </c>
      <c r="AE8" s="85">
        <v>27839</v>
      </c>
      <c r="AF8" s="85">
        <v>613410</v>
      </c>
      <c r="AG8" s="85">
        <v>82777</v>
      </c>
      <c r="AH8" s="85">
        <v>67932</v>
      </c>
      <c r="AI8" s="85"/>
      <c r="AJ8" s="85" t="s">
        <v>585</v>
      </c>
      <c r="AK8" s="85" t="s">
        <v>617</v>
      </c>
      <c r="AL8" s="90" t="s">
        <v>642</v>
      </c>
      <c r="AM8" s="85"/>
      <c r="AN8" s="87">
        <v>39913.51440972222</v>
      </c>
      <c r="AO8" s="90" t="s">
        <v>673</v>
      </c>
      <c r="AP8" s="85" t="b">
        <v>0</v>
      </c>
      <c r="AQ8" s="85" t="b">
        <v>0</v>
      </c>
      <c r="AR8" s="85" t="b">
        <v>0</v>
      </c>
      <c r="AS8" s="85" t="s">
        <v>512</v>
      </c>
      <c r="AT8" s="85">
        <v>16425</v>
      </c>
      <c r="AU8" s="90" t="s">
        <v>699</v>
      </c>
      <c r="AV8" s="85" t="b">
        <v>1</v>
      </c>
      <c r="AW8" s="85" t="s">
        <v>726</v>
      </c>
      <c r="AX8" s="90" t="s">
        <v>732</v>
      </c>
      <c r="AY8" s="85" t="s">
        <v>65</v>
      </c>
      <c r="AZ8" s="85" t="str">
        <f>REPLACE(INDEX(GroupVertices[Group],MATCH(Vertices[[#This Row],[Vertex]],GroupVertices[Vertex],0)),1,1,"")</f>
        <v>3</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233</v>
      </c>
      <c r="B9" s="15"/>
      <c r="C9" s="15" t="s">
        <v>64</v>
      </c>
      <c r="D9" s="93">
        <v>163.1666780782837</v>
      </c>
      <c r="E9" s="81"/>
      <c r="F9" s="112" t="s">
        <v>708</v>
      </c>
      <c r="G9" s="15"/>
      <c r="H9" s="16" t="s">
        <v>233</v>
      </c>
      <c r="I9" s="66"/>
      <c r="J9" s="66"/>
      <c r="K9" s="114" t="s">
        <v>768</v>
      </c>
      <c r="L9" s="94">
        <v>1</v>
      </c>
      <c r="M9" s="95">
        <v>6445.099609375</v>
      </c>
      <c r="N9" s="95">
        <v>9596.5107421875</v>
      </c>
      <c r="O9" s="77"/>
      <c r="P9" s="96"/>
      <c r="Q9" s="96"/>
      <c r="R9" s="97"/>
      <c r="S9" s="51">
        <v>1</v>
      </c>
      <c r="T9" s="51">
        <v>0</v>
      </c>
      <c r="U9" s="52">
        <v>0</v>
      </c>
      <c r="V9" s="52">
        <v>0.142857</v>
      </c>
      <c r="W9" s="52">
        <v>0</v>
      </c>
      <c r="X9" s="52">
        <v>0.655395</v>
      </c>
      <c r="Y9" s="52">
        <v>0</v>
      </c>
      <c r="Z9" s="52">
        <v>0</v>
      </c>
      <c r="AA9" s="82">
        <v>9</v>
      </c>
      <c r="AB9" s="82"/>
      <c r="AC9" s="98"/>
      <c r="AD9" s="85" t="s">
        <v>551</v>
      </c>
      <c r="AE9" s="85">
        <v>528</v>
      </c>
      <c r="AF9" s="85">
        <v>854</v>
      </c>
      <c r="AG9" s="85">
        <v>2402</v>
      </c>
      <c r="AH9" s="85">
        <v>144</v>
      </c>
      <c r="AI9" s="85"/>
      <c r="AJ9" s="85" t="s">
        <v>586</v>
      </c>
      <c r="AK9" s="85" t="s">
        <v>618</v>
      </c>
      <c r="AL9" s="85"/>
      <c r="AM9" s="85"/>
      <c r="AN9" s="87">
        <v>39996.69664351852</v>
      </c>
      <c r="AO9" s="85"/>
      <c r="AP9" s="85" t="b">
        <v>1</v>
      </c>
      <c r="AQ9" s="85" t="b">
        <v>0</v>
      </c>
      <c r="AR9" s="85" t="b">
        <v>0</v>
      </c>
      <c r="AS9" s="85" t="s">
        <v>512</v>
      </c>
      <c r="AT9" s="85">
        <v>21</v>
      </c>
      <c r="AU9" s="90" t="s">
        <v>699</v>
      </c>
      <c r="AV9" s="85" t="b">
        <v>0</v>
      </c>
      <c r="AW9" s="85" t="s">
        <v>726</v>
      </c>
      <c r="AX9" s="90" t="s">
        <v>733</v>
      </c>
      <c r="AY9" s="85" t="s">
        <v>65</v>
      </c>
      <c r="AZ9" s="85" t="str">
        <f>REPLACE(INDEX(GroupVertices[Group],MATCH(Vertices[[#This Row],[Vertex]],GroupVertices[Vertex],0)),1,1,"")</f>
        <v>3</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215</v>
      </c>
      <c r="B10" s="15"/>
      <c r="C10" s="15" t="s">
        <v>64</v>
      </c>
      <c r="D10" s="93">
        <v>162.8306092173261</v>
      </c>
      <c r="E10" s="81"/>
      <c r="F10" s="112" t="s">
        <v>370</v>
      </c>
      <c r="G10" s="15"/>
      <c r="H10" s="16" t="s">
        <v>215</v>
      </c>
      <c r="I10" s="66"/>
      <c r="J10" s="66"/>
      <c r="K10" s="114" t="s">
        <v>769</v>
      </c>
      <c r="L10" s="94">
        <v>1</v>
      </c>
      <c r="M10" s="95">
        <v>6013.80517578125</v>
      </c>
      <c r="N10" s="95">
        <v>8164.66064453125</v>
      </c>
      <c r="O10" s="77"/>
      <c r="P10" s="96"/>
      <c r="Q10" s="96"/>
      <c r="R10" s="97"/>
      <c r="S10" s="51">
        <v>0</v>
      </c>
      <c r="T10" s="51">
        <v>1</v>
      </c>
      <c r="U10" s="52">
        <v>0</v>
      </c>
      <c r="V10" s="52">
        <v>0.142857</v>
      </c>
      <c r="W10" s="52">
        <v>0</v>
      </c>
      <c r="X10" s="52">
        <v>0.655395</v>
      </c>
      <c r="Y10" s="52">
        <v>0</v>
      </c>
      <c r="Z10" s="52">
        <v>0</v>
      </c>
      <c r="AA10" s="82">
        <v>10</v>
      </c>
      <c r="AB10" s="82"/>
      <c r="AC10" s="98"/>
      <c r="AD10" s="85" t="s">
        <v>552</v>
      </c>
      <c r="AE10" s="85">
        <v>484</v>
      </c>
      <c r="AF10" s="85">
        <v>608</v>
      </c>
      <c r="AG10" s="85">
        <v>949</v>
      </c>
      <c r="AH10" s="85">
        <v>657</v>
      </c>
      <c r="AI10" s="85"/>
      <c r="AJ10" s="85" t="s">
        <v>587</v>
      </c>
      <c r="AK10" s="85" t="s">
        <v>619</v>
      </c>
      <c r="AL10" s="90" t="s">
        <v>643</v>
      </c>
      <c r="AM10" s="85"/>
      <c r="AN10" s="87">
        <v>43316.77381944445</v>
      </c>
      <c r="AO10" s="90" t="s">
        <v>674</v>
      </c>
      <c r="AP10" s="85" t="b">
        <v>0</v>
      </c>
      <c r="AQ10" s="85" t="b">
        <v>0</v>
      </c>
      <c r="AR10" s="85" t="b">
        <v>0</v>
      </c>
      <c r="AS10" s="85" t="s">
        <v>512</v>
      </c>
      <c r="AT10" s="85">
        <v>14</v>
      </c>
      <c r="AU10" s="90" t="s">
        <v>699</v>
      </c>
      <c r="AV10" s="85" t="b">
        <v>0</v>
      </c>
      <c r="AW10" s="85" t="s">
        <v>726</v>
      </c>
      <c r="AX10" s="90" t="s">
        <v>734</v>
      </c>
      <c r="AY10" s="85" t="s">
        <v>66</v>
      </c>
      <c r="AZ10" s="85" t="str">
        <f>REPLACE(INDEX(GroupVertices[Group],MATCH(Vertices[[#This Row],[Vertex]],GroupVertices[Vertex],0)),1,1,"")</f>
        <v>3</v>
      </c>
      <c r="BA10" s="51"/>
      <c r="BB10" s="51"/>
      <c r="BC10" s="51"/>
      <c r="BD10" s="51"/>
      <c r="BE10" s="51" t="s">
        <v>338</v>
      </c>
      <c r="BF10" s="51" t="s">
        <v>338</v>
      </c>
      <c r="BG10" s="131" t="s">
        <v>1201</v>
      </c>
      <c r="BH10" s="131" t="s">
        <v>1201</v>
      </c>
      <c r="BI10" s="131" t="s">
        <v>1223</v>
      </c>
      <c r="BJ10" s="131" t="s">
        <v>1223</v>
      </c>
      <c r="BK10" s="131">
        <v>0</v>
      </c>
      <c r="BL10" s="134">
        <v>0</v>
      </c>
      <c r="BM10" s="131">
        <v>1</v>
      </c>
      <c r="BN10" s="134">
        <v>5.2631578947368425</v>
      </c>
      <c r="BO10" s="131">
        <v>0</v>
      </c>
      <c r="BP10" s="134">
        <v>0</v>
      </c>
      <c r="BQ10" s="131">
        <v>18</v>
      </c>
      <c r="BR10" s="134">
        <v>94.73684210526316</v>
      </c>
      <c r="BS10" s="131">
        <v>19</v>
      </c>
      <c r="BT10" s="2"/>
      <c r="BU10" s="3"/>
      <c r="BV10" s="3"/>
      <c r="BW10" s="3"/>
      <c r="BX10" s="3"/>
    </row>
    <row r="11" spans="1:76" ht="15">
      <c r="A11" s="14" t="s">
        <v>216</v>
      </c>
      <c r="B11" s="15"/>
      <c r="C11" s="15" t="s">
        <v>64</v>
      </c>
      <c r="D11" s="93">
        <v>162.50000489069302</v>
      </c>
      <c r="E11" s="81"/>
      <c r="F11" s="112" t="s">
        <v>371</v>
      </c>
      <c r="G11" s="15"/>
      <c r="H11" s="16" t="s">
        <v>216</v>
      </c>
      <c r="I11" s="66"/>
      <c r="J11" s="66"/>
      <c r="K11" s="114" t="s">
        <v>770</v>
      </c>
      <c r="L11" s="94">
        <v>9999</v>
      </c>
      <c r="M11" s="95">
        <v>2019.5054931640625</v>
      </c>
      <c r="N11" s="95">
        <v>7141.3681640625</v>
      </c>
      <c r="O11" s="77"/>
      <c r="P11" s="96"/>
      <c r="Q11" s="96"/>
      <c r="R11" s="97"/>
      <c r="S11" s="51">
        <v>0</v>
      </c>
      <c r="T11" s="51">
        <v>7</v>
      </c>
      <c r="U11" s="52">
        <v>42</v>
      </c>
      <c r="V11" s="52">
        <v>0.142857</v>
      </c>
      <c r="W11" s="52">
        <v>0.007258</v>
      </c>
      <c r="X11" s="52">
        <v>3.756698</v>
      </c>
      <c r="Y11" s="52">
        <v>0</v>
      </c>
      <c r="Z11" s="52">
        <v>0</v>
      </c>
      <c r="AA11" s="82">
        <v>11</v>
      </c>
      <c r="AB11" s="82"/>
      <c r="AC11" s="98"/>
      <c r="AD11" s="85" t="s">
        <v>553</v>
      </c>
      <c r="AE11" s="85">
        <v>873</v>
      </c>
      <c r="AF11" s="85">
        <v>366</v>
      </c>
      <c r="AG11" s="85">
        <v>2910</v>
      </c>
      <c r="AH11" s="85">
        <v>3313</v>
      </c>
      <c r="AI11" s="85"/>
      <c r="AJ11" s="85" t="s">
        <v>588</v>
      </c>
      <c r="AK11" s="85"/>
      <c r="AL11" s="90" t="s">
        <v>644</v>
      </c>
      <c r="AM11" s="85"/>
      <c r="AN11" s="87">
        <v>41628.61834490741</v>
      </c>
      <c r="AO11" s="90" t="s">
        <v>675</v>
      </c>
      <c r="AP11" s="85" t="b">
        <v>0</v>
      </c>
      <c r="AQ11" s="85" t="b">
        <v>0</v>
      </c>
      <c r="AR11" s="85" t="b">
        <v>1</v>
      </c>
      <c r="AS11" s="85" t="s">
        <v>512</v>
      </c>
      <c r="AT11" s="85">
        <v>7</v>
      </c>
      <c r="AU11" s="90" t="s">
        <v>699</v>
      </c>
      <c r="AV11" s="85" t="b">
        <v>0</v>
      </c>
      <c r="AW11" s="85" t="s">
        <v>726</v>
      </c>
      <c r="AX11" s="90" t="s">
        <v>735</v>
      </c>
      <c r="AY11" s="85" t="s">
        <v>66</v>
      </c>
      <c r="AZ11" s="85" t="str">
        <f>REPLACE(INDEX(GroupVertices[Group],MATCH(Vertices[[#This Row],[Vertex]],GroupVertices[Vertex],0)),1,1,"")</f>
        <v>1</v>
      </c>
      <c r="BA11" s="51"/>
      <c r="BB11" s="51"/>
      <c r="BC11" s="51"/>
      <c r="BD11" s="51"/>
      <c r="BE11" s="51" t="s">
        <v>339</v>
      </c>
      <c r="BF11" s="51" t="s">
        <v>339</v>
      </c>
      <c r="BG11" s="131" t="s">
        <v>1202</v>
      </c>
      <c r="BH11" s="131" t="s">
        <v>1202</v>
      </c>
      <c r="BI11" s="131" t="s">
        <v>1224</v>
      </c>
      <c r="BJ11" s="131" t="s">
        <v>1224</v>
      </c>
      <c r="BK11" s="131">
        <v>1</v>
      </c>
      <c r="BL11" s="134">
        <v>3.125</v>
      </c>
      <c r="BM11" s="131">
        <v>0</v>
      </c>
      <c r="BN11" s="134">
        <v>0</v>
      </c>
      <c r="BO11" s="131">
        <v>0</v>
      </c>
      <c r="BP11" s="134">
        <v>0</v>
      </c>
      <c r="BQ11" s="131">
        <v>31</v>
      </c>
      <c r="BR11" s="134">
        <v>96.875</v>
      </c>
      <c r="BS11" s="131">
        <v>32</v>
      </c>
      <c r="BT11" s="2"/>
      <c r="BU11" s="3"/>
      <c r="BV11" s="3"/>
      <c r="BW11" s="3"/>
      <c r="BX11" s="3"/>
    </row>
    <row r="12" spans="1:76" ht="15">
      <c r="A12" s="14" t="s">
        <v>234</v>
      </c>
      <c r="B12" s="15"/>
      <c r="C12" s="15" t="s">
        <v>64</v>
      </c>
      <c r="D12" s="93">
        <v>162.21448297223716</v>
      </c>
      <c r="E12" s="81"/>
      <c r="F12" s="112" t="s">
        <v>709</v>
      </c>
      <c r="G12" s="15"/>
      <c r="H12" s="16" t="s">
        <v>234</v>
      </c>
      <c r="I12" s="66"/>
      <c r="J12" s="66"/>
      <c r="K12" s="114" t="s">
        <v>771</v>
      </c>
      <c r="L12" s="94">
        <v>1</v>
      </c>
      <c r="M12" s="95">
        <v>1839.4462890625</v>
      </c>
      <c r="N12" s="95">
        <v>4481.90478515625</v>
      </c>
      <c r="O12" s="77"/>
      <c r="P12" s="96"/>
      <c r="Q12" s="96"/>
      <c r="R12" s="97"/>
      <c r="S12" s="51">
        <v>1</v>
      </c>
      <c r="T12" s="51">
        <v>0</v>
      </c>
      <c r="U12" s="52">
        <v>0</v>
      </c>
      <c r="V12" s="52">
        <v>0.076923</v>
      </c>
      <c r="W12" s="52">
        <v>0.007258</v>
      </c>
      <c r="X12" s="52">
        <v>0.606168</v>
      </c>
      <c r="Y12" s="52">
        <v>0</v>
      </c>
      <c r="Z12" s="52">
        <v>0</v>
      </c>
      <c r="AA12" s="82">
        <v>12</v>
      </c>
      <c r="AB12" s="82"/>
      <c r="AC12" s="98"/>
      <c r="AD12" s="85" t="s">
        <v>554</v>
      </c>
      <c r="AE12" s="85">
        <v>39</v>
      </c>
      <c r="AF12" s="85">
        <v>157</v>
      </c>
      <c r="AG12" s="85">
        <v>0</v>
      </c>
      <c r="AH12" s="85">
        <v>0</v>
      </c>
      <c r="AI12" s="85"/>
      <c r="AJ12" s="85"/>
      <c r="AK12" s="85"/>
      <c r="AL12" s="85"/>
      <c r="AM12" s="85"/>
      <c r="AN12" s="87">
        <v>40966.46650462963</v>
      </c>
      <c r="AO12" s="85"/>
      <c r="AP12" s="85" t="b">
        <v>1</v>
      </c>
      <c r="AQ12" s="85" t="b">
        <v>1</v>
      </c>
      <c r="AR12" s="85" t="b">
        <v>0</v>
      </c>
      <c r="AS12" s="85" t="s">
        <v>512</v>
      </c>
      <c r="AT12" s="85">
        <v>0</v>
      </c>
      <c r="AU12" s="90" t="s">
        <v>699</v>
      </c>
      <c r="AV12" s="85" t="b">
        <v>0</v>
      </c>
      <c r="AW12" s="85" t="s">
        <v>726</v>
      </c>
      <c r="AX12" s="90" t="s">
        <v>736</v>
      </c>
      <c r="AY12" s="85" t="s">
        <v>65</v>
      </c>
      <c r="AZ12" s="85" t="str">
        <f>REPLACE(INDEX(GroupVertices[Group],MATCH(Vertices[[#This Row],[Vertex]],GroupVertices[Vertex],0)),1,1,"")</f>
        <v>1</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235</v>
      </c>
      <c r="B13" s="15"/>
      <c r="C13" s="15" t="s">
        <v>64</v>
      </c>
      <c r="D13" s="93">
        <v>172.68043233726218</v>
      </c>
      <c r="E13" s="81"/>
      <c r="F13" s="112" t="s">
        <v>710</v>
      </c>
      <c r="G13" s="15"/>
      <c r="H13" s="16" t="s">
        <v>235</v>
      </c>
      <c r="I13" s="66"/>
      <c r="J13" s="66"/>
      <c r="K13" s="114" t="s">
        <v>772</v>
      </c>
      <c r="L13" s="94">
        <v>1</v>
      </c>
      <c r="M13" s="95">
        <v>411.89794921875</v>
      </c>
      <c r="N13" s="95">
        <v>5678.96728515625</v>
      </c>
      <c r="O13" s="77"/>
      <c r="P13" s="96"/>
      <c r="Q13" s="96"/>
      <c r="R13" s="97"/>
      <c r="S13" s="51">
        <v>1</v>
      </c>
      <c r="T13" s="51">
        <v>0</v>
      </c>
      <c r="U13" s="52">
        <v>0</v>
      </c>
      <c r="V13" s="52">
        <v>0.076923</v>
      </c>
      <c r="W13" s="52">
        <v>0.007258</v>
      </c>
      <c r="X13" s="52">
        <v>0.606168</v>
      </c>
      <c r="Y13" s="52">
        <v>0</v>
      </c>
      <c r="Z13" s="52">
        <v>0</v>
      </c>
      <c r="AA13" s="82">
        <v>13</v>
      </c>
      <c r="AB13" s="82"/>
      <c r="AC13" s="98"/>
      <c r="AD13" s="85" t="s">
        <v>555</v>
      </c>
      <c r="AE13" s="85">
        <v>470</v>
      </c>
      <c r="AF13" s="85">
        <v>7818</v>
      </c>
      <c r="AG13" s="85">
        <v>117530</v>
      </c>
      <c r="AH13" s="85">
        <v>637</v>
      </c>
      <c r="AI13" s="85"/>
      <c r="AJ13" s="85" t="s">
        <v>589</v>
      </c>
      <c r="AK13" s="85" t="s">
        <v>620</v>
      </c>
      <c r="AL13" s="90" t="s">
        <v>645</v>
      </c>
      <c r="AM13" s="85"/>
      <c r="AN13" s="87">
        <v>41652.64449074074</v>
      </c>
      <c r="AO13" s="90" t="s">
        <v>676</v>
      </c>
      <c r="AP13" s="85" t="b">
        <v>0</v>
      </c>
      <c r="AQ13" s="85" t="b">
        <v>0</v>
      </c>
      <c r="AR13" s="85" t="b">
        <v>1</v>
      </c>
      <c r="AS13" s="85" t="s">
        <v>512</v>
      </c>
      <c r="AT13" s="85">
        <v>151</v>
      </c>
      <c r="AU13" s="90" t="s">
        <v>699</v>
      </c>
      <c r="AV13" s="85" t="b">
        <v>0</v>
      </c>
      <c r="AW13" s="85" t="s">
        <v>726</v>
      </c>
      <c r="AX13" s="90" t="s">
        <v>737</v>
      </c>
      <c r="AY13" s="85" t="s">
        <v>65</v>
      </c>
      <c r="AZ13" s="85" t="str">
        <f>REPLACE(INDEX(GroupVertices[Group],MATCH(Vertices[[#This Row],[Vertex]],GroupVertices[Vertex],0)),1,1,"")</f>
        <v>1</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236</v>
      </c>
      <c r="B14" s="15"/>
      <c r="C14" s="15" t="s">
        <v>64</v>
      </c>
      <c r="D14" s="93">
        <v>286.60094553398216</v>
      </c>
      <c r="E14" s="81"/>
      <c r="F14" s="112" t="s">
        <v>711</v>
      </c>
      <c r="G14" s="15"/>
      <c r="H14" s="16" t="s">
        <v>236</v>
      </c>
      <c r="I14" s="66"/>
      <c r="J14" s="66"/>
      <c r="K14" s="114" t="s">
        <v>773</v>
      </c>
      <c r="L14" s="94">
        <v>1</v>
      </c>
      <c r="M14" s="95">
        <v>3924.23388671875</v>
      </c>
      <c r="N14" s="95">
        <v>7489.06103515625</v>
      </c>
      <c r="O14" s="77"/>
      <c r="P14" s="96"/>
      <c r="Q14" s="96"/>
      <c r="R14" s="97"/>
      <c r="S14" s="51">
        <v>1</v>
      </c>
      <c r="T14" s="51">
        <v>0</v>
      </c>
      <c r="U14" s="52">
        <v>0</v>
      </c>
      <c r="V14" s="52">
        <v>0.076923</v>
      </c>
      <c r="W14" s="52">
        <v>0.007258</v>
      </c>
      <c r="X14" s="52">
        <v>0.606168</v>
      </c>
      <c r="Y14" s="52">
        <v>0</v>
      </c>
      <c r="Z14" s="52">
        <v>0</v>
      </c>
      <c r="AA14" s="82">
        <v>14</v>
      </c>
      <c r="AB14" s="82"/>
      <c r="AC14" s="98"/>
      <c r="AD14" s="85" t="s">
        <v>556</v>
      </c>
      <c r="AE14" s="85">
        <v>1147</v>
      </c>
      <c r="AF14" s="85">
        <v>91207</v>
      </c>
      <c r="AG14" s="85">
        <v>113161</v>
      </c>
      <c r="AH14" s="85">
        <v>1597</v>
      </c>
      <c r="AI14" s="85"/>
      <c r="AJ14" s="85" t="s">
        <v>590</v>
      </c>
      <c r="AK14" s="85" t="s">
        <v>621</v>
      </c>
      <c r="AL14" s="90" t="s">
        <v>646</v>
      </c>
      <c r="AM14" s="85"/>
      <c r="AN14" s="87">
        <v>40387.327199074076</v>
      </c>
      <c r="AO14" s="90" t="s">
        <v>677</v>
      </c>
      <c r="AP14" s="85" t="b">
        <v>0</v>
      </c>
      <c r="AQ14" s="85" t="b">
        <v>0</v>
      </c>
      <c r="AR14" s="85" t="b">
        <v>1</v>
      </c>
      <c r="AS14" s="85" t="s">
        <v>512</v>
      </c>
      <c r="AT14" s="85">
        <v>332</v>
      </c>
      <c r="AU14" s="90" t="s">
        <v>700</v>
      </c>
      <c r="AV14" s="85" t="b">
        <v>1</v>
      </c>
      <c r="AW14" s="85" t="s">
        <v>726</v>
      </c>
      <c r="AX14" s="90" t="s">
        <v>738</v>
      </c>
      <c r="AY14" s="85" t="s">
        <v>65</v>
      </c>
      <c r="AZ14" s="85" t="str">
        <f>REPLACE(INDEX(GroupVertices[Group],MATCH(Vertices[[#This Row],[Vertex]],GroupVertices[Vertex],0)),1,1,"")</f>
        <v>1</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237</v>
      </c>
      <c r="B15" s="15"/>
      <c r="C15" s="15" t="s">
        <v>64</v>
      </c>
      <c r="D15" s="93">
        <v>195.60688609575976</v>
      </c>
      <c r="E15" s="81"/>
      <c r="F15" s="112" t="s">
        <v>712</v>
      </c>
      <c r="G15" s="15"/>
      <c r="H15" s="16" t="s">
        <v>237</v>
      </c>
      <c r="I15" s="66"/>
      <c r="J15" s="66"/>
      <c r="K15" s="114" t="s">
        <v>774</v>
      </c>
      <c r="L15" s="94">
        <v>1</v>
      </c>
      <c r="M15" s="95">
        <v>1351.8817138671875</v>
      </c>
      <c r="N15" s="95">
        <v>9574.9833984375</v>
      </c>
      <c r="O15" s="77"/>
      <c r="P15" s="96"/>
      <c r="Q15" s="96"/>
      <c r="R15" s="97"/>
      <c r="S15" s="51">
        <v>1</v>
      </c>
      <c r="T15" s="51">
        <v>0</v>
      </c>
      <c r="U15" s="52">
        <v>0</v>
      </c>
      <c r="V15" s="52">
        <v>0.076923</v>
      </c>
      <c r="W15" s="52">
        <v>0.007258</v>
      </c>
      <c r="X15" s="52">
        <v>0.606168</v>
      </c>
      <c r="Y15" s="52">
        <v>0</v>
      </c>
      <c r="Z15" s="52">
        <v>0</v>
      </c>
      <c r="AA15" s="82">
        <v>15</v>
      </c>
      <c r="AB15" s="82"/>
      <c r="AC15" s="98"/>
      <c r="AD15" s="85" t="s">
        <v>557</v>
      </c>
      <c r="AE15" s="85">
        <v>538</v>
      </c>
      <c r="AF15" s="85">
        <v>24600</v>
      </c>
      <c r="AG15" s="85">
        <v>151431</v>
      </c>
      <c r="AH15" s="85">
        <v>2230</v>
      </c>
      <c r="AI15" s="85"/>
      <c r="AJ15" s="85" t="s">
        <v>591</v>
      </c>
      <c r="AK15" s="85" t="s">
        <v>622</v>
      </c>
      <c r="AL15" s="90" t="s">
        <v>647</v>
      </c>
      <c r="AM15" s="85"/>
      <c r="AN15" s="87">
        <v>41732.670266203706</v>
      </c>
      <c r="AO15" s="90" t="s">
        <v>678</v>
      </c>
      <c r="AP15" s="85" t="b">
        <v>0</v>
      </c>
      <c r="AQ15" s="85" t="b">
        <v>0</v>
      </c>
      <c r="AR15" s="85" t="b">
        <v>1</v>
      </c>
      <c r="AS15" s="85" t="s">
        <v>512</v>
      </c>
      <c r="AT15" s="85">
        <v>58</v>
      </c>
      <c r="AU15" s="90" t="s">
        <v>699</v>
      </c>
      <c r="AV15" s="85" t="b">
        <v>0</v>
      </c>
      <c r="AW15" s="85" t="s">
        <v>726</v>
      </c>
      <c r="AX15" s="90" t="s">
        <v>739</v>
      </c>
      <c r="AY15" s="85" t="s">
        <v>65</v>
      </c>
      <c r="AZ15" s="85" t="str">
        <f>REPLACE(INDEX(GroupVertices[Group],MATCH(Vertices[[#This Row],[Vertex]],GroupVertices[Vertex],0)),1,1,"")</f>
        <v>1</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238</v>
      </c>
      <c r="B16" s="15"/>
      <c r="C16" s="15" t="s">
        <v>64</v>
      </c>
      <c r="D16" s="93">
        <v>216.20954663275785</v>
      </c>
      <c r="E16" s="81"/>
      <c r="F16" s="112" t="s">
        <v>713</v>
      </c>
      <c r="G16" s="15"/>
      <c r="H16" s="16" t="s">
        <v>238</v>
      </c>
      <c r="I16" s="66"/>
      <c r="J16" s="66"/>
      <c r="K16" s="114" t="s">
        <v>775</v>
      </c>
      <c r="L16" s="94">
        <v>1</v>
      </c>
      <c r="M16" s="95">
        <v>242.113525390625</v>
      </c>
      <c r="N16" s="95">
        <v>7977.2470703125</v>
      </c>
      <c r="O16" s="77"/>
      <c r="P16" s="96"/>
      <c r="Q16" s="96"/>
      <c r="R16" s="97"/>
      <c r="S16" s="51">
        <v>1</v>
      </c>
      <c r="T16" s="51">
        <v>0</v>
      </c>
      <c r="U16" s="52">
        <v>0</v>
      </c>
      <c r="V16" s="52">
        <v>0.076923</v>
      </c>
      <c r="W16" s="52">
        <v>0.007258</v>
      </c>
      <c r="X16" s="52">
        <v>0.606168</v>
      </c>
      <c r="Y16" s="52">
        <v>0</v>
      </c>
      <c r="Z16" s="52">
        <v>0</v>
      </c>
      <c r="AA16" s="82">
        <v>16</v>
      </c>
      <c r="AB16" s="82"/>
      <c r="AC16" s="98"/>
      <c r="AD16" s="85" t="s">
        <v>558</v>
      </c>
      <c r="AE16" s="85">
        <v>762</v>
      </c>
      <c r="AF16" s="85">
        <v>39681</v>
      </c>
      <c r="AG16" s="85">
        <v>57682</v>
      </c>
      <c r="AH16" s="85">
        <v>2243</v>
      </c>
      <c r="AI16" s="85"/>
      <c r="AJ16" s="85" t="s">
        <v>592</v>
      </c>
      <c r="AK16" s="85" t="s">
        <v>621</v>
      </c>
      <c r="AL16" s="90" t="s">
        <v>648</v>
      </c>
      <c r="AM16" s="85"/>
      <c r="AN16" s="87">
        <v>42158.55716435185</v>
      </c>
      <c r="AO16" s="90" t="s">
        <v>679</v>
      </c>
      <c r="AP16" s="85" t="b">
        <v>0</v>
      </c>
      <c r="AQ16" s="85" t="b">
        <v>0</v>
      </c>
      <c r="AR16" s="85" t="b">
        <v>1</v>
      </c>
      <c r="AS16" s="85" t="s">
        <v>512</v>
      </c>
      <c r="AT16" s="85">
        <v>88</v>
      </c>
      <c r="AU16" s="90" t="s">
        <v>699</v>
      </c>
      <c r="AV16" s="85" t="b">
        <v>0</v>
      </c>
      <c r="AW16" s="85" t="s">
        <v>726</v>
      </c>
      <c r="AX16" s="90" t="s">
        <v>740</v>
      </c>
      <c r="AY16" s="85" t="s">
        <v>65</v>
      </c>
      <c r="AZ16" s="85" t="str">
        <f>REPLACE(INDEX(GroupVertices[Group],MATCH(Vertices[[#This Row],[Vertex]],GroupVertices[Vertex],0)),1,1,"")</f>
        <v>1</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239</v>
      </c>
      <c r="B17" s="15"/>
      <c r="C17" s="15" t="s">
        <v>64</v>
      </c>
      <c r="D17" s="93">
        <v>353.988216690305</v>
      </c>
      <c r="E17" s="81"/>
      <c r="F17" s="112" t="s">
        <v>714</v>
      </c>
      <c r="G17" s="15"/>
      <c r="H17" s="16" t="s">
        <v>239</v>
      </c>
      <c r="I17" s="66"/>
      <c r="J17" s="66"/>
      <c r="K17" s="114" t="s">
        <v>776</v>
      </c>
      <c r="L17" s="94">
        <v>1</v>
      </c>
      <c r="M17" s="95">
        <v>3402.581787109375</v>
      </c>
      <c r="N17" s="95">
        <v>5287.47314453125</v>
      </c>
      <c r="O17" s="77"/>
      <c r="P17" s="96"/>
      <c r="Q17" s="96"/>
      <c r="R17" s="97"/>
      <c r="S17" s="51">
        <v>1</v>
      </c>
      <c r="T17" s="51">
        <v>0</v>
      </c>
      <c r="U17" s="52">
        <v>0</v>
      </c>
      <c r="V17" s="52">
        <v>0.076923</v>
      </c>
      <c r="W17" s="52">
        <v>0.007258</v>
      </c>
      <c r="X17" s="52">
        <v>0.606168</v>
      </c>
      <c r="Y17" s="52">
        <v>0</v>
      </c>
      <c r="Z17" s="52">
        <v>0</v>
      </c>
      <c r="AA17" s="82">
        <v>17</v>
      </c>
      <c r="AB17" s="82"/>
      <c r="AC17" s="98"/>
      <c r="AD17" s="85" t="s">
        <v>559</v>
      </c>
      <c r="AE17" s="85">
        <v>23</v>
      </c>
      <c r="AF17" s="85">
        <v>140534</v>
      </c>
      <c r="AG17" s="85">
        <v>4033</v>
      </c>
      <c r="AH17" s="85">
        <v>14</v>
      </c>
      <c r="AI17" s="85"/>
      <c r="AJ17" s="85" t="s">
        <v>593</v>
      </c>
      <c r="AK17" s="85" t="s">
        <v>623</v>
      </c>
      <c r="AL17" s="90" t="s">
        <v>649</v>
      </c>
      <c r="AM17" s="85"/>
      <c r="AN17" s="87">
        <v>40763.70292824074</v>
      </c>
      <c r="AO17" s="90" t="s">
        <v>680</v>
      </c>
      <c r="AP17" s="85" t="b">
        <v>0</v>
      </c>
      <c r="AQ17" s="85" t="b">
        <v>0</v>
      </c>
      <c r="AR17" s="85" t="b">
        <v>0</v>
      </c>
      <c r="AS17" s="85" t="s">
        <v>512</v>
      </c>
      <c r="AT17" s="85">
        <v>141</v>
      </c>
      <c r="AU17" s="90" t="s">
        <v>701</v>
      </c>
      <c r="AV17" s="85" t="b">
        <v>0</v>
      </c>
      <c r="AW17" s="85" t="s">
        <v>726</v>
      </c>
      <c r="AX17" s="90" t="s">
        <v>741</v>
      </c>
      <c r="AY17" s="85" t="s">
        <v>65</v>
      </c>
      <c r="AZ17" s="85" t="str">
        <f>REPLACE(INDEX(GroupVertices[Group],MATCH(Vertices[[#This Row],[Vertex]],GroupVertices[Vertex],0)),1,1,"")</f>
        <v>1</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240</v>
      </c>
      <c r="B18" s="15"/>
      <c r="C18" s="15" t="s">
        <v>64</v>
      </c>
      <c r="D18" s="93">
        <v>162.38251740271596</v>
      </c>
      <c r="E18" s="81"/>
      <c r="F18" s="112" t="s">
        <v>715</v>
      </c>
      <c r="G18" s="15"/>
      <c r="H18" s="16" t="s">
        <v>240</v>
      </c>
      <c r="I18" s="66"/>
      <c r="J18" s="66"/>
      <c r="K18" s="114" t="s">
        <v>777</v>
      </c>
      <c r="L18" s="94">
        <v>1</v>
      </c>
      <c r="M18" s="95">
        <v>3011.584716796875</v>
      </c>
      <c r="N18" s="95">
        <v>9428.8291015625</v>
      </c>
      <c r="O18" s="77"/>
      <c r="P18" s="96"/>
      <c r="Q18" s="96"/>
      <c r="R18" s="97"/>
      <c r="S18" s="51">
        <v>1</v>
      </c>
      <c r="T18" s="51">
        <v>0</v>
      </c>
      <c r="U18" s="52">
        <v>0</v>
      </c>
      <c r="V18" s="52">
        <v>0.076923</v>
      </c>
      <c r="W18" s="52">
        <v>0.007258</v>
      </c>
      <c r="X18" s="52">
        <v>0.606168</v>
      </c>
      <c r="Y18" s="52">
        <v>0</v>
      </c>
      <c r="Z18" s="52">
        <v>0</v>
      </c>
      <c r="AA18" s="82">
        <v>18</v>
      </c>
      <c r="AB18" s="82"/>
      <c r="AC18" s="98"/>
      <c r="AD18" s="85" t="s">
        <v>560</v>
      </c>
      <c r="AE18" s="85">
        <v>389</v>
      </c>
      <c r="AF18" s="85">
        <v>280</v>
      </c>
      <c r="AG18" s="85">
        <v>8415</v>
      </c>
      <c r="AH18" s="85">
        <v>317</v>
      </c>
      <c r="AI18" s="85"/>
      <c r="AJ18" s="85" t="s">
        <v>594</v>
      </c>
      <c r="AK18" s="85" t="s">
        <v>624</v>
      </c>
      <c r="AL18" s="85"/>
      <c r="AM18" s="85"/>
      <c r="AN18" s="87">
        <v>40692.683645833335</v>
      </c>
      <c r="AO18" s="90" t="s">
        <v>681</v>
      </c>
      <c r="AP18" s="85" t="b">
        <v>1</v>
      </c>
      <c r="AQ18" s="85" t="b">
        <v>0</v>
      </c>
      <c r="AR18" s="85" t="b">
        <v>0</v>
      </c>
      <c r="AS18" s="85" t="s">
        <v>512</v>
      </c>
      <c r="AT18" s="85">
        <v>3</v>
      </c>
      <c r="AU18" s="90" t="s">
        <v>699</v>
      </c>
      <c r="AV18" s="85" t="b">
        <v>0</v>
      </c>
      <c r="AW18" s="85" t="s">
        <v>726</v>
      </c>
      <c r="AX18" s="90" t="s">
        <v>742</v>
      </c>
      <c r="AY18" s="85" t="s">
        <v>65</v>
      </c>
      <c r="AZ18" s="85" t="str">
        <f>REPLACE(INDEX(GroupVertices[Group],MATCH(Vertices[[#This Row],[Vertex]],GroupVertices[Vertex],0)),1,1,"")</f>
        <v>1</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217</v>
      </c>
      <c r="B19" s="15"/>
      <c r="C19" s="15" t="s">
        <v>64</v>
      </c>
      <c r="D19" s="93">
        <v>162.1010938850035</v>
      </c>
      <c r="E19" s="81"/>
      <c r="F19" s="112" t="s">
        <v>372</v>
      </c>
      <c r="G19" s="15"/>
      <c r="H19" s="16" t="s">
        <v>217</v>
      </c>
      <c r="I19" s="66"/>
      <c r="J19" s="66"/>
      <c r="K19" s="114" t="s">
        <v>778</v>
      </c>
      <c r="L19" s="94">
        <v>1</v>
      </c>
      <c r="M19" s="95">
        <v>9060.1728515625</v>
      </c>
      <c r="N19" s="95">
        <v>7502.1904296875</v>
      </c>
      <c r="O19" s="77"/>
      <c r="P19" s="96"/>
      <c r="Q19" s="96"/>
      <c r="R19" s="97"/>
      <c r="S19" s="51">
        <v>1</v>
      </c>
      <c r="T19" s="51">
        <v>2</v>
      </c>
      <c r="U19" s="52">
        <v>0</v>
      </c>
      <c r="V19" s="52">
        <v>1</v>
      </c>
      <c r="W19" s="52">
        <v>0</v>
      </c>
      <c r="X19" s="52">
        <v>1.298225</v>
      </c>
      <c r="Y19" s="52">
        <v>0</v>
      </c>
      <c r="Z19" s="52">
        <v>0</v>
      </c>
      <c r="AA19" s="82">
        <v>19</v>
      </c>
      <c r="AB19" s="82"/>
      <c r="AC19" s="98"/>
      <c r="AD19" s="85" t="s">
        <v>561</v>
      </c>
      <c r="AE19" s="85">
        <v>105</v>
      </c>
      <c r="AF19" s="85">
        <v>74</v>
      </c>
      <c r="AG19" s="85">
        <v>514</v>
      </c>
      <c r="AH19" s="85">
        <v>228</v>
      </c>
      <c r="AI19" s="85"/>
      <c r="AJ19" s="85" t="s">
        <v>595</v>
      </c>
      <c r="AK19" s="85" t="s">
        <v>625</v>
      </c>
      <c r="AL19" s="90" t="s">
        <v>650</v>
      </c>
      <c r="AM19" s="85"/>
      <c r="AN19" s="87">
        <v>40726.44380787037</v>
      </c>
      <c r="AO19" s="90" t="s">
        <v>682</v>
      </c>
      <c r="AP19" s="85" t="b">
        <v>1</v>
      </c>
      <c r="AQ19" s="85" t="b">
        <v>0</v>
      </c>
      <c r="AR19" s="85" t="b">
        <v>0</v>
      </c>
      <c r="AS19" s="85" t="s">
        <v>512</v>
      </c>
      <c r="AT19" s="85">
        <v>5</v>
      </c>
      <c r="AU19" s="90" t="s">
        <v>699</v>
      </c>
      <c r="AV19" s="85" t="b">
        <v>0</v>
      </c>
      <c r="AW19" s="85" t="s">
        <v>726</v>
      </c>
      <c r="AX19" s="90" t="s">
        <v>743</v>
      </c>
      <c r="AY19" s="85" t="s">
        <v>66</v>
      </c>
      <c r="AZ19" s="85" t="str">
        <f>REPLACE(INDEX(GroupVertices[Group],MATCH(Vertices[[#This Row],[Vertex]],GroupVertices[Vertex],0)),1,1,"")</f>
        <v>9</v>
      </c>
      <c r="BA19" s="51" t="s">
        <v>1180</v>
      </c>
      <c r="BB19" s="51" t="s">
        <v>1180</v>
      </c>
      <c r="BC19" s="51" t="s">
        <v>326</v>
      </c>
      <c r="BD19" s="51" t="s">
        <v>326</v>
      </c>
      <c r="BE19" s="51" t="s">
        <v>340</v>
      </c>
      <c r="BF19" s="51" t="s">
        <v>340</v>
      </c>
      <c r="BG19" s="131" t="s">
        <v>1203</v>
      </c>
      <c r="BH19" s="131" t="s">
        <v>1216</v>
      </c>
      <c r="BI19" s="131" t="s">
        <v>1225</v>
      </c>
      <c r="BJ19" s="131" t="s">
        <v>1238</v>
      </c>
      <c r="BK19" s="131">
        <v>2</v>
      </c>
      <c r="BL19" s="134">
        <v>0.33112582781456956</v>
      </c>
      <c r="BM19" s="131">
        <v>0</v>
      </c>
      <c r="BN19" s="134">
        <v>0</v>
      </c>
      <c r="BO19" s="131">
        <v>0</v>
      </c>
      <c r="BP19" s="134">
        <v>0</v>
      </c>
      <c r="BQ19" s="131">
        <v>602</v>
      </c>
      <c r="BR19" s="134">
        <v>99.66887417218543</v>
      </c>
      <c r="BS19" s="131">
        <v>604</v>
      </c>
      <c r="BT19" s="2"/>
      <c r="BU19" s="3"/>
      <c r="BV19" s="3"/>
      <c r="BW19" s="3"/>
      <c r="BX19" s="3"/>
    </row>
    <row r="20" spans="1:76" ht="15">
      <c r="A20" s="14" t="s">
        <v>241</v>
      </c>
      <c r="B20" s="15"/>
      <c r="C20" s="15" t="s">
        <v>64</v>
      </c>
      <c r="D20" s="93">
        <v>162</v>
      </c>
      <c r="E20" s="81"/>
      <c r="F20" s="112" t="s">
        <v>716</v>
      </c>
      <c r="G20" s="15"/>
      <c r="H20" s="16" t="s">
        <v>241</v>
      </c>
      <c r="I20" s="66"/>
      <c r="J20" s="66"/>
      <c r="K20" s="114" t="s">
        <v>779</v>
      </c>
      <c r="L20" s="94">
        <v>1</v>
      </c>
      <c r="M20" s="95">
        <v>9060.1728515625</v>
      </c>
      <c r="N20" s="95">
        <v>8931.4599609375</v>
      </c>
      <c r="O20" s="77"/>
      <c r="P20" s="96"/>
      <c r="Q20" s="96"/>
      <c r="R20" s="97"/>
      <c r="S20" s="51">
        <v>1</v>
      </c>
      <c r="T20" s="51">
        <v>0</v>
      </c>
      <c r="U20" s="52">
        <v>0</v>
      </c>
      <c r="V20" s="52">
        <v>1</v>
      </c>
      <c r="W20" s="52">
        <v>0</v>
      </c>
      <c r="X20" s="52">
        <v>0.701744</v>
      </c>
      <c r="Y20" s="52">
        <v>0</v>
      </c>
      <c r="Z20" s="52">
        <v>0</v>
      </c>
      <c r="AA20" s="82">
        <v>20</v>
      </c>
      <c r="AB20" s="82"/>
      <c r="AC20" s="98"/>
      <c r="AD20" s="85" t="s">
        <v>562</v>
      </c>
      <c r="AE20" s="85">
        <v>1</v>
      </c>
      <c r="AF20" s="85">
        <v>0</v>
      </c>
      <c r="AG20" s="85">
        <v>5</v>
      </c>
      <c r="AH20" s="85">
        <v>0</v>
      </c>
      <c r="AI20" s="85">
        <v>0</v>
      </c>
      <c r="AJ20" s="85"/>
      <c r="AK20" s="85"/>
      <c r="AL20" s="90" t="s">
        <v>651</v>
      </c>
      <c r="AM20" s="85" t="s">
        <v>628</v>
      </c>
      <c r="AN20" s="87">
        <v>39082.59334490741</v>
      </c>
      <c r="AO20" s="85"/>
      <c r="AP20" s="85" t="b">
        <v>0</v>
      </c>
      <c r="AQ20" s="85" t="b">
        <v>1</v>
      </c>
      <c r="AR20" s="85" t="b">
        <v>0</v>
      </c>
      <c r="AS20" s="85" t="s">
        <v>512</v>
      </c>
      <c r="AT20" s="85">
        <v>0</v>
      </c>
      <c r="AU20" s="90" t="s">
        <v>699</v>
      </c>
      <c r="AV20" s="85" t="b">
        <v>0</v>
      </c>
      <c r="AW20" s="85" t="s">
        <v>726</v>
      </c>
      <c r="AX20" s="90" t="s">
        <v>744</v>
      </c>
      <c r="AY20" s="85" t="s">
        <v>65</v>
      </c>
      <c r="AZ20" s="85" t="str">
        <f>REPLACE(INDEX(GroupVertices[Group],MATCH(Vertices[[#This Row],[Vertex]],GroupVertices[Vertex],0)),1,1,"")</f>
        <v>9</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218</v>
      </c>
      <c r="B21" s="15"/>
      <c r="C21" s="15" t="s">
        <v>64</v>
      </c>
      <c r="D21" s="93">
        <v>168.17219151953833</v>
      </c>
      <c r="E21" s="81"/>
      <c r="F21" s="112" t="s">
        <v>373</v>
      </c>
      <c r="G21" s="15"/>
      <c r="H21" s="16" t="s">
        <v>218</v>
      </c>
      <c r="I21" s="66"/>
      <c r="J21" s="66"/>
      <c r="K21" s="114" t="s">
        <v>780</v>
      </c>
      <c r="L21" s="94">
        <v>3333.6666666666665</v>
      </c>
      <c r="M21" s="95">
        <v>1067.3095703125</v>
      </c>
      <c r="N21" s="95">
        <v>2316.28173828125</v>
      </c>
      <c r="O21" s="77"/>
      <c r="P21" s="96"/>
      <c r="Q21" s="96"/>
      <c r="R21" s="97"/>
      <c r="S21" s="51">
        <v>1</v>
      </c>
      <c r="T21" s="51">
        <v>4</v>
      </c>
      <c r="U21" s="52">
        <v>14</v>
      </c>
      <c r="V21" s="52">
        <v>0.142857</v>
      </c>
      <c r="W21" s="52">
        <v>0.211003</v>
      </c>
      <c r="X21" s="52">
        <v>1.751315</v>
      </c>
      <c r="Y21" s="52">
        <v>0</v>
      </c>
      <c r="Z21" s="52">
        <v>0</v>
      </c>
      <c r="AA21" s="82">
        <v>21</v>
      </c>
      <c r="AB21" s="82"/>
      <c r="AC21" s="98"/>
      <c r="AD21" s="85" t="s">
        <v>563</v>
      </c>
      <c r="AE21" s="85">
        <v>4489</v>
      </c>
      <c r="AF21" s="85">
        <v>4518</v>
      </c>
      <c r="AG21" s="85">
        <v>54708</v>
      </c>
      <c r="AH21" s="85">
        <v>64126</v>
      </c>
      <c r="AI21" s="85"/>
      <c r="AJ21" s="85" t="s">
        <v>596</v>
      </c>
      <c r="AK21" s="85" t="s">
        <v>626</v>
      </c>
      <c r="AL21" s="90" t="s">
        <v>652</v>
      </c>
      <c r="AM21" s="85"/>
      <c r="AN21" s="87">
        <v>39234.72895833333</v>
      </c>
      <c r="AO21" s="90" t="s">
        <v>683</v>
      </c>
      <c r="AP21" s="85" t="b">
        <v>0</v>
      </c>
      <c r="AQ21" s="85" t="b">
        <v>0</v>
      </c>
      <c r="AR21" s="85" t="b">
        <v>1</v>
      </c>
      <c r="AS21" s="85" t="s">
        <v>512</v>
      </c>
      <c r="AT21" s="85">
        <v>571</v>
      </c>
      <c r="AU21" s="90" t="s">
        <v>702</v>
      </c>
      <c r="AV21" s="85" t="b">
        <v>0</v>
      </c>
      <c r="AW21" s="85" t="s">
        <v>726</v>
      </c>
      <c r="AX21" s="90" t="s">
        <v>745</v>
      </c>
      <c r="AY21" s="85" t="s">
        <v>66</v>
      </c>
      <c r="AZ21" s="85" t="str">
        <f>REPLACE(INDEX(GroupVertices[Group],MATCH(Vertices[[#This Row],[Vertex]],GroupVertices[Vertex],0)),1,1,"")</f>
        <v>2</v>
      </c>
      <c r="BA21" s="51" t="s">
        <v>1181</v>
      </c>
      <c r="BB21" s="51" t="s">
        <v>1181</v>
      </c>
      <c r="BC21" s="51" t="s">
        <v>1185</v>
      </c>
      <c r="BD21" s="51" t="s">
        <v>1185</v>
      </c>
      <c r="BE21" s="51" t="s">
        <v>1190</v>
      </c>
      <c r="BF21" s="51" t="s">
        <v>1195</v>
      </c>
      <c r="BG21" s="131" t="s">
        <v>1204</v>
      </c>
      <c r="BH21" s="131" t="s">
        <v>1217</v>
      </c>
      <c r="BI21" s="131" t="s">
        <v>1226</v>
      </c>
      <c r="BJ21" s="131" t="s">
        <v>1239</v>
      </c>
      <c r="BK21" s="131">
        <v>1</v>
      </c>
      <c r="BL21" s="134">
        <v>1.7857142857142858</v>
      </c>
      <c r="BM21" s="131">
        <v>0</v>
      </c>
      <c r="BN21" s="134">
        <v>0</v>
      </c>
      <c r="BO21" s="131">
        <v>0</v>
      </c>
      <c r="BP21" s="134">
        <v>0</v>
      </c>
      <c r="BQ21" s="131">
        <v>55</v>
      </c>
      <c r="BR21" s="134">
        <v>98.21428571428571</v>
      </c>
      <c r="BS21" s="131">
        <v>56</v>
      </c>
      <c r="BT21" s="2"/>
      <c r="BU21" s="3"/>
      <c r="BV21" s="3"/>
      <c r="BW21" s="3"/>
      <c r="BX21" s="3"/>
    </row>
    <row r="22" spans="1:76" ht="15">
      <c r="A22" s="14" t="s">
        <v>242</v>
      </c>
      <c r="B22" s="15"/>
      <c r="C22" s="15" t="s">
        <v>64</v>
      </c>
      <c r="D22" s="93">
        <v>162.5860713063041</v>
      </c>
      <c r="E22" s="81"/>
      <c r="F22" s="112" t="s">
        <v>717</v>
      </c>
      <c r="G22" s="15"/>
      <c r="H22" s="16" t="s">
        <v>242</v>
      </c>
      <c r="I22" s="66"/>
      <c r="J22" s="66"/>
      <c r="K22" s="114" t="s">
        <v>781</v>
      </c>
      <c r="L22" s="94">
        <v>1</v>
      </c>
      <c r="M22" s="95">
        <v>220.31585693359375</v>
      </c>
      <c r="N22" s="95">
        <v>4128.9990234375</v>
      </c>
      <c r="O22" s="77"/>
      <c r="P22" s="96"/>
      <c r="Q22" s="96"/>
      <c r="R22" s="97"/>
      <c r="S22" s="51">
        <v>1</v>
      </c>
      <c r="T22" s="51">
        <v>0</v>
      </c>
      <c r="U22" s="52">
        <v>0</v>
      </c>
      <c r="V22" s="52">
        <v>0.090909</v>
      </c>
      <c r="W22" s="52">
        <v>0.077232</v>
      </c>
      <c r="X22" s="52">
        <v>0.522153</v>
      </c>
      <c r="Y22" s="52">
        <v>0</v>
      </c>
      <c r="Z22" s="52">
        <v>0</v>
      </c>
      <c r="AA22" s="82">
        <v>22</v>
      </c>
      <c r="AB22" s="82"/>
      <c r="AC22" s="98"/>
      <c r="AD22" s="85" t="s">
        <v>564</v>
      </c>
      <c r="AE22" s="85">
        <v>640</v>
      </c>
      <c r="AF22" s="85">
        <v>429</v>
      </c>
      <c r="AG22" s="85">
        <v>571</v>
      </c>
      <c r="AH22" s="85">
        <v>1326</v>
      </c>
      <c r="AI22" s="85"/>
      <c r="AJ22" s="85" t="s">
        <v>597</v>
      </c>
      <c r="AK22" s="85" t="s">
        <v>627</v>
      </c>
      <c r="AL22" s="90" t="s">
        <v>653</v>
      </c>
      <c r="AM22" s="85"/>
      <c r="AN22" s="87">
        <v>42584.634988425925</v>
      </c>
      <c r="AO22" s="90" t="s">
        <v>684</v>
      </c>
      <c r="AP22" s="85" t="b">
        <v>0</v>
      </c>
      <c r="AQ22" s="85" t="b">
        <v>0</v>
      </c>
      <c r="AR22" s="85" t="b">
        <v>0</v>
      </c>
      <c r="AS22" s="85" t="s">
        <v>512</v>
      </c>
      <c r="AT22" s="85">
        <v>12</v>
      </c>
      <c r="AU22" s="90" t="s">
        <v>699</v>
      </c>
      <c r="AV22" s="85" t="b">
        <v>0</v>
      </c>
      <c r="AW22" s="85" t="s">
        <v>726</v>
      </c>
      <c r="AX22" s="90" t="s">
        <v>746</v>
      </c>
      <c r="AY22" s="85" t="s">
        <v>65</v>
      </c>
      <c r="AZ22" s="85" t="str">
        <f>REPLACE(INDEX(GroupVertices[Group],MATCH(Vertices[[#This Row],[Vertex]],GroupVertices[Vertex],0)),1,1,"")</f>
        <v>2</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243</v>
      </c>
      <c r="B23" s="15"/>
      <c r="C23" s="15" t="s">
        <v>64</v>
      </c>
      <c r="D23" s="93">
        <v>162.92897083516735</v>
      </c>
      <c r="E23" s="81"/>
      <c r="F23" s="112" t="s">
        <v>718</v>
      </c>
      <c r="G23" s="15"/>
      <c r="H23" s="16" t="s">
        <v>243</v>
      </c>
      <c r="I23" s="66"/>
      <c r="J23" s="66"/>
      <c r="K23" s="114" t="s">
        <v>782</v>
      </c>
      <c r="L23" s="94">
        <v>1</v>
      </c>
      <c r="M23" s="95">
        <v>321.9512023925781</v>
      </c>
      <c r="N23" s="95">
        <v>402.4894714355469</v>
      </c>
      <c r="O23" s="77"/>
      <c r="P23" s="96"/>
      <c r="Q23" s="96"/>
      <c r="R23" s="97"/>
      <c r="S23" s="51">
        <v>1</v>
      </c>
      <c r="T23" s="51">
        <v>0</v>
      </c>
      <c r="U23" s="52">
        <v>0</v>
      </c>
      <c r="V23" s="52">
        <v>0.090909</v>
      </c>
      <c r="W23" s="52">
        <v>0.077232</v>
      </c>
      <c r="X23" s="52">
        <v>0.522153</v>
      </c>
      <c r="Y23" s="52">
        <v>0</v>
      </c>
      <c r="Z23" s="52">
        <v>0</v>
      </c>
      <c r="AA23" s="82">
        <v>23</v>
      </c>
      <c r="AB23" s="82"/>
      <c r="AC23" s="98"/>
      <c r="AD23" s="85" t="s">
        <v>565</v>
      </c>
      <c r="AE23" s="85">
        <v>290</v>
      </c>
      <c r="AF23" s="85">
        <v>680</v>
      </c>
      <c r="AG23" s="85">
        <v>5335</v>
      </c>
      <c r="AH23" s="85">
        <v>1798</v>
      </c>
      <c r="AI23" s="85">
        <v>0</v>
      </c>
      <c r="AJ23" s="85" t="s">
        <v>598</v>
      </c>
      <c r="AK23" s="85" t="s">
        <v>628</v>
      </c>
      <c r="AL23" s="90" t="s">
        <v>654</v>
      </c>
      <c r="AM23" s="85" t="s">
        <v>628</v>
      </c>
      <c r="AN23" s="87">
        <v>39041.63628472222</v>
      </c>
      <c r="AO23" s="90" t="s">
        <v>685</v>
      </c>
      <c r="AP23" s="85" t="b">
        <v>0</v>
      </c>
      <c r="AQ23" s="85" t="b">
        <v>0</v>
      </c>
      <c r="AR23" s="85" t="b">
        <v>1</v>
      </c>
      <c r="AS23" s="85" t="s">
        <v>512</v>
      </c>
      <c r="AT23" s="85">
        <v>26</v>
      </c>
      <c r="AU23" s="90" t="s">
        <v>703</v>
      </c>
      <c r="AV23" s="85" t="b">
        <v>0</v>
      </c>
      <c r="AW23" s="85" t="s">
        <v>726</v>
      </c>
      <c r="AX23" s="90" t="s">
        <v>747</v>
      </c>
      <c r="AY23" s="85" t="s">
        <v>65</v>
      </c>
      <c r="AZ23" s="85" t="str">
        <f>REPLACE(INDEX(GroupVertices[Group],MATCH(Vertices[[#This Row],[Vertex]],GroupVertices[Vertex],0)),1,1,"")</f>
        <v>2</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244</v>
      </c>
      <c r="B24" s="15"/>
      <c r="C24" s="15" t="s">
        <v>64</v>
      </c>
      <c r="D24" s="93">
        <v>1000</v>
      </c>
      <c r="E24" s="81"/>
      <c r="F24" s="112" t="s">
        <v>719</v>
      </c>
      <c r="G24" s="15"/>
      <c r="H24" s="16" t="s">
        <v>244</v>
      </c>
      <c r="I24" s="66"/>
      <c r="J24" s="66"/>
      <c r="K24" s="114" t="s">
        <v>783</v>
      </c>
      <c r="L24" s="94">
        <v>2857.5714285714284</v>
      </c>
      <c r="M24" s="95">
        <v>2377.9443359375</v>
      </c>
      <c r="N24" s="95">
        <v>2435.8388671875</v>
      </c>
      <c r="O24" s="77"/>
      <c r="P24" s="96"/>
      <c r="Q24" s="96"/>
      <c r="R24" s="97"/>
      <c r="S24" s="51">
        <v>3</v>
      </c>
      <c r="T24" s="51">
        <v>0</v>
      </c>
      <c r="U24" s="52">
        <v>12</v>
      </c>
      <c r="V24" s="52">
        <v>0.142857</v>
      </c>
      <c r="W24" s="52">
        <v>0.211003</v>
      </c>
      <c r="X24" s="52">
        <v>1.205307</v>
      </c>
      <c r="Y24" s="52">
        <v>0.16666666666666666</v>
      </c>
      <c r="Z24" s="52">
        <v>0</v>
      </c>
      <c r="AA24" s="82">
        <v>24</v>
      </c>
      <c r="AB24" s="82"/>
      <c r="AC24" s="98"/>
      <c r="AD24" s="85" t="s">
        <v>566</v>
      </c>
      <c r="AE24" s="85">
        <v>1014</v>
      </c>
      <c r="AF24" s="85">
        <v>71157508</v>
      </c>
      <c r="AG24" s="85">
        <v>23083</v>
      </c>
      <c r="AH24" s="85">
        <v>2328</v>
      </c>
      <c r="AI24" s="85"/>
      <c r="AJ24" s="85" t="s">
        <v>599</v>
      </c>
      <c r="AK24" s="85" t="s">
        <v>629</v>
      </c>
      <c r="AL24" s="90" t="s">
        <v>655</v>
      </c>
      <c r="AM24" s="85"/>
      <c r="AN24" s="87">
        <v>39399.90539351852</v>
      </c>
      <c r="AO24" s="90" t="s">
        <v>686</v>
      </c>
      <c r="AP24" s="85" t="b">
        <v>0</v>
      </c>
      <c r="AQ24" s="85" t="b">
        <v>0</v>
      </c>
      <c r="AR24" s="85" t="b">
        <v>0</v>
      </c>
      <c r="AS24" s="85" t="s">
        <v>512</v>
      </c>
      <c r="AT24" s="85">
        <v>82363</v>
      </c>
      <c r="AU24" s="90" t="s">
        <v>700</v>
      </c>
      <c r="AV24" s="85" t="b">
        <v>1</v>
      </c>
      <c r="AW24" s="85" t="s">
        <v>726</v>
      </c>
      <c r="AX24" s="90" t="s">
        <v>748</v>
      </c>
      <c r="AY24" s="85" t="s">
        <v>65</v>
      </c>
      <c r="AZ24" s="85" t="str">
        <f>REPLACE(INDEX(GroupVertices[Group],MATCH(Vertices[[#This Row],[Vertex]],GroupVertices[Vertex],0)),1,1,"")</f>
        <v>2</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row r="25" spans="1:76" ht="15">
      <c r="A25" s="14" t="s">
        <v>220</v>
      </c>
      <c r="B25" s="15"/>
      <c r="C25" s="15" t="s">
        <v>64</v>
      </c>
      <c r="D25" s="93">
        <v>167.16535107024666</v>
      </c>
      <c r="E25" s="81"/>
      <c r="F25" s="112" t="s">
        <v>375</v>
      </c>
      <c r="G25" s="15"/>
      <c r="H25" s="16" t="s">
        <v>220</v>
      </c>
      <c r="I25" s="66"/>
      <c r="J25" s="66"/>
      <c r="K25" s="114" t="s">
        <v>784</v>
      </c>
      <c r="L25" s="94">
        <v>1</v>
      </c>
      <c r="M25" s="95">
        <v>4700.63427734375</v>
      </c>
      <c r="N25" s="95">
        <v>1335.16064453125</v>
      </c>
      <c r="O25" s="77"/>
      <c r="P25" s="96"/>
      <c r="Q25" s="96"/>
      <c r="R25" s="97"/>
      <c r="S25" s="51">
        <v>0</v>
      </c>
      <c r="T25" s="51">
        <v>1</v>
      </c>
      <c r="U25" s="52">
        <v>0</v>
      </c>
      <c r="V25" s="52">
        <v>0.2</v>
      </c>
      <c r="W25" s="52">
        <v>0</v>
      </c>
      <c r="X25" s="52">
        <v>0.610678</v>
      </c>
      <c r="Y25" s="52">
        <v>0</v>
      </c>
      <c r="Z25" s="52">
        <v>0</v>
      </c>
      <c r="AA25" s="82">
        <v>25</v>
      </c>
      <c r="AB25" s="82"/>
      <c r="AC25" s="98"/>
      <c r="AD25" s="85" t="s">
        <v>567</v>
      </c>
      <c r="AE25" s="85">
        <v>426</v>
      </c>
      <c r="AF25" s="85">
        <v>3781</v>
      </c>
      <c r="AG25" s="85">
        <v>107053</v>
      </c>
      <c r="AH25" s="85">
        <v>929</v>
      </c>
      <c r="AI25" s="85"/>
      <c r="AJ25" s="85" t="s">
        <v>600</v>
      </c>
      <c r="AK25" s="85" t="s">
        <v>630</v>
      </c>
      <c r="AL25" s="90" t="s">
        <v>656</v>
      </c>
      <c r="AM25" s="85"/>
      <c r="AN25" s="87">
        <v>43255.95140046296</v>
      </c>
      <c r="AO25" s="90" t="s">
        <v>687</v>
      </c>
      <c r="AP25" s="85" t="b">
        <v>0</v>
      </c>
      <c r="AQ25" s="85" t="b">
        <v>0</v>
      </c>
      <c r="AR25" s="85" t="b">
        <v>1</v>
      </c>
      <c r="AS25" s="85" t="s">
        <v>512</v>
      </c>
      <c r="AT25" s="85">
        <v>17</v>
      </c>
      <c r="AU25" s="90" t="s">
        <v>699</v>
      </c>
      <c r="AV25" s="85" t="b">
        <v>0</v>
      </c>
      <c r="AW25" s="85" t="s">
        <v>726</v>
      </c>
      <c r="AX25" s="90" t="s">
        <v>749</v>
      </c>
      <c r="AY25" s="85" t="s">
        <v>66</v>
      </c>
      <c r="AZ25" s="85" t="str">
        <f>REPLACE(INDEX(GroupVertices[Group],MATCH(Vertices[[#This Row],[Vertex]],GroupVertices[Vertex],0)),1,1,"")</f>
        <v>4</v>
      </c>
      <c r="BA25" s="51" t="s">
        <v>317</v>
      </c>
      <c r="BB25" s="51" t="s">
        <v>317</v>
      </c>
      <c r="BC25" s="51" t="s">
        <v>330</v>
      </c>
      <c r="BD25" s="51" t="s">
        <v>330</v>
      </c>
      <c r="BE25" s="51" t="s">
        <v>348</v>
      </c>
      <c r="BF25" s="51" t="s">
        <v>348</v>
      </c>
      <c r="BG25" s="131" t="s">
        <v>1205</v>
      </c>
      <c r="BH25" s="131" t="s">
        <v>1205</v>
      </c>
      <c r="BI25" s="131" t="s">
        <v>1227</v>
      </c>
      <c r="BJ25" s="131" t="s">
        <v>1227</v>
      </c>
      <c r="BK25" s="131">
        <v>1</v>
      </c>
      <c r="BL25" s="134">
        <v>7.6923076923076925</v>
      </c>
      <c r="BM25" s="131">
        <v>0</v>
      </c>
      <c r="BN25" s="134">
        <v>0</v>
      </c>
      <c r="BO25" s="131">
        <v>0</v>
      </c>
      <c r="BP25" s="134">
        <v>0</v>
      </c>
      <c r="BQ25" s="131">
        <v>12</v>
      </c>
      <c r="BR25" s="134">
        <v>92.3076923076923</v>
      </c>
      <c r="BS25" s="131">
        <v>13</v>
      </c>
      <c r="BT25" s="2"/>
      <c r="BU25" s="3"/>
      <c r="BV25" s="3"/>
      <c r="BW25" s="3"/>
      <c r="BX25" s="3"/>
    </row>
    <row r="26" spans="1:76" ht="15">
      <c r="A26" s="14" t="s">
        <v>221</v>
      </c>
      <c r="B26" s="15"/>
      <c r="C26" s="15" t="s">
        <v>64</v>
      </c>
      <c r="D26" s="93">
        <v>166.0396569993968</v>
      </c>
      <c r="E26" s="81"/>
      <c r="F26" s="112" t="s">
        <v>376</v>
      </c>
      <c r="G26" s="15"/>
      <c r="H26" s="16" t="s">
        <v>221</v>
      </c>
      <c r="I26" s="66"/>
      <c r="J26" s="66"/>
      <c r="K26" s="114" t="s">
        <v>785</v>
      </c>
      <c r="L26" s="94">
        <v>1</v>
      </c>
      <c r="M26" s="95">
        <v>7380.67822265625</v>
      </c>
      <c r="N26" s="95">
        <v>8931.4599609375</v>
      </c>
      <c r="O26" s="77"/>
      <c r="P26" s="96"/>
      <c r="Q26" s="96"/>
      <c r="R26" s="97"/>
      <c r="S26" s="51">
        <v>2</v>
      </c>
      <c r="T26" s="51">
        <v>1</v>
      </c>
      <c r="U26" s="52">
        <v>0</v>
      </c>
      <c r="V26" s="52">
        <v>1</v>
      </c>
      <c r="W26" s="52">
        <v>0</v>
      </c>
      <c r="X26" s="52">
        <v>1.298225</v>
      </c>
      <c r="Y26" s="52">
        <v>0</v>
      </c>
      <c r="Z26" s="52">
        <v>0</v>
      </c>
      <c r="AA26" s="82">
        <v>26</v>
      </c>
      <c r="AB26" s="82"/>
      <c r="AC26" s="98"/>
      <c r="AD26" s="85" t="s">
        <v>568</v>
      </c>
      <c r="AE26" s="85">
        <v>2868</v>
      </c>
      <c r="AF26" s="85">
        <v>2957</v>
      </c>
      <c r="AG26" s="85">
        <v>9669</v>
      </c>
      <c r="AH26" s="85">
        <v>77</v>
      </c>
      <c r="AI26" s="85"/>
      <c r="AJ26" s="85" t="s">
        <v>601</v>
      </c>
      <c r="AK26" s="85" t="s">
        <v>631</v>
      </c>
      <c r="AL26" s="90" t="s">
        <v>657</v>
      </c>
      <c r="AM26" s="85"/>
      <c r="AN26" s="87">
        <v>40214.83546296296</v>
      </c>
      <c r="AO26" s="85"/>
      <c r="AP26" s="85" t="b">
        <v>1</v>
      </c>
      <c r="AQ26" s="85" t="b">
        <v>0</v>
      </c>
      <c r="AR26" s="85" t="b">
        <v>1</v>
      </c>
      <c r="AS26" s="85" t="s">
        <v>512</v>
      </c>
      <c r="AT26" s="85">
        <v>123</v>
      </c>
      <c r="AU26" s="90" t="s">
        <v>699</v>
      </c>
      <c r="AV26" s="85" t="b">
        <v>0</v>
      </c>
      <c r="AW26" s="85" t="s">
        <v>726</v>
      </c>
      <c r="AX26" s="90" t="s">
        <v>750</v>
      </c>
      <c r="AY26" s="85" t="s">
        <v>66</v>
      </c>
      <c r="AZ26" s="85" t="str">
        <f>REPLACE(INDEX(GroupVertices[Group],MATCH(Vertices[[#This Row],[Vertex]],GroupVertices[Vertex],0)),1,1,"")</f>
        <v>8</v>
      </c>
      <c r="BA26" s="51" t="s">
        <v>318</v>
      </c>
      <c r="BB26" s="51" t="s">
        <v>318</v>
      </c>
      <c r="BC26" s="51" t="s">
        <v>331</v>
      </c>
      <c r="BD26" s="51" t="s">
        <v>331</v>
      </c>
      <c r="BE26" s="51" t="s">
        <v>985</v>
      </c>
      <c r="BF26" s="51" t="s">
        <v>985</v>
      </c>
      <c r="BG26" s="131" t="s">
        <v>1041</v>
      </c>
      <c r="BH26" s="131" t="s">
        <v>1041</v>
      </c>
      <c r="BI26" s="131" t="s">
        <v>1228</v>
      </c>
      <c r="BJ26" s="131" t="s">
        <v>1228</v>
      </c>
      <c r="BK26" s="131">
        <v>0</v>
      </c>
      <c r="BL26" s="134">
        <v>0</v>
      </c>
      <c r="BM26" s="131">
        <v>1</v>
      </c>
      <c r="BN26" s="134">
        <v>3.8461538461538463</v>
      </c>
      <c r="BO26" s="131">
        <v>0</v>
      </c>
      <c r="BP26" s="134">
        <v>0</v>
      </c>
      <c r="BQ26" s="131">
        <v>25</v>
      </c>
      <c r="BR26" s="134">
        <v>96.15384615384616</v>
      </c>
      <c r="BS26" s="131">
        <v>26</v>
      </c>
      <c r="BT26" s="2"/>
      <c r="BU26" s="3"/>
      <c r="BV26" s="3"/>
      <c r="BW26" s="3"/>
      <c r="BX26" s="3"/>
    </row>
    <row r="27" spans="1:76" ht="15">
      <c r="A27" s="14" t="s">
        <v>222</v>
      </c>
      <c r="B27" s="15"/>
      <c r="C27" s="15" t="s">
        <v>64</v>
      </c>
      <c r="D27" s="93">
        <v>164.18854599696778</v>
      </c>
      <c r="E27" s="81"/>
      <c r="F27" s="112" t="s">
        <v>377</v>
      </c>
      <c r="G27" s="15"/>
      <c r="H27" s="16" t="s">
        <v>222</v>
      </c>
      <c r="I27" s="66"/>
      <c r="J27" s="66"/>
      <c r="K27" s="114" t="s">
        <v>786</v>
      </c>
      <c r="L27" s="94">
        <v>1</v>
      </c>
      <c r="M27" s="95">
        <v>7380.67822265625</v>
      </c>
      <c r="N27" s="95">
        <v>7502.1904296875</v>
      </c>
      <c r="O27" s="77"/>
      <c r="P27" s="96"/>
      <c r="Q27" s="96"/>
      <c r="R27" s="97"/>
      <c r="S27" s="51">
        <v>0</v>
      </c>
      <c r="T27" s="51">
        <v>1</v>
      </c>
      <c r="U27" s="52">
        <v>0</v>
      </c>
      <c r="V27" s="52">
        <v>1</v>
      </c>
      <c r="W27" s="52">
        <v>0</v>
      </c>
      <c r="X27" s="52">
        <v>0.701744</v>
      </c>
      <c r="Y27" s="52">
        <v>0</v>
      </c>
      <c r="Z27" s="52">
        <v>0</v>
      </c>
      <c r="AA27" s="82">
        <v>27</v>
      </c>
      <c r="AB27" s="82"/>
      <c r="AC27" s="98"/>
      <c r="AD27" s="85" t="s">
        <v>569</v>
      </c>
      <c r="AE27" s="85">
        <v>1457</v>
      </c>
      <c r="AF27" s="85">
        <v>1602</v>
      </c>
      <c r="AG27" s="85">
        <v>44341</v>
      </c>
      <c r="AH27" s="85">
        <v>165</v>
      </c>
      <c r="AI27" s="85"/>
      <c r="AJ27" s="85" t="s">
        <v>602</v>
      </c>
      <c r="AK27" s="85"/>
      <c r="AL27" s="85"/>
      <c r="AM27" s="85"/>
      <c r="AN27" s="87">
        <v>41942.07959490741</v>
      </c>
      <c r="AO27" s="90" t="s">
        <v>688</v>
      </c>
      <c r="AP27" s="85" t="b">
        <v>0</v>
      </c>
      <c r="AQ27" s="85" t="b">
        <v>0</v>
      </c>
      <c r="AR27" s="85" t="b">
        <v>0</v>
      </c>
      <c r="AS27" s="85" t="s">
        <v>512</v>
      </c>
      <c r="AT27" s="85">
        <v>52</v>
      </c>
      <c r="AU27" s="90" t="s">
        <v>699</v>
      </c>
      <c r="AV27" s="85" t="b">
        <v>0</v>
      </c>
      <c r="AW27" s="85" t="s">
        <v>726</v>
      </c>
      <c r="AX27" s="90" t="s">
        <v>751</v>
      </c>
      <c r="AY27" s="85" t="s">
        <v>66</v>
      </c>
      <c r="AZ27" s="85" t="str">
        <f>REPLACE(INDEX(GroupVertices[Group],MATCH(Vertices[[#This Row],[Vertex]],GroupVertices[Vertex],0)),1,1,"")</f>
        <v>8</v>
      </c>
      <c r="BA27" s="51" t="s">
        <v>318</v>
      </c>
      <c r="BB27" s="51" t="s">
        <v>318</v>
      </c>
      <c r="BC27" s="51" t="s">
        <v>331</v>
      </c>
      <c r="BD27" s="51" t="s">
        <v>331</v>
      </c>
      <c r="BE27" s="51" t="s">
        <v>350</v>
      </c>
      <c r="BF27" s="51" t="s">
        <v>350</v>
      </c>
      <c r="BG27" s="131" t="s">
        <v>1206</v>
      </c>
      <c r="BH27" s="131" t="s">
        <v>1206</v>
      </c>
      <c r="BI27" s="131" t="s">
        <v>1229</v>
      </c>
      <c r="BJ27" s="131" t="s">
        <v>1229</v>
      </c>
      <c r="BK27" s="131">
        <v>0</v>
      </c>
      <c r="BL27" s="134">
        <v>0</v>
      </c>
      <c r="BM27" s="131">
        <v>0</v>
      </c>
      <c r="BN27" s="134">
        <v>0</v>
      </c>
      <c r="BO27" s="131">
        <v>0</v>
      </c>
      <c r="BP27" s="134">
        <v>0</v>
      </c>
      <c r="BQ27" s="131">
        <v>13</v>
      </c>
      <c r="BR27" s="134">
        <v>100</v>
      </c>
      <c r="BS27" s="131">
        <v>13</v>
      </c>
      <c r="BT27" s="2"/>
      <c r="BU27" s="3"/>
      <c r="BV27" s="3"/>
      <c r="BW27" s="3"/>
      <c r="BX27" s="3"/>
    </row>
    <row r="28" spans="1:76" ht="15">
      <c r="A28" s="14" t="s">
        <v>223</v>
      </c>
      <c r="B28" s="15"/>
      <c r="C28" s="15" t="s">
        <v>64</v>
      </c>
      <c r="D28" s="93">
        <v>162.26093151399553</v>
      </c>
      <c r="E28" s="81"/>
      <c r="F28" s="112" t="s">
        <v>720</v>
      </c>
      <c r="G28" s="15"/>
      <c r="H28" s="16" t="s">
        <v>223</v>
      </c>
      <c r="I28" s="66"/>
      <c r="J28" s="66"/>
      <c r="K28" s="114" t="s">
        <v>787</v>
      </c>
      <c r="L28" s="94">
        <v>1</v>
      </c>
      <c r="M28" s="95">
        <v>3924.23388671875</v>
      </c>
      <c r="N28" s="95">
        <v>2570.293212890625</v>
      </c>
      <c r="O28" s="77"/>
      <c r="P28" s="96"/>
      <c r="Q28" s="96"/>
      <c r="R28" s="97"/>
      <c r="S28" s="51">
        <v>2</v>
      </c>
      <c r="T28" s="51">
        <v>2</v>
      </c>
      <c r="U28" s="52">
        <v>0</v>
      </c>
      <c r="V28" s="52">
        <v>0.1</v>
      </c>
      <c r="W28" s="52">
        <v>0.211003</v>
      </c>
      <c r="X28" s="52">
        <v>1.174657</v>
      </c>
      <c r="Y28" s="52">
        <v>0.5</v>
      </c>
      <c r="Z28" s="52">
        <v>0</v>
      </c>
      <c r="AA28" s="82">
        <v>28</v>
      </c>
      <c r="AB28" s="82"/>
      <c r="AC28" s="98"/>
      <c r="AD28" s="85" t="s">
        <v>570</v>
      </c>
      <c r="AE28" s="85">
        <v>1473</v>
      </c>
      <c r="AF28" s="85">
        <v>191</v>
      </c>
      <c r="AG28" s="85">
        <v>759</v>
      </c>
      <c r="AH28" s="85">
        <v>435</v>
      </c>
      <c r="AI28" s="85"/>
      <c r="AJ28" s="85" t="s">
        <v>603</v>
      </c>
      <c r="AK28" s="85"/>
      <c r="AL28" s="90" t="s">
        <v>658</v>
      </c>
      <c r="AM28" s="85"/>
      <c r="AN28" s="87">
        <v>43347.3153125</v>
      </c>
      <c r="AO28" s="90" t="s">
        <v>689</v>
      </c>
      <c r="AP28" s="85" t="b">
        <v>1</v>
      </c>
      <c r="AQ28" s="85" t="b">
        <v>0</v>
      </c>
      <c r="AR28" s="85" t="b">
        <v>0</v>
      </c>
      <c r="AS28" s="85" t="s">
        <v>512</v>
      </c>
      <c r="AT28" s="85">
        <v>0</v>
      </c>
      <c r="AU28" s="85"/>
      <c r="AV28" s="85" t="b">
        <v>0</v>
      </c>
      <c r="AW28" s="85" t="s">
        <v>726</v>
      </c>
      <c r="AX28" s="90" t="s">
        <v>752</v>
      </c>
      <c r="AY28" s="85" t="s">
        <v>66</v>
      </c>
      <c r="AZ28" s="85" t="str">
        <f>REPLACE(INDEX(GroupVertices[Group],MATCH(Vertices[[#This Row],[Vertex]],GroupVertices[Vertex],0)),1,1,"")</f>
        <v>2</v>
      </c>
      <c r="BA28" s="51" t="s">
        <v>1182</v>
      </c>
      <c r="BB28" s="51" t="s">
        <v>1182</v>
      </c>
      <c r="BC28" s="51" t="s">
        <v>330</v>
      </c>
      <c r="BD28" s="51" t="s">
        <v>330</v>
      </c>
      <c r="BE28" s="51" t="s">
        <v>1191</v>
      </c>
      <c r="BF28" s="51" t="s">
        <v>1196</v>
      </c>
      <c r="BG28" s="131" t="s">
        <v>1207</v>
      </c>
      <c r="BH28" s="131" t="s">
        <v>1218</v>
      </c>
      <c r="BI28" s="131" t="s">
        <v>1230</v>
      </c>
      <c r="BJ28" s="131" t="s">
        <v>1240</v>
      </c>
      <c r="BK28" s="131">
        <v>4</v>
      </c>
      <c r="BL28" s="134">
        <v>9.30232558139535</v>
      </c>
      <c r="BM28" s="131">
        <v>1</v>
      </c>
      <c r="BN28" s="134">
        <v>2.3255813953488373</v>
      </c>
      <c r="BO28" s="131">
        <v>0</v>
      </c>
      <c r="BP28" s="134">
        <v>0</v>
      </c>
      <c r="BQ28" s="131">
        <v>38</v>
      </c>
      <c r="BR28" s="134">
        <v>88.37209302325581</v>
      </c>
      <c r="BS28" s="131">
        <v>43</v>
      </c>
      <c r="BT28" s="2"/>
      <c r="BU28" s="3"/>
      <c r="BV28" s="3"/>
      <c r="BW28" s="3"/>
      <c r="BX28" s="3"/>
    </row>
    <row r="29" spans="1:76" ht="15">
      <c r="A29" s="14" t="s">
        <v>224</v>
      </c>
      <c r="B29" s="15"/>
      <c r="C29" s="15" t="s">
        <v>64</v>
      </c>
      <c r="D29" s="93">
        <v>162.00273226716226</v>
      </c>
      <c r="E29" s="81"/>
      <c r="F29" s="112" t="s">
        <v>378</v>
      </c>
      <c r="G29" s="15"/>
      <c r="H29" s="16" t="s">
        <v>224</v>
      </c>
      <c r="I29" s="66"/>
      <c r="J29" s="66"/>
      <c r="K29" s="114" t="s">
        <v>788</v>
      </c>
      <c r="L29" s="94">
        <v>1</v>
      </c>
      <c r="M29" s="95">
        <v>3325.9375</v>
      </c>
      <c r="N29" s="95">
        <v>2516.81787109375</v>
      </c>
      <c r="O29" s="77"/>
      <c r="P29" s="96"/>
      <c r="Q29" s="96"/>
      <c r="R29" s="97"/>
      <c r="S29" s="51">
        <v>0</v>
      </c>
      <c r="T29" s="51">
        <v>2</v>
      </c>
      <c r="U29" s="52">
        <v>0</v>
      </c>
      <c r="V29" s="52">
        <v>0.1</v>
      </c>
      <c r="W29" s="52">
        <v>0.154465</v>
      </c>
      <c r="X29" s="52">
        <v>0.824321</v>
      </c>
      <c r="Y29" s="52">
        <v>0.5</v>
      </c>
      <c r="Z29" s="52">
        <v>0</v>
      </c>
      <c r="AA29" s="82">
        <v>29</v>
      </c>
      <c r="AB29" s="82"/>
      <c r="AC29" s="98"/>
      <c r="AD29" s="85" t="s">
        <v>571</v>
      </c>
      <c r="AE29" s="85">
        <v>16</v>
      </c>
      <c r="AF29" s="85">
        <v>2</v>
      </c>
      <c r="AG29" s="85">
        <v>66</v>
      </c>
      <c r="AH29" s="85">
        <v>29</v>
      </c>
      <c r="AI29" s="85"/>
      <c r="AJ29" s="85" t="s">
        <v>604</v>
      </c>
      <c r="AK29" s="85"/>
      <c r="AL29" s="90" t="s">
        <v>659</v>
      </c>
      <c r="AM29" s="85"/>
      <c r="AN29" s="87">
        <v>43502.347916666666</v>
      </c>
      <c r="AO29" s="90" t="s">
        <v>690</v>
      </c>
      <c r="AP29" s="85" t="b">
        <v>1</v>
      </c>
      <c r="AQ29" s="85" t="b">
        <v>0</v>
      </c>
      <c r="AR29" s="85" t="b">
        <v>0</v>
      </c>
      <c r="AS29" s="85" t="s">
        <v>512</v>
      </c>
      <c r="AT29" s="85">
        <v>0</v>
      </c>
      <c r="AU29" s="85"/>
      <c r="AV29" s="85" t="b">
        <v>0</v>
      </c>
      <c r="AW29" s="85" t="s">
        <v>726</v>
      </c>
      <c r="AX29" s="90" t="s">
        <v>753</v>
      </c>
      <c r="AY29" s="85" t="s">
        <v>66</v>
      </c>
      <c r="AZ29" s="85" t="str">
        <f>REPLACE(INDEX(GroupVertices[Group],MATCH(Vertices[[#This Row],[Vertex]],GroupVertices[Vertex],0)),1,1,"")</f>
        <v>2</v>
      </c>
      <c r="BA29" s="51" t="s">
        <v>319</v>
      </c>
      <c r="BB29" s="51" t="s">
        <v>319</v>
      </c>
      <c r="BC29" s="51" t="s">
        <v>330</v>
      </c>
      <c r="BD29" s="51" t="s">
        <v>330</v>
      </c>
      <c r="BE29" s="51" t="s">
        <v>352</v>
      </c>
      <c r="BF29" s="51" t="s">
        <v>352</v>
      </c>
      <c r="BG29" s="131" t="s">
        <v>1208</v>
      </c>
      <c r="BH29" s="131" t="s">
        <v>1208</v>
      </c>
      <c r="BI29" s="131" t="s">
        <v>1231</v>
      </c>
      <c r="BJ29" s="131" t="s">
        <v>1231</v>
      </c>
      <c r="BK29" s="131">
        <v>2</v>
      </c>
      <c r="BL29" s="134">
        <v>12.5</v>
      </c>
      <c r="BM29" s="131">
        <v>0</v>
      </c>
      <c r="BN29" s="134">
        <v>0</v>
      </c>
      <c r="BO29" s="131">
        <v>0</v>
      </c>
      <c r="BP29" s="134">
        <v>0</v>
      </c>
      <c r="BQ29" s="131">
        <v>14</v>
      </c>
      <c r="BR29" s="134">
        <v>87.5</v>
      </c>
      <c r="BS29" s="131">
        <v>16</v>
      </c>
      <c r="BT29" s="2"/>
      <c r="BU29" s="3"/>
      <c r="BV29" s="3"/>
      <c r="BW29" s="3"/>
      <c r="BX29" s="3"/>
    </row>
    <row r="30" spans="1:76" ht="15">
      <c r="A30" s="14" t="s">
        <v>225</v>
      </c>
      <c r="B30" s="15"/>
      <c r="C30" s="15" t="s">
        <v>64</v>
      </c>
      <c r="D30" s="93">
        <v>170.96320242578372</v>
      </c>
      <c r="E30" s="81"/>
      <c r="F30" s="112" t="s">
        <v>379</v>
      </c>
      <c r="G30" s="15"/>
      <c r="H30" s="16" t="s">
        <v>225</v>
      </c>
      <c r="I30" s="66"/>
      <c r="J30" s="66"/>
      <c r="K30" s="114" t="s">
        <v>789</v>
      </c>
      <c r="L30" s="94">
        <v>1</v>
      </c>
      <c r="M30" s="95">
        <v>9060.1728515625</v>
      </c>
      <c r="N30" s="95">
        <v>1067.540283203125</v>
      </c>
      <c r="O30" s="77"/>
      <c r="P30" s="96"/>
      <c r="Q30" s="96"/>
      <c r="R30" s="97"/>
      <c r="S30" s="51">
        <v>0</v>
      </c>
      <c r="T30" s="51">
        <v>1</v>
      </c>
      <c r="U30" s="52">
        <v>0</v>
      </c>
      <c r="V30" s="52">
        <v>1</v>
      </c>
      <c r="W30" s="52">
        <v>0</v>
      </c>
      <c r="X30" s="52">
        <v>0.999985</v>
      </c>
      <c r="Y30" s="52">
        <v>0</v>
      </c>
      <c r="Z30" s="52">
        <v>0</v>
      </c>
      <c r="AA30" s="82">
        <v>30</v>
      </c>
      <c r="AB30" s="82"/>
      <c r="AC30" s="98"/>
      <c r="AD30" s="85" t="s">
        <v>572</v>
      </c>
      <c r="AE30" s="85">
        <v>5554</v>
      </c>
      <c r="AF30" s="85">
        <v>6561</v>
      </c>
      <c r="AG30" s="85">
        <v>38221</v>
      </c>
      <c r="AH30" s="85">
        <v>8201</v>
      </c>
      <c r="AI30" s="85"/>
      <c r="AJ30" s="85" t="s">
        <v>605</v>
      </c>
      <c r="AK30" s="85" t="s">
        <v>632</v>
      </c>
      <c r="AL30" s="90" t="s">
        <v>660</v>
      </c>
      <c r="AM30" s="85"/>
      <c r="AN30" s="87">
        <v>39854.87899305556</v>
      </c>
      <c r="AO30" s="90" t="s">
        <v>691</v>
      </c>
      <c r="AP30" s="85" t="b">
        <v>0</v>
      </c>
      <c r="AQ30" s="85" t="b">
        <v>0</v>
      </c>
      <c r="AR30" s="85" t="b">
        <v>1</v>
      </c>
      <c r="AS30" s="85" t="s">
        <v>512</v>
      </c>
      <c r="AT30" s="85">
        <v>780</v>
      </c>
      <c r="AU30" s="90" t="s">
        <v>704</v>
      </c>
      <c r="AV30" s="85" t="b">
        <v>0</v>
      </c>
      <c r="AW30" s="85" t="s">
        <v>726</v>
      </c>
      <c r="AX30" s="90" t="s">
        <v>754</v>
      </c>
      <c r="AY30" s="85" t="s">
        <v>66</v>
      </c>
      <c r="AZ30" s="85" t="str">
        <f>REPLACE(INDEX(GroupVertices[Group],MATCH(Vertices[[#This Row],[Vertex]],GroupVertices[Vertex],0)),1,1,"")</f>
        <v>7</v>
      </c>
      <c r="BA30" s="51" t="s">
        <v>321</v>
      </c>
      <c r="BB30" s="51" t="s">
        <v>321</v>
      </c>
      <c r="BC30" s="51" t="s">
        <v>332</v>
      </c>
      <c r="BD30" s="51" t="s">
        <v>332</v>
      </c>
      <c r="BE30" s="51" t="s">
        <v>354</v>
      </c>
      <c r="BF30" s="51" t="s">
        <v>354</v>
      </c>
      <c r="BG30" s="131" t="s">
        <v>1209</v>
      </c>
      <c r="BH30" s="131" t="s">
        <v>1209</v>
      </c>
      <c r="BI30" s="131" t="s">
        <v>1232</v>
      </c>
      <c r="BJ30" s="131" t="s">
        <v>1232</v>
      </c>
      <c r="BK30" s="131">
        <v>0</v>
      </c>
      <c r="BL30" s="134">
        <v>0</v>
      </c>
      <c r="BM30" s="131">
        <v>0</v>
      </c>
      <c r="BN30" s="134">
        <v>0</v>
      </c>
      <c r="BO30" s="131">
        <v>0</v>
      </c>
      <c r="BP30" s="134">
        <v>0</v>
      </c>
      <c r="BQ30" s="131">
        <v>37</v>
      </c>
      <c r="BR30" s="134">
        <v>100</v>
      </c>
      <c r="BS30" s="131">
        <v>37</v>
      </c>
      <c r="BT30" s="2"/>
      <c r="BU30" s="3"/>
      <c r="BV30" s="3"/>
      <c r="BW30" s="3"/>
      <c r="BX30" s="3"/>
    </row>
    <row r="31" spans="1:76" ht="15">
      <c r="A31" s="14" t="s">
        <v>245</v>
      </c>
      <c r="B31" s="15"/>
      <c r="C31" s="15" t="s">
        <v>64</v>
      </c>
      <c r="D31" s="93">
        <v>872.6189726284215</v>
      </c>
      <c r="E31" s="81"/>
      <c r="F31" s="112" t="s">
        <v>721</v>
      </c>
      <c r="G31" s="15"/>
      <c r="H31" s="16" t="s">
        <v>245</v>
      </c>
      <c r="I31" s="66"/>
      <c r="J31" s="66"/>
      <c r="K31" s="114" t="s">
        <v>790</v>
      </c>
      <c r="L31" s="94">
        <v>1</v>
      </c>
      <c r="M31" s="95">
        <v>9060.1728515625</v>
      </c>
      <c r="N31" s="95">
        <v>2496.80908203125</v>
      </c>
      <c r="O31" s="77"/>
      <c r="P31" s="96"/>
      <c r="Q31" s="96"/>
      <c r="R31" s="97"/>
      <c r="S31" s="51">
        <v>1</v>
      </c>
      <c r="T31" s="51">
        <v>0</v>
      </c>
      <c r="U31" s="52">
        <v>0</v>
      </c>
      <c r="V31" s="52">
        <v>1</v>
      </c>
      <c r="W31" s="52">
        <v>0</v>
      </c>
      <c r="X31" s="52">
        <v>0.999985</v>
      </c>
      <c r="Y31" s="52">
        <v>0</v>
      </c>
      <c r="Z31" s="52">
        <v>0</v>
      </c>
      <c r="AA31" s="82">
        <v>31</v>
      </c>
      <c r="AB31" s="82"/>
      <c r="AC31" s="98"/>
      <c r="AD31" s="85" t="s">
        <v>573</v>
      </c>
      <c r="AE31" s="85">
        <v>2795</v>
      </c>
      <c r="AF31" s="85">
        <v>520168</v>
      </c>
      <c r="AG31" s="85">
        <v>39324</v>
      </c>
      <c r="AH31" s="85">
        <v>14998</v>
      </c>
      <c r="AI31" s="85"/>
      <c r="AJ31" s="85" t="s">
        <v>606</v>
      </c>
      <c r="AK31" s="85" t="s">
        <v>633</v>
      </c>
      <c r="AL31" s="90" t="s">
        <v>661</v>
      </c>
      <c r="AM31" s="85"/>
      <c r="AN31" s="87">
        <v>39999.62243055556</v>
      </c>
      <c r="AO31" s="90" t="s">
        <v>692</v>
      </c>
      <c r="AP31" s="85" t="b">
        <v>0</v>
      </c>
      <c r="AQ31" s="85" t="b">
        <v>0</v>
      </c>
      <c r="AR31" s="85" t="b">
        <v>0</v>
      </c>
      <c r="AS31" s="85" t="s">
        <v>512</v>
      </c>
      <c r="AT31" s="85">
        <v>19483</v>
      </c>
      <c r="AU31" s="90" t="s">
        <v>699</v>
      </c>
      <c r="AV31" s="85" t="b">
        <v>1</v>
      </c>
      <c r="AW31" s="85" t="s">
        <v>726</v>
      </c>
      <c r="AX31" s="90" t="s">
        <v>755</v>
      </c>
      <c r="AY31" s="85" t="s">
        <v>65</v>
      </c>
      <c r="AZ31" s="85" t="str">
        <f>REPLACE(INDEX(GroupVertices[Group],MATCH(Vertices[[#This Row],[Vertex]],GroupVertices[Vertex],0)),1,1,"")</f>
        <v>7</v>
      </c>
      <c r="BA31" s="51"/>
      <c r="BB31" s="51"/>
      <c r="BC31" s="51"/>
      <c r="BD31" s="51"/>
      <c r="BE31" s="51"/>
      <c r="BF31" s="51"/>
      <c r="BG31" s="51"/>
      <c r="BH31" s="51"/>
      <c r="BI31" s="51"/>
      <c r="BJ31" s="51"/>
      <c r="BK31" s="51"/>
      <c r="BL31" s="52"/>
      <c r="BM31" s="51"/>
      <c r="BN31" s="52"/>
      <c r="BO31" s="51"/>
      <c r="BP31" s="52"/>
      <c r="BQ31" s="51"/>
      <c r="BR31" s="52"/>
      <c r="BS31" s="51"/>
      <c r="BT31" s="2"/>
      <c r="BU31" s="3"/>
      <c r="BV31" s="3"/>
      <c r="BW31" s="3"/>
      <c r="BX31" s="3"/>
    </row>
    <row r="32" spans="1:76" ht="15">
      <c r="A32" s="14" t="s">
        <v>226</v>
      </c>
      <c r="B32" s="15"/>
      <c r="C32" s="15" t="s">
        <v>64</v>
      </c>
      <c r="D32" s="93">
        <v>205.3665443993414</v>
      </c>
      <c r="E32" s="81"/>
      <c r="F32" s="112" t="s">
        <v>722</v>
      </c>
      <c r="G32" s="15"/>
      <c r="H32" s="16" t="s">
        <v>226</v>
      </c>
      <c r="I32" s="66"/>
      <c r="J32" s="66"/>
      <c r="K32" s="114" t="s">
        <v>791</v>
      </c>
      <c r="L32" s="94">
        <v>1</v>
      </c>
      <c r="M32" s="95">
        <v>7380.67822265625</v>
      </c>
      <c r="N32" s="95">
        <v>4281.9248046875</v>
      </c>
      <c r="O32" s="77"/>
      <c r="P32" s="96"/>
      <c r="Q32" s="96"/>
      <c r="R32" s="97"/>
      <c r="S32" s="51">
        <v>1</v>
      </c>
      <c r="T32" s="51">
        <v>1</v>
      </c>
      <c r="U32" s="52">
        <v>0</v>
      </c>
      <c r="V32" s="52">
        <v>0</v>
      </c>
      <c r="W32" s="52">
        <v>0</v>
      </c>
      <c r="X32" s="52">
        <v>0.999985</v>
      </c>
      <c r="Y32" s="52">
        <v>0</v>
      </c>
      <c r="Z32" s="52" t="s">
        <v>1336</v>
      </c>
      <c r="AA32" s="82">
        <v>32</v>
      </c>
      <c r="AB32" s="82"/>
      <c r="AC32" s="98"/>
      <c r="AD32" s="91" t="s">
        <v>574</v>
      </c>
      <c r="AE32" s="85">
        <v>20319</v>
      </c>
      <c r="AF32" s="85">
        <v>31744</v>
      </c>
      <c r="AG32" s="85">
        <v>230801</v>
      </c>
      <c r="AH32" s="85">
        <v>139</v>
      </c>
      <c r="AI32" s="85"/>
      <c r="AJ32" s="85" t="s">
        <v>607</v>
      </c>
      <c r="AK32" s="85" t="s">
        <v>634</v>
      </c>
      <c r="AL32" s="90" t="s">
        <v>662</v>
      </c>
      <c r="AM32" s="85"/>
      <c r="AN32" s="87">
        <v>40727.797627314816</v>
      </c>
      <c r="AO32" s="90" t="s">
        <v>693</v>
      </c>
      <c r="AP32" s="85" t="b">
        <v>0</v>
      </c>
      <c r="AQ32" s="85" t="b">
        <v>0</v>
      </c>
      <c r="AR32" s="85" t="b">
        <v>0</v>
      </c>
      <c r="AS32" s="85" t="s">
        <v>512</v>
      </c>
      <c r="AT32" s="85">
        <v>1081</v>
      </c>
      <c r="AU32" s="90" t="s">
        <v>699</v>
      </c>
      <c r="AV32" s="85" t="b">
        <v>0</v>
      </c>
      <c r="AW32" s="85" t="s">
        <v>726</v>
      </c>
      <c r="AX32" s="90" t="s">
        <v>756</v>
      </c>
      <c r="AY32" s="85" t="s">
        <v>66</v>
      </c>
      <c r="AZ32" s="85" t="str">
        <f>REPLACE(INDEX(GroupVertices[Group],MATCH(Vertices[[#This Row],[Vertex]],GroupVertices[Vertex],0)),1,1,"")</f>
        <v>10</v>
      </c>
      <c r="BA32" s="51" t="s">
        <v>322</v>
      </c>
      <c r="BB32" s="51" t="s">
        <v>322</v>
      </c>
      <c r="BC32" s="51" t="s">
        <v>333</v>
      </c>
      <c r="BD32" s="51" t="s">
        <v>333</v>
      </c>
      <c r="BE32" s="51" t="s">
        <v>355</v>
      </c>
      <c r="BF32" s="51" t="s">
        <v>355</v>
      </c>
      <c r="BG32" s="131" t="s">
        <v>1210</v>
      </c>
      <c r="BH32" s="131" t="s">
        <v>1210</v>
      </c>
      <c r="BI32" s="131" t="s">
        <v>1129</v>
      </c>
      <c r="BJ32" s="131" t="s">
        <v>1129</v>
      </c>
      <c r="BK32" s="131">
        <v>15</v>
      </c>
      <c r="BL32" s="134">
        <v>17.647058823529413</v>
      </c>
      <c r="BM32" s="131">
        <v>0</v>
      </c>
      <c r="BN32" s="134">
        <v>0</v>
      </c>
      <c r="BO32" s="131">
        <v>0</v>
      </c>
      <c r="BP32" s="134">
        <v>0</v>
      </c>
      <c r="BQ32" s="131">
        <v>70</v>
      </c>
      <c r="BR32" s="134">
        <v>82.3529411764706</v>
      </c>
      <c r="BS32" s="131">
        <v>85</v>
      </c>
      <c r="BT32" s="2"/>
      <c r="BU32" s="3"/>
      <c r="BV32" s="3"/>
      <c r="BW32" s="3"/>
      <c r="BX32" s="3"/>
    </row>
    <row r="33" spans="1:76" ht="15">
      <c r="A33" s="14" t="s">
        <v>227</v>
      </c>
      <c r="B33" s="15"/>
      <c r="C33" s="15" t="s">
        <v>64</v>
      </c>
      <c r="D33" s="93">
        <v>162.16666829689768</v>
      </c>
      <c r="E33" s="81"/>
      <c r="F33" s="112" t="s">
        <v>723</v>
      </c>
      <c r="G33" s="15"/>
      <c r="H33" s="16" t="s">
        <v>227</v>
      </c>
      <c r="I33" s="66"/>
      <c r="J33" s="66"/>
      <c r="K33" s="114" t="s">
        <v>792</v>
      </c>
      <c r="L33" s="94">
        <v>1</v>
      </c>
      <c r="M33" s="95">
        <v>7380.67822265625</v>
      </c>
      <c r="N33" s="95">
        <v>1067.540283203125</v>
      </c>
      <c r="O33" s="77"/>
      <c r="P33" s="96"/>
      <c r="Q33" s="96"/>
      <c r="R33" s="97"/>
      <c r="S33" s="51">
        <v>0</v>
      </c>
      <c r="T33" s="51">
        <v>1</v>
      </c>
      <c r="U33" s="52">
        <v>0</v>
      </c>
      <c r="V33" s="52">
        <v>1</v>
      </c>
      <c r="W33" s="52">
        <v>0</v>
      </c>
      <c r="X33" s="52">
        <v>0.999985</v>
      </c>
      <c r="Y33" s="52">
        <v>0</v>
      </c>
      <c r="Z33" s="52">
        <v>0</v>
      </c>
      <c r="AA33" s="82">
        <v>33</v>
      </c>
      <c r="AB33" s="82"/>
      <c r="AC33" s="98"/>
      <c r="AD33" s="85" t="s">
        <v>575</v>
      </c>
      <c r="AE33" s="85">
        <v>20</v>
      </c>
      <c r="AF33" s="85">
        <v>122</v>
      </c>
      <c r="AG33" s="85">
        <v>655</v>
      </c>
      <c r="AH33" s="85">
        <v>582</v>
      </c>
      <c r="AI33" s="85"/>
      <c r="AJ33" s="85" t="s">
        <v>608</v>
      </c>
      <c r="AK33" s="85" t="s">
        <v>635</v>
      </c>
      <c r="AL33" s="90" t="s">
        <v>663</v>
      </c>
      <c r="AM33" s="85"/>
      <c r="AN33" s="87">
        <v>42312.594143518516</v>
      </c>
      <c r="AO33" s="90" t="s">
        <v>694</v>
      </c>
      <c r="AP33" s="85" t="b">
        <v>0</v>
      </c>
      <c r="AQ33" s="85" t="b">
        <v>0</v>
      </c>
      <c r="AR33" s="85" t="b">
        <v>0</v>
      </c>
      <c r="AS33" s="85" t="s">
        <v>512</v>
      </c>
      <c r="AT33" s="85">
        <v>91</v>
      </c>
      <c r="AU33" s="90" t="s">
        <v>704</v>
      </c>
      <c r="AV33" s="85" t="b">
        <v>0</v>
      </c>
      <c r="AW33" s="85" t="s">
        <v>726</v>
      </c>
      <c r="AX33" s="90" t="s">
        <v>757</v>
      </c>
      <c r="AY33" s="85" t="s">
        <v>66</v>
      </c>
      <c r="AZ33" s="85" t="str">
        <f>REPLACE(INDEX(GroupVertices[Group],MATCH(Vertices[[#This Row],[Vertex]],GroupVertices[Vertex],0)),1,1,"")</f>
        <v>6</v>
      </c>
      <c r="BA33" s="51" t="s">
        <v>323</v>
      </c>
      <c r="BB33" s="51" t="s">
        <v>323</v>
      </c>
      <c r="BC33" s="51" t="s">
        <v>334</v>
      </c>
      <c r="BD33" s="51" t="s">
        <v>334</v>
      </c>
      <c r="BE33" s="51" t="s">
        <v>356</v>
      </c>
      <c r="BF33" s="51" t="s">
        <v>356</v>
      </c>
      <c r="BG33" s="131" t="s">
        <v>1211</v>
      </c>
      <c r="BH33" s="131" t="s">
        <v>1211</v>
      </c>
      <c r="BI33" s="131" t="s">
        <v>1233</v>
      </c>
      <c r="BJ33" s="131" t="s">
        <v>1233</v>
      </c>
      <c r="BK33" s="131">
        <v>0</v>
      </c>
      <c r="BL33" s="134">
        <v>0</v>
      </c>
      <c r="BM33" s="131">
        <v>1</v>
      </c>
      <c r="BN33" s="134">
        <v>3.8461538461538463</v>
      </c>
      <c r="BO33" s="131">
        <v>0</v>
      </c>
      <c r="BP33" s="134">
        <v>0</v>
      </c>
      <c r="BQ33" s="131">
        <v>25</v>
      </c>
      <c r="BR33" s="134">
        <v>96.15384615384616</v>
      </c>
      <c r="BS33" s="131">
        <v>26</v>
      </c>
      <c r="BT33" s="2"/>
      <c r="BU33" s="3"/>
      <c r="BV33" s="3"/>
      <c r="BW33" s="3"/>
      <c r="BX33" s="3"/>
    </row>
    <row r="34" spans="1:76" ht="15">
      <c r="A34" s="14" t="s">
        <v>246</v>
      </c>
      <c r="B34" s="15"/>
      <c r="C34" s="15" t="s">
        <v>64</v>
      </c>
      <c r="D34" s="93">
        <v>234.4324024714302</v>
      </c>
      <c r="E34" s="81"/>
      <c r="F34" s="112" t="s">
        <v>724</v>
      </c>
      <c r="G34" s="15"/>
      <c r="H34" s="16" t="s">
        <v>246</v>
      </c>
      <c r="I34" s="66"/>
      <c r="J34" s="66"/>
      <c r="K34" s="114" t="s">
        <v>793</v>
      </c>
      <c r="L34" s="94">
        <v>1</v>
      </c>
      <c r="M34" s="95">
        <v>7380.67822265625</v>
      </c>
      <c r="N34" s="95">
        <v>2496.80908203125</v>
      </c>
      <c r="O34" s="77"/>
      <c r="P34" s="96"/>
      <c r="Q34" s="96"/>
      <c r="R34" s="97"/>
      <c r="S34" s="51">
        <v>1</v>
      </c>
      <c r="T34" s="51">
        <v>0</v>
      </c>
      <c r="U34" s="52">
        <v>0</v>
      </c>
      <c r="V34" s="52">
        <v>1</v>
      </c>
      <c r="W34" s="52">
        <v>0</v>
      </c>
      <c r="X34" s="52">
        <v>0.999985</v>
      </c>
      <c r="Y34" s="52">
        <v>0</v>
      </c>
      <c r="Z34" s="52">
        <v>0</v>
      </c>
      <c r="AA34" s="82">
        <v>34</v>
      </c>
      <c r="AB34" s="82"/>
      <c r="AC34" s="98"/>
      <c r="AD34" s="85" t="s">
        <v>576</v>
      </c>
      <c r="AE34" s="85">
        <v>9659</v>
      </c>
      <c r="AF34" s="85">
        <v>53020</v>
      </c>
      <c r="AG34" s="85">
        <v>60898</v>
      </c>
      <c r="AH34" s="85">
        <v>25494</v>
      </c>
      <c r="AI34" s="85"/>
      <c r="AJ34" s="85" t="s">
        <v>609</v>
      </c>
      <c r="AK34" s="85" t="s">
        <v>636</v>
      </c>
      <c r="AL34" s="90" t="s">
        <v>664</v>
      </c>
      <c r="AM34" s="85"/>
      <c r="AN34" s="87">
        <v>41039.01574074074</v>
      </c>
      <c r="AO34" s="90" t="s">
        <v>695</v>
      </c>
      <c r="AP34" s="85" t="b">
        <v>0</v>
      </c>
      <c r="AQ34" s="85" t="b">
        <v>0</v>
      </c>
      <c r="AR34" s="85" t="b">
        <v>1</v>
      </c>
      <c r="AS34" s="85" t="s">
        <v>512</v>
      </c>
      <c r="AT34" s="85">
        <v>1734</v>
      </c>
      <c r="AU34" s="90" t="s">
        <v>699</v>
      </c>
      <c r="AV34" s="85" t="b">
        <v>1</v>
      </c>
      <c r="AW34" s="85" t="s">
        <v>726</v>
      </c>
      <c r="AX34" s="90" t="s">
        <v>758</v>
      </c>
      <c r="AY34" s="85" t="s">
        <v>65</v>
      </c>
      <c r="AZ34" s="85" t="str">
        <f>REPLACE(INDEX(GroupVertices[Group],MATCH(Vertices[[#This Row],[Vertex]],GroupVertices[Vertex],0)),1,1,"")</f>
        <v>6</v>
      </c>
      <c r="BA34" s="51"/>
      <c r="BB34" s="51"/>
      <c r="BC34" s="51"/>
      <c r="BD34" s="51"/>
      <c r="BE34" s="51"/>
      <c r="BF34" s="51"/>
      <c r="BG34" s="51"/>
      <c r="BH34" s="51"/>
      <c r="BI34" s="51"/>
      <c r="BJ34" s="51"/>
      <c r="BK34" s="51"/>
      <c r="BL34" s="52"/>
      <c r="BM34" s="51"/>
      <c r="BN34" s="52"/>
      <c r="BO34" s="51"/>
      <c r="BP34" s="52"/>
      <c r="BQ34" s="51"/>
      <c r="BR34" s="52"/>
      <c r="BS34" s="51"/>
      <c r="BT34" s="2"/>
      <c r="BU34" s="3"/>
      <c r="BV34" s="3"/>
      <c r="BW34" s="3"/>
      <c r="BX34" s="3"/>
    </row>
    <row r="35" spans="1:76" ht="15">
      <c r="A35" s="14" t="s">
        <v>228</v>
      </c>
      <c r="B35" s="15"/>
      <c r="C35" s="15" t="s">
        <v>64</v>
      </c>
      <c r="D35" s="93">
        <v>213.20815115501867</v>
      </c>
      <c r="E35" s="81"/>
      <c r="F35" s="112" t="s">
        <v>380</v>
      </c>
      <c r="G35" s="15"/>
      <c r="H35" s="16" t="s">
        <v>228</v>
      </c>
      <c r="I35" s="66"/>
      <c r="J35" s="66"/>
      <c r="K35" s="114" t="s">
        <v>794</v>
      </c>
      <c r="L35" s="94">
        <v>1</v>
      </c>
      <c r="M35" s="95">
        <v>9060.1728515625</v>
      </c>
      <c r="N35" s="95">
        <v>5717.0751953125</v>
      </c>
      <c r="O35" s="77"/>
      <c r="P35" s="96"/>
      <c r="Q35" s="96"/>
      <c r="R35" s="97"/>
      <c r="S35" s="51">
        <v>2</v>
      </c>
      <c r="T35" s="51">
        <v>1</v>
      </c>
      <c r="U35" s="52">
        <v>0</v>
      </c>
      <c r="V35" s="52">
        <v>1</v>
      </c>
      <c r="W35" s="52">
        <v>0</v>
      </c>
      <c r="X35" s="52">
        <v>1.298225</v>
      </c>
      <c r="Y35" s="52">
        <v>0</v>
      </c>
      <c r="Z35" s="52">
        <v>0</v>
      </c>
      <c r="AA35" s="82">
        <v>35</v>
      </c>
      <c r="AB35" s="82"/>
      <c r="AC35" s="98"/>
      <c r="AD35" s="85" t="s">
        <v>577</v>
      </c>
      <c r="AE35" s="85">
        <v>31155</v>
      </c>
      <c r="AF35" s="85">
        <v>37484</v>
      </c>
      <c r="AG35" s="85">
        <v>70793</v>
      </c>
      <c r="AH35" s="85">
        <v>67564</v>
      </c>
      <c r="AI35" s="85"/>
      <c r="AJ35" s="85" t="s">
        <v>610</v>
      </c>
      <c r="AK35" s="85" t="s">
        <v>637</v>
      </c>
      <c r="AL35" s="90" t="s">
        <v>665</v>
      </c>
      <c r="AM35" s="85"/>
      <c r="AN35" s="87">
        <v>39845.25331018519</v>
      </c>
      <c r="AO35" s="90" t="s">
        <v>696</v>
      </c>
      <c r="AP35" s="85" t="b">
        <v>0</v>
      </c>
      <c r="AQ35" s="85" t="b">
        <v>0</v>
      </c>
      <c r="AR35" s="85" t="b">
        <v>1</v>
      </c>
      <c r="AS35" s="85" t="s">
        <v>512</v>
      </c>
      <c r="AT35" s="85">
        <v>1599</v>
      </c>
      <c r="AU35" s="90" t="s">
        <v>705</v>
      </c>
      <c r="AV35" s="85" t="b">
        <v>0</v>
      </c>
      <c r="AW35" s="85" t="s">
        <v>726</v>
      </c>
      <c r="AX35" s="90" t="s">
        <v>759</v>
      </c>
      <c r="AY35" s="85" t="s">
        <v>66</v>
      </c>
      <c r="AZ35" s="85" t="str">
        <f>REPLACE(INDEX(GroupVertices[Group],MATCH(Vertices[[#This Row],[Vertex]],GroupVertices[Vertex],0)),1,1,"")</f>
        <v>5</v>
      </c>
      <c r="BA35" s="51"/>
      <c r="BB35" s="51"/>
      <c r="BC35" s="51"/>
      <c r="BD35" s="51"/>
      <c r="BE35" s="51" t="s">
        <v>984</v>
      </c>
      <c r="BF35" s="51" t="s">
        <v>984</v>
      </c>
      <c r="BG35" s="131" t="s">
        <v>1040</v>
      </c>
      <c r="BH35" s="131" t="s">
        <v>1040</v>
      </c>
      <c r="BI35" s="131" t="s">
        <v>1234</v>
      </c>
      <c r="BJ35" s="131" t="s">
        <v>1234</v>
      </c>
      <c r="BK35" s="131">
        <v>1</v>
      </c>
      <c r="BL35" s="134">
        <v>5.555555555555555</v>
      </c>
      <c r="BM35" s="131">
        <v>0</v>
      </c>
      <c r="BN35" s="134">
        <v>0</v>
      </c>
      <c r="BO35" s="131">
        <v>0</v>
      </c>
      <c r="BP35" s="134">
        <v>0</v>
      </c>
      <c r="BQ35" s="131">
        <v>17</v>
      </c>
      <c r="BR35" s="134">
        <v>94.44444444444444</v>
      </c>
      <c r="BS35" s="131">
        <v>18</v>
      </c>
      <c r="BT35" s="2"/>
      <c r="BU35" s="3"/>
      <c r="BV35" s="3"/>
      <c r="BW35" s="3"/>
      <c r="BX35" s="3"/>
    </row>
    <row r="36" spans="1:76" ht="15">
      <c r="A36" s="14" t="s">
        <v>229</v>
      </c>
      <c r="B36" s="15"/>
      <c r="C36" s="15" t="s">
        <v>64</v>
      </c>
      <c r="D36" s="93">
        <v>163.00684044929167</v>
      </c>
      <c r="E36" s="81"/>
      <c r="F36" s="112" t="s">
        <v>381</v>
      </c>
      <c r="G36" s="15"/>
      <c r="H36" s="16" t="s">
        <v>229</v>
      </c>
      <c r="I36" s="66"/>
      <c r="J36" s="66"/>
      <c r="K36" s="114" t="s">
        <v>795</v>
      </c>
      <c r="L36" s="94">
        <v>1</v>
      </c>
      <c r="M36" s="95">
        <v>9060.1728515625</v>
      </c>
      <c r="N36" s="95">
        <v>4281.9248046875</v>
      </c>
      <c r="O36" s="77"/>
      <c r="P36" s="96"/>
      <c r="Q36" s="96"/>
      <c r="R36" s="97"/>
      <c r="S36" s="51">
        <v>0</v>
      </c>
      <c r="T36" s="51">
        <v>1</v>
      </c>
      <c r="U36" s="52">
        <v>0</v>
      </c>
      <c r="V36" s="52">
        <v>1</v>
      </c>
      <c r="W36" s="52">
        <v>0</v>
      </c>
      <c r="X36" s="52">
        <v>0.701744</v>
      </c>
      <c r="Y36" s="52">
        <v>0</v>
      </c>
      <c r="Z36" s="52">
        <v>0</v>
      </c>
      <c r="AA36" s="82">
        <v>36</v>
      </c>
      <c r="AB36" s="82"/>
      <c r="AC36" s="98"/>
      <c r="AD36" s="85" t="s">
        <v>578</v>
      </c>
      <c r="AE36" s="85">
        <v>998</v>
      </c>
      <c r="AF36" s="85">
        <v>737</v>
      </c>
      <c r="AG36" s="85">
        <v>7088</v>
      </c>
      <c r="AH36" s="85">
        <v>1358</v>
      </c>
      <c r="AI36" s="85"/>
      <c r="AJ36" s="85" t="s">
        <v>611</v>
      </c>
      <c r="AK36" s="85" t="s">
        <v>638</v>
      </c>
      <c r="AL36" s="90" t="s">
        <v>666</v>
      </c>
      <c r="AM36" s="85"/>
      <c r="AN36" s="87">
        <v>40688.02060185185</v>
      </c>
      <c r="AO36" s="90" t="s">
        <v>697</v>
      </c>
      <c r="AP36" s="85" t="b">
        <v>0</v>
      </c>
      <c r="AQ36" s="85" t="b">
        <v>0</v>
      </c>
      <c r="AR36" s="85" t="b">
        <v>1</v>
      </c>
      <c r="AS36" s="85" t="s">
        <v>512</v>
      </c>
      <c r="AT36" s="85">
        <v>189</v>
      </c>
      <c r="AU36" s="90" t="s">
        <v>699</v>
      </c>
      <c r="AV36" s="85" t="b">
        <v>0</v>
      </c>
      <c r="AW36" s="85" t="s">
        <v>726</v>
      </c>
      <c r="AX36" s="90" t="s">
        <v>760</v>
      </c>
      <c r="AY36" s="85" t="s">
        <v>66</v>
      </c>
      <c r="AZ36" s="85" t="str">
        <f>REPLACE(INDEX(GroupVertices[Group],MATCH(Vertices[[#This Row],[Vertex]],GroupVertices[Vertex],0)),1,1,"")</f>
        <v>5</v>
      </c>
      <c r="BA36" s="51"/>
      <c r="BB36" s="51"/>
      <c r="BC36" s="51"/>
      <c r="BD36" s="51"/>
      <c r="BE36" s="51" t="s">
        <v>358</v>
      </c>
      <c r="BF36" s="51" t="s">
        <v>358</v>
      </c>
      <c r="BG36" s="131" t="s">
        <v>1212</v>
      </c>
      <c r="BH36" s="131" t="s">
        <v>1212</v>
      </c>
      <c r="BI36" s="131" t="s">
        <v>1235</v>
      </c>
      <c r="BJ36" s="131" t="s">
        <v>1235</v>
      </c>
      <c r="BK36" s="131">
        <v>1</v>
      </c>
      <c r="BL36" s="134">
        <v>6.25</v>
      </c>
      <c r="BM36" s="131">
        <v>0</v>
      </c>
      <c r="BN36" s="134">
        <v>0</v>
      </c>
      <c r="BO36" s="131">
        <v>0</v>
      </c>
      <c r="BP36" s="134">
        <v>0</v>
      </c>
      <c r="BQ36" s="131">
        <v>15</v>
      </c>
      <c r="BR36" s="134">
        <v>93.75</v>
      </c>
      <c r="BS36" s="131">
        <v>16</v>
      </c>
      <c r="BT36" s="2"/>
      <c r="BU36" s="3"/>
      <c r="BV36" s="3"/>
      <c r="BW36" s="3"/>
      <c r="BX36" s="3"/>
    </row>
    <row r="37" spans="1:76" ht="15">
      <c r="A37" s="99" t="s">
        <v>230</v>
      </c>
      <c r="B37" s="100"/>
      <c r="C37" s="100" t="s">
        <v>64</v>
      </c>
      <c r="D37" s="101">
        <v>167.85798079587877</v>
      </c>
      <c r="E37" s="102"/>
      <c r="F37" s="113" t="s">
        <v>725</v>
      </c>
      <c r="G37" s="100"/>
      <c r="H37" s="103" t="s">
        <v>230</v>
      </c>
      <c r="I37" s="104"/>
      <c r="J37" s="104"/>
      <c r="K37" s="115" t="s">
        <v>796</v>
      </c>
      <c r="L37" s="105">
        <v>1</v>
      </c>
      <c r="M37" s="106">
        <v>7380.67822265625</v>
      </c>
      <c r="N37" s="106">
        <v>5717.0751953125</v>
      </c>
      <c r="O37" s="107"/>
      <c r="P37" s="108"/>
      <c r="Q37" s="108"/>
      <c r="R37" s="109"/>
      <c r="S37" s="51">
        <v>1</v>
      </c>
      <c r="T37" s="51">
        <v>1</v>
      </c>
      <c r="U37" s="52">
        <v>0</v>
      </c>
      <c r="V37" s="52">
        <v>0</v>
      </c>
      <c r="W37" s="52">
        <v>0</v>
      </c>
      <c r="X37" s="52">
        <v>0.999985</v>
      </c>
      <c r="Y37" s="52">
        <v>0</v>
      </c>
      <c r="Z37" s="52" t="s">
        <v>1336</v>
      </c>
      <c r="AA37" s="110">
        <v>37</v>
      </c>
      <c r="AB37" s="110"/>
      <c r="AC37" s="111"/>
      <c r="AD37" s="85" t="s">
        <v>579</v>
      </c>
      <c r="AE37" s="85">
        <v>4767</v>
      </c>
      <c r="AF37" s="85">
        <v>4288</v>
      </c>
      <c r="AG37" s="85">
        <v>109710</v>
      </c>
      <c r="AH37" s="85">
        <v>240</v>
      </c>
      <c r="AI37" s="85"/>
      <c r="AJ37" s="85" t="s">
        <v>612</v>
      </c>
      <c r="AK37" s="85"/>
      <c r="AL37" s="90" t="s">
        <v>667</v>
      </c>
      <c r="AM37" s="85"/>
      <c r="AN37" s="87">
        <v>42488.67474537037</v>
      </c>
      <c r="AO37" s="90" t="s">
        <v>698</v>
      </c>
      <c r="AP37" s="85" t="b">
        <v>1</v>
      </c>
      <c r="AQ37" s="85" t="b">
        <v>0</v>
      </c>
      <c r="AR37" s="85" t="b">
        <v>0</v>
      </c>
      <c r="AS37" s="85" t="s">
        <v>512</v>
      </c>
      <c r="AT37" s="85">
        <v>449</v>
      </c>
      <c r="AU37" s="85"/>
      <c r="AV37" s="85" t="b">
        <v>0</v>
      </c>
      <c r="AW37" s="85" t="s">
        <v>726</v>
      </c>
      <c r="AX37" s="90" t="s">
        <v>761</v>
      </c>
      <c r="AY37" s="85" t="s">
        <v>66</v>
      </c>
      <c r="AZ37" s="85" t="str">
        <f>REPLACE(INDEX(GroupVertices[Group],MATCH(Vertices[[#This Row],[Vertex]],GroupVertices[Vertex],0)),1,1,"")</f>
        <v>10</v>
      </c>
      <c r="BA37" s="51" t="s">
        <v>322</v>
      </c>
      <c r="BB37" s="51" t="s">
        <v>322</v>
      </c>
      <c r="BC37" s="51" t="s">
        <v>333</v>
      </c>
      <c r="BD37" s="51" t="s">
        <v>333</v>
      </c>
      <c r="BE37" s="51" t="s">
        <v>355</v>
      </c>
      <c r="BF37" s="51" t="s">
        <v>355</v>
      </c>
      <c r="BG37" s="131" t="s">
        <v>1210</v>
      </c>
      <c r="BH37" s="131" t="s">
        <v>1210</v>
      </c>
      <c r="BI37" s="131" t="s">
        <v>1129</v>
      </c>
      <c r="BJ37" s="131" t="s">
        <v>1129</v>
      </c>
      <c r="BK37" s="131">
        <v>24</v>
      </c>
      <c r="BL37" s="134">
        <v>17.647058823529413</v>
      </c>
      <c r="BM37" s="131">
        <v>0</v>
      </c>
      <c r="BN37" s="134">
        <v>0</v>
      </c>
      <c r="BO37" s="131">
        <v>0</v>
      </c>
      <c r="BP37" s="134">
        <v>0</v>
      </c>
      <c r="BQ37" s="131">
        <v>112</v>
      </c>
      <c r="BR37" s="134">
        <v>82.3529411764706</v>
      </c>
      <c r="BS37" s="131">
        <v>136</v>
      </c>
      <c r="BT37" s="2"/>
      <c r="BU37" s="3"/>
      <c r="BV37" s="3"/>
      <c r="BW37" s="3"/>
      <c r="BX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hyperlinks>
    <hyperlink ref="AL4" r:id="rId1" display="https://www.youtube.com/channel/UCdmnSrUUTo09u8mM1uqCVGA"/>
    <hyperlink ref="AL6" r:id="rId2" display="http://www.beyondstorytelling.com/"/>
    <hyperlink ref="AL7" r:id="rId3" display="https://t.co/qAgmZ6AxNe"/>
    <hyperlink ref="AL8" r:id="rId4" display="http://t.co/kXbuu4fFUQ"/>
    <hyperlink ref="AL10" r:id="rId5" display="http://www.storythefuture.com/"/>
    <hyperlink ref="AL11" r:id="rId6" display="https://t.co/1TIOGGjopJ"/>
    <hyperlink ref="AL13" r:id="rId7" display="http://www.spacefm901.org.ng/"/>
    <hyperlink ref="AL14" r:id="rId8" display="https://t.co/wnfkGWArGv"/>
    <hyperlink ref="AL15" r:id="rId9" display="https://t.co/DckawoQoW1"/>
    <hyperlink ref="AL16" r:id="rId10" display="http://t.co/40SI09N9kA"/>
    <hyperlink ref="AL17" r:id="rId11" display="http://www.oyostate.gov.ng/"/>
    <hyperlink ref="AL19" r:id="rId12" display="https://t.co/S0qNTPYXHR"/>
    <hyperlink ref="AL20" r:id="rId13" display="http://t.co/z9bQr5mY4g"/>
    <hyperlink ref="AL21" r:id="rId14" display="https://amzn.to/2wp1v1V"/>
    <hyperlink ref="AL22" r:id="rId15" display="https://t.co/yEer9jvoEN"/>
    <hyperlink ref="AL23" r:id="rId16" display="http://t.co/f1Dm1PYNlB"/>
    <hyperlink ref="AL24" r:id="rId17" display="https://t.co/F3fLcfn45H"/>
    <hyperlink ref="AL25" r:id="rId18" display="https://t.co/CJvf2XGicE"/>
    <hyperlink ref="AL26" r:id="rId19" display="http://www.poet-on-a-hill.blogspot.com/"/>
    <hyperlink ref="AL28" r:id="rId20" display="https://www.youtube.com/channel/UCZhLBJxWmPqefMFG2wCJkSQ"/>
    <hyperlink ref="AL29" r:id="rId21" display="https://bit.ly/2MWa8bj"/>
    <hyperlink ref="AL30" r:id="rId22" display="http://sourcepov.com/"/>
    <hyperlink ref="AL31" r:id="rId23" display="https://t.co/3S7cFaU5jR"/>
    <hyperlink ref="AL32" r:id="rId24" display="http://t.co/Et3TV3BO2Q"/>
    <hyperlink ref="AL33" r:id="rId25" display="https://t.co/CrrAFAftDN"/>
    <hyperlink ref="AL34" r:id="rId26" display="https://t.co/BjQhH9zhVI"/>
    <hyperlink ref="AL35" r:id="rId27" display="http://www.linkedin.com/in/aaronkilby"/>
    <hyperlink ref="AL36" r:id="rId28" display="https://t.co/J2VIYdL9vA"/>
    <hyperlink ref="AL37" r:id="rId29" display="https://t.co/9WUAq8mhJb"/>
    <hyperlink ref="AO3" r:id="rId30" display="https://pbs.twimg.com/profile_banners/824651128843489281/1550611201"/>
    <hyperlink ref="AO4" r:id="rId31" display="https://pbs.twimg.com/profile_banners/1071985007621623808/1547673456"/>
    <hyperlink ref="AO5" r:id="rId32" display="https://pbs.twimg.com/profile_banners/777333634239868928/1550734369"/>
    <hyperlink ref="AO6" r:id="rId33" display="https://pbs.twimg.com/profile_banners/4622174855/1521387713"/>
    <hyperlink ref="AO7" r:id="rId34" display="https://pbs.twimg.com/profile_banners/126424795/1494538413"/>
    <hyperlink ref="AO8" r:id="rId35" display="https://pbs.twimg.com/profile_banners/30205586/1551135447"/>
    <hyperlink ref="AO10" r:id="rId36" display="https://pbs.twimg.com/profile_banners/1025812186738962433/1545329894"/>
    <hyperlink ref="AO11" r:id="rId37" display="https://pbs.twimg.com/profile_banners/2234855831/1546366614"/>
    <hyperlink ref="AO13" r:id="rId38" display="https://pbs.twimg.com/profile_banners/2289843438/1518862995"/>
    <hyperlink ref="AO14" r:id="rId39" display="https://pbs.twimg.com/profile_banners/171829412/1523353173"/>
    <hyperlink ref="AO15" r:id="rId40" display="https://pbs.twimg.com/profile_banners/2425843537/1468423544"/>
    <hyperlink ref="AO16" r:id="rId41" display="https://pbs.twimg.com/profile_banners/3235047780/1502884659"/>
    <hyperlink ref="AO17" r:id="rId42" display="https://pbs.twimg.com/profile_banners/350998699/1485238482"/>
    <hyperlink ref="AO18" r:id="rId43" display="https://pbs.twimg.com/profile_banners/307425866/1458196563"/>
    <hyperlink ref="AO19" r:id="rId44" display="https://pbs.twimg.com/profile_banners/327898380/1531561137"/>
    <hyperlink ref="AO21" r:id="rId45" display="https://pbs.twimg.com/profile_banners/6505892/1461777860"/>
    <hyperlink ref="AO22" r:id="rId46" display="https://pbs.twimg.com/profile_banners/760493958896246784/1534964399"/>
    <hyperlink ref="AO23" r:id="rId47" display="https://pbs.twimg.com/profile_banners/13260/1399557275"/>
    <hyperlink ref="AO24" r:id="rId48" display="https://pbs.twimg.com/profile_banners/10228272/1544543885"/>
    <hyperlink ref="AO25" r:id="rId49" display="https://pbs.twimg.com/profile_banners/1003770880269438977/1536271450"/>
    <hyperlink ref="AO27" r:id="rId50" display="https://pbs.twimg.com/profile_banners/2850784203/1550165713"/>
    <hyperlink ref="AO28" r:id="rId51" display="https://pbs.twimg.com/profile_banners/1036880051998842886/1537588895"/>
    <hyperlink ref="AO29" r:id="rId52" display="https://pbs.twimg.com/profile_banners/1093061985074331648/1550773442"/>
    <hyperlink ref="AO30" r:id="rId53" display="https://pbs.twimg.com/profile_banners/20545925/1398734570"/>
    <hyperlink ref="AO31" r:id="rId54" display="https://pbs.twimg.com/profile_banners/53925101/1399383763"/>
    <hyperlink ref="AO32" r:id="rId55" display="https://pbs.twimg.com/profile_banners/328638472/1493583065"/>
    <hyperlink ref="AO33" r:id="rId56" display="https://pbs.twimg.com/profile_banners/4112480669/1446646966"/>
    <hyperlink ref="AO34" r:id="rId57" display="https://pbs.twimg.com/profile_banners/575792221/1507470166"/>
    <hyperlink ref="AO35" r:id="rId58" display="https://pbs.twimg.com/profile_banners/19848777/1356410122"/>
    <hyperlink ref="AO36" r:id="rId59" display="https://pbs.twimg.com/profile_banners/304717980/1500496093"/>
    <hyperlink ref="AO37" r:id="rId60" display="https://pbs.twimg.com/profile_banners/725719130184232961/1493600845"/>
    <hyperlink ref="AU4" r:id="rId61" display="http://abs.twimg.com/images/themes/theme1/bg.png"/>
    <hyperlink ref="AU5" r:id="rId62" display="http://abs.twimg.com/images/themes/theme1/bg.png"/>
    <hyperlink ref="AU6" r:id="rId63" display="http://abs.twimg.com/images/themes/theme1/bg.png"/>
    <hyperlink ref="AU7" r:id="rId64" display="http://abs.twimg.com/images/themes/theme1/bg.png"/>
    <hyperlink ref="AU8" r:id="rId65" display="http://abs.twimg.com/images/themes/theme1/bg.png"/>
    <hyperlink ref="AU9" r:id="rId66" display="http://abs.twimg.com/images/themes/theme1/bg.png"/>
    <hyperlink ref="AU10" r:id="rId67" display="http://abs.twimg.com/images/themes/theme1/bg.png"/>
    <hyperlink ref="AU11" r:id="rId68" display="http://abs.twimg.com/images/themes/theme1/bg.png"/>
    <hyperlink ref="AU12" r:id="rId69" display="http://abs.twimg.com/images/themes/theme1/bg.png"/>
    <hyperlink ref="AU13" r:id="rId70" display="http://abs.twimg.com/images/themes/theme1/bg.png"/>
    <hyperlink ref="AU14" r:id="rId71" display="http://abs.twimg.com/images/themes/theme14/bg.gif"/>
    <hyperlink ref="AU15" r:id="rId72" display="http://abs.twimg.com/images/themes/theme1/bg.png"/>
    <hyperlink ref="AU16" r:id="rId73" display="http://abs.twimg.com/images/themes/theme1/bg.png"/>
    <hyperlink ref="AU17" r:id="rId74" display="http://abs.twimg.com/images/themes/theme8/bg.gif"/>
    <hyperlink ref="AU18" r:id="rId75" display="http://abs.twimg.com/images/themes/theme1/bg.png"/>
    <hyperlink ref="AU19" r:id="rId76" display="http://abs.twimg.com/images/themes/theme1/bg.png"/>
    <hyperlink ref="AU20" r:id="rId77" display="http://abs.twimg.com/images/themes/theme1/bg.png"/>
    <hyperlink ref="AU21" r:id="rId78" display="http://abs.twimg.com/images/themes/theme15/bg.png"/>
    <hyperlink ref="AU22" r:id="rId79" display="http://abs.twimg.com/images/themes/theme1/bg.png"/>
    <hyperlink ref="AU23" r:id="rId80" display="http://pbs.twimg.com/profile_background_images/12872/pat_20030531232400.gif"/>
    <hyperlink ref="AU24" r:id="rId81" display="http://abs.twimg.com/images/themes/theme14/bg.gif"/>
    <hyperlink ref="AU25" r:id="rId82" display="http://abs.twimg.com/images/themes/theme1/bg.png"/>
    <hyperlink ref="AU26" r:id="rId83" display="http://abs.twimg.com/images/themes/theme1/bg.png"/>
    <hyperlink ref="AU27" r:id="rId84" display="http://abs.twimg.com/images/themes/theme1/bg.png"/>
    <hyperlink ref="AU30" r:id="rId85" display="http://abs.twimg.com/images/themes/theme6/bg.gif"/>
    <hyperlink ref="AU31" r:id="rId86" display="http://abs.twimg.com/images/themes/theme1/bg.png"/>
    <hyperlink ref="AU32" r:id="rId87" display="http://abs.twimg.com/images/themes/theme1/bg.png"/>
    <hyperlink ref="AU33" r:id="rId88" display="http://abs.twimg.com/images/themes/theme6/bg.gif"/>
    <hyperlink ref="AU34" r:id="rId89" display="http://abs.twimg.com/images/themes/theme1/bg.png"/>
    <hyperlink ref="AU35" r:id="rId90" display="http://abs.twimg.com/images/themes/theme9/bg.gif"/>
    <hyperlink ref="AU36" r:id="rId91" display="http://abs.twimg.com/images/themes/theme1/bg.png"/>
    <hyperlink ref="F3" r:id="rId92" display="http://pbs.twimg.com/profile_images/1098233089539665920/E-iUCq1G_normal.jpg"/>
    <hyperlink ref="F4" r:id="rId93" display="http://pbs.twimg.com/profile_images/1085646002642513920/SZ-GrMJj_normal.jpg"/>
    <hyperlink ref="F5" r:id="rId94" display="http://pbs.twimg.com/profile_images/777344702588649472/UUCJ-OmG_normal.jpg"/>
    <hyperlink ref="F6" r:id="rId95" display="http://pbs.twimg.com/profile_images/950647319275425793/qjPO2XUI_normal.jpg"/>
    <hyperlink ref="F7" r:id="rId96" display="http://pbs.twimg.com/profile_images/458796544200679426/TIwpuRqm_normal.png"/>
    <hyperlink ref="F8" r:id="rId97" display="http://pbs.twimg.com/profile_images/876830371257753600/EHy4adK3_normal.jpg"/>
    <hyperlink ref="F9" r:id="rId98" display="http://pbs.twimg.com/profile_images/952257295244816389/0PTFnDw-_normal.jpg"/>
    <hyperlink ref="F10" r:id="rId99" display="http://pbs.twimg.com/profile_images/1075817820343205888/2xv4-Y4T_normal.jpg"/>
    <hyperlink ref="F11" r:id="rId100" display="http://pbs.twimg.com/profile_images/1048497304997691392/l-4dSzIT_normal.jpg"/>
    <hyperlink ref="F12" r:id="rId101" display="http://abs.twimg.com/sticky/default_profile_images/default_profile_normal.png"/>
    <hyperlink ref="F13" r:id="rId102" display="http://pbs.twimg.com/profile_images/883595012138835968/v69EdR1b_normal.jpg"/>
    <hyperlink ref="F14" r:id="rId103" display="http://pbs.twimg.com/profile_images/1085830472050057216/InHP3-At_normal.jpg"/>
    <hyperlink ref="F15" r:id="rId104" display="http://pbs.twimg.com/profile_images/948152534765654016/TIuJurC0_normal.jpg"/>
    <hyperlink ref="F16" r:id="rId105" display="http://pbs.twimg.com/profile_images/897784645378605056/U6nA6kWc_normal.jpg"/>
    <hyperlink ref="F17" r:id="rId106" display="http://pbs.twimg.com/profile_images/793813319467593730/3k4fnSBy_normal.jpg"/>
    <hyperlink ref="F18" r:id="rId107" display="http://pbs.twimg.com/profile_images/1097887756930506753/uYzlidVm_normal.jpg"/>
    <hyperlink ref="F19" r:id="rId108" display="http://pbs.twimg.com/profile_images/1018067307137060865/JAvcRPNw_normal.jpg"/>
    <hyperlink ref="F20" r:id="rId109" display="http://abs.twimg.com/sticky/default_profile_images/default_profile_2_normal.png"/>
    <hyperlink ref="F21" r:id="rId110" display="http://pbs.twimg.com/profile_images/1062510630492528641/Tm30HDnT_normal.jpg"/>
    <hyperlink ref="F22" r:id="rId111" display="http://pbs.twimg.com/profile_images/1032264886137614336/v0g3QR_t_normal.jpg"/>
    <hyperlink ref="F23" r:id="rId112" display="http://pbs.twimg.com/profile_images/562292157902766080/_BTU3fXI_normal.jpeg"/>
    <hyperlink ref="F24" r:id="rId113" display="http://pbs.twimg.com/profile_images/1013436760859299847/aQltRN9T_normal.jpg"/>
    <hyperlink ref="F25" r:id="rId114" display="http://pbs.twimg.com/profile_images/1037823795766194176/vR4gXQFY_normal.jpg"/>
    <hyperlink ref="F26" r:id="rId115" display="http://pbs.twimg.com/profile_images/3372354615/8f3860c5e1ddf7a52990cee8568b88da_normal.jpeg"/>
    <hyperlink ref="F27" r:id="rId116" display="http://pbs.twimg.com/profile_images/1094504874354434048/0n1NxPSc_normal.jpg"/>
    <hyperlink ref="F28" r:id="rId117" display="http://pbs.twimg.com/profile_images/1069099408212410369/BisW6x1f_normal.jpg"/>
    <hyperlink ref="F29" r:id="rId118" display="http://pbs.twimg.com/profile_images/1098649527706361862/jjtkB5PT_normal.jpg"/>
    <hyperlink ref="F30" r:id="rId119" display="http://pbs.twimg.com/profile_images/378800000754819969/3e583b99b8930159a50b93171790080d_normal.jpeg"/>
    <hyperlink ref="F31" r:id="rId120" display="http://pbs.twimg.com/profile_images/463673794716909569/DvZl4mU3_normal.png"/>
    <hyperlink ref="F32" r:id="rId121" display="http://pbs.twimg.com/profile_images/1523706394/WPB_normal.gif"/>
    <hyperlink ref="F33" r:id="rId122" display="http://pbs.twimg.com/profile_images/689807592680464384/Dxd-2Onn_normal.png"/>
    <hyperlink ref="F34" r:id="rId123" display="http://pbs.twimg.com/profile_images/860554653540515840/SFaGLjOv_normal.jpg"/>
    <hyperlink ref="F35" r:id="rId124" display="http://pbs.twimg.com/profile_images/875868965829922817/t0Hlk3P1_normal.jpg"/>
    <hyperlink ref="F36" r:id="rId125" display="http://pbs.twimg.com/profile_images/1511564454/beach_avatar_twitter_normal.jpg"/>
    <hyperlink ref="F37" r:id="rId126" display="http://pbs.twimg.com/profile_images/725743571240914944/5d1EM5fU_normal.jpg"/>
    <hyperlink ref="AX3" r:id="rId127" display="https://twitter.com/ahmii12345"/>
    <hyperlink ref="AX4" r:id="rId128" display="https://twitter.com/amazin_minds"/>
    <hyperlink ref="AX5" r:id="rId129" display="https://twitter.com/doougan"/>
    <hyperlink ref="AX6" r:id="rId130" display="https://twitter.com/beyondstorytell"/>
    <hyperlink ref="AX7" r:id="rId131" display="https://twitter.com/staradvertiser"/>
    <hyperlink ref="AX8" r:id="rId132" display="https://twitter.com/adweek"/>
    <hyperlink ref="AX9" r:id="rId133" display="https://twitter.com/cstefanyk"/>
    <hyperlink ref="AX10" r:id="rId134" display="https://twitter.com/storythefuture"/>
    <hyperlink ref="AX11" r:id="rId135" display="https://twitter.com/saheed_alarape"/>
    <hyperlink ref="AX12" r:id="rId136" display="https://twitter.com/bcostv"/>
    <hyperlink ref="AX13" r:id="rId137" display="https://twitter.com/spacefm_901"/>
    <hyperlink ref="AX14" r:id="rId138" display="https://twitter.com/splashfm1055"/>
    <hyperlink ref="AX15" r:id="rId139" display="https://twitter.com/naija102ibadan"/>
    <hyperlink ref="AX16" r:id="rId140" display="https://twitter.com/freshfmibadan"/>
    <hyperlink ref="AX17" r:id="rId141" display="https://twitter.com/aaajimobi"/>
    <hyperlink ref="AX18" r:id="rId142" display="https://twitter.com/owogmd"/>
    <hyperlink ref="AX19" r:id="rId143" display="https://twitter.com/kevwemodupe"/>
    <hyperlink ref="AX20" r:id="rId144" display="https://twitter.com/governor"/>
    <hyperlink ref="AX21" r:id="rId145" display="https://twitter.com/derekeb"/>
    <hyperlink ref="AX22" r:id="rId146" display="https://twitter.com/playdeostudios"/>
    <hyperlink ref="AX23" r:id="rId147" display="https://twitter.com/schulze"/>
    <hyperlink ref="AX24" r:id="rId148" display="https://twitter.com/youtube"/>
    <hyperlink ref="AX25" r:id="rId149" display="https://twitter.com/chef_b4_gaming"/>
    <hyperlink ref="AX26" r:id="rId150" display="https://twitter.com/poetonahill"/>
    <hyperlink ref="AX27" r:id="rId151" display="https://twitter.com/altcoinbadger"/>
    <hyperlink ref="AX28" r:id="rId152" display="https://twitter.com/ninjasaysgoes"/>
    <hyperlink ref="AX29" r:id="rId153" display="https://twitter.com/vellinglenni"/>
    <hyperlink ref="AX30" r:id="rId154" display="https://twitter.com/sourcepov"/>
    <hyperlink ref="AX31" r:id="rId155" display="https://twitter.com/smexaminer"/>
    <hyperlink ref="AX32" r:id="rId156" display="https://twitter.com/womenspowerbook"/>
    <hyperlink ref="AX33" r:id="rId157" display="https://twitter.com/podcastjourneys"/>
    <hyperlink ref="AX34" r:id="rId158" display="https://twitter.com/classtechtips"/>
    <hyperlink ref="AX35" r:id="rId159" display="https://twitter.com/kilby76"/>
    <hyperlink ref="AX36" r:id="rId160" display="https://twitter.com/twittarrpirate"/>
    <hyperlink ref="AX37" r:id="rId161" display="https://twitter.com/faithatheismnub"/>
  </hyperlinks>
  <printOptions/>
  <pageMargins left="0.7" right="0.7" top="0.75" bottom="0.75" header="0.3" footer="0.3"/>
  <pageSetup horizontalDpi="600" verticalDpi="600" orientation="portrait" r:id="rId165"/>
  <legacyDrawing r:id="rId163"/>
  <tableParts>
    <tablePart r:id="rId16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889</v>
      </c>
      <c r="Z2" s="13" t="s">
        <v>905</v>
      </c>
      <c r="AA2" s="13" t="s">
        <v>980</v>
      </c>
      <c r="AB2" s="13" t="s">
        <v>1036</v>
      </c>
      <c r="AC2" s="13" t="s">
        <v>1122</v>
      </c>
      <c r="AD2" s="13" t="s">
        <v>1152</v>
      </c>
      <c r="AE2" s="13" t="s">
        <v>1153</v>
      </c>
      <c r="AF2" s="13" t="s">
        <v>1169</v>
      </c>
      <c r="AG2" s="67" t="s">
        <v>1325</v>
      </c>
      <c r="AH2" s="67" t="s">
        <v>1326</v>
      </c>
      <c r="AI2" s="67" t="s">
        <v>1327</v>
      </c>
      <c r="AJ2" s="67" t="s">
        <v>1328</v>
      </c>
      <c r="AK2" s="67" t="s">
        <v>1329</v>
      </c>
      <c r="AL2" s="67" t="s">
        <v>1330</v>
      </c>
      <c r="AM2" s="67" t="s">
        <v>1331</v>
      </c>
      <c r="AN2" s="67" t="s">
        <v>1332</v>
      </c>
      <c r="AO2" s="67" t="s">
        <v>1335</v>
      </c>
    </row>
    <row r="3" spans="1:41" ht="15">
      <c r="A3" s="125" t="s">
        <v>836</v>
      </c>
      <c r="B3" s="126" t="s">
        <v>846</v>
      </c>
      <c r="C3" s="126" t="s">
        <v>56</v>
      </c>
      <c r="D3" s="117"/>
      <c r="E3" s="116"/>
      <c r="F3" s="118" t="s">
        <v>1390</v>
      </c>
      <c r="G3" s="119"/>
      <c r="H3" s="119"/>
      <c r="I3" s="120">
        <v>3</v>
      </c>
      <c r="J3" s="121"/>
      <c r="K3" s="51">
        <v>8</v>
      </c>
      <c r="L3" s="51">
        <v>7</v>
      </c>
      <c r="M3" s="51">
        <v>0</v>
      </c>
      <c r="N3" s="51">
        <v>7</v>
      </c>
      <c r="O3" s="51">
        <v>0</v>
      </c>
      <c r="P3" s="52">
        <v>0</v>
      </c>
      <c r="Q3" s="52">
        <v>0</v>
      </c>
      <c r="R3" s="51">
        <v>1</v>
      </c>
      <c r="S3" s="51">
        <v>0</v>
      </c>
      <c r="T3" s="51">
        <v>8</v>
      </c>
      <c r="U3" s="51">
        <v>7</v>
      </c>
      <c r="V3" s="51">
        <v>2</v>
      </c>
      <c r="W3" s="52">
        <v>1.53125</v>
      </c>
      <c r="X3" s="52">
        <v>0.125</v>
      </c>
      <c r="Y3" s="85"/>
      <c r="Z3" s="85"/>
      <c r="AA3" s="85" t="s">
        <v>339</v>
      </c>
      <c r="AB3" s="91" t="s">
        <v>996</v>
      </c>
      <c r="AC3" s="91" t="s">
        <v>508</v>
      </c>
      <c r="AD3" s="91" t="s">
        <v>240</v>
      </c>
      <c r="AE3" s="91" t="s">
        <v>1154</v>
      </c>
      <c r="AF3" s="91" t="s">
        <v>1170</v>
      </c>
      <c r="AG3" s="131">
        <v>1</v>
      </c>
      <c r="AH3" s="134">
        <v>3.125</v>
      </c>
      <c r="AI3" s="131">
        <v>0</v>
      </c>
      <c r="AJ3" s="134">
        <v>0</v>
      </c>
      <c r="AK3" s="131">
        <v>0</v>
      </c>
      <c r="AL3" s="134">
        <v>0</v>
      </c>
      <c r="AM3" s="131">
        <v>31</v>
      </c>
      <c r="AN3" s="134">
        <v>96.875</v>
      </c>
      <c r="AO3" s="131">
        <v>32</v>
      </c>
    </row>
    <row r="4" spans="1:41" ht="15">
      <c r="A4" s="125" t="s">
        <v>837</v>
      </c>
      <c r="B4" s="126" t="s">
        <v>847</v>
      </c>
      <c r="C4" s="126" t="s">
        <v>56</v>
      </c>
      <c r="D4" s="122"/>
      <c r="E4" s="100"/>
      <c r="F4" s="103" t="s">
        <v>1391</v>
      </c>
      <c r="G4" s="107"/>
      <c r="H4" s="107"/>
      <c r="I4" s="123">
        <v>4</v>
      </c>
      <c r="J4" s="110"/>
      <c r="K4" s="51">
        <v>6</v>
      </c>
      <c r="L4" s="51">
        <v>8</v>
      </c>
      <c r="M4" s="51">
        <v>0</v>
      </c>
      <c r="N4" s="51">
        <v>8</v>
      </c>
      <c r="O4" s="51">
        <v>2</v>
      </c>
      <c r="P4" s="52">
        <v>0</v>
      </c>
      <c r="Q4" s="52">
        <v>0</v>
      </c>
      <c r="R4" s="51">
        <v>1</v>
      </c>
      <c r="S4" s="51">
        <v>0</v>
      </c>
      <c r="T4" s="51">
        <v>6</v>
      </c>
      <c r="U4" s="51">
        <v>8</v>
      </c>
      <c r="V4" s="51">
        <v>3</v>
      </c>
      <c r="W4" s="52">
        <v>1.555556</v>
      </c>
      <c r="X4" s="52">
        <v>0.2</v>
      </c>
      <c r="Y4" s="85" t="s">
        <v>890</v>
      </c>
      <c r="Z4" s="85" t="s">
        <v>906</v>
      </c>
      <c r="AA4" s="85" t="s">
        <v>981</v>
      </c>
      <c r="AB4" s="91" t="s">
        <v>1037</v>
      </c>
      <c r="AC4" s="91" t="s">
        <v>1123</v>
      </c>
      <c r="AD4" s="91"/>
      <c r="AE4" s="91" t="s">
        <v>1155</v>
      </c>
      <c r="AF4" s="91" t="s">
        <v>1171</v>
      </c>
      <c r="AG4" s="131">
        <v>7</v>
      </c>
      <c r="AH4" s="134">
        <v>6.086956521739131</v>
      </c>
      <c r="AI4" s="131">
        <v>1</v>
      </c>
      <c r="AJ4" s="134">
        <v>0.8695652173913043</v>
      </c>
      <c r="AK4" s="131">
        <v>0</v>
      </c>
      <c r="AL4" s="134">
        <v>0</v>
      </c>
      <c r="AM4" s="131">
        <v>107</v>
      </c>
      <c r="AN4" s="134">
        <v>93.04347826086956</v>
      </c>
      <c r="AO4" s="131">
        <v>115</v>
      </c>
    </row>
    <row r="5" spans="1:41" ht="15">
      <c r="A5" s="125" t="s">
        <v>838</v>
      </c>
      <c r="B5" s="126" t="s">
        <v>848</v>
      </c>
      <c r="C5" s="126" t="s">
        <v>56</v>
      </c>
      <c r="D5" s="122"/>
      <c r="E5" s="100"/>
      <c r="F5" s="103" t="s">
        <v>1392</v>
      </c>
      <c r="G5" s="107"/>
      <c r="H5" s="107"/>
      <c r="I5" s="123">
        <v>5</v>
      </c>
      <c r="J5" s="110"/>
      <c r="K5" s="51">
        <v>5</v>
      </c>
      <c r="L5" s="51">
        <v>4</v>
      </c>
      <c r="M5" s="51">
        <v>0</v>
      </c>
      <c r="N5" s="51">
        <v>4</v>
      </c>
      <c r="O5" s="51">
        <v>0</v>
      </c>
      <c r="P5" s="52">
        <v>0</v>
      </c>
      <c r="Q5" s="52">
        <v>0</v>
      </c>
      <c r="R5" s="51">
        <v>1</v>
      </c>
      <c r="S5" s="51">
        <v>0</v>
      </c>
      <c r="T5" s="51">
        <v>5</v>
      </c>
      <c r="U5" s="51">
        <v>4</v>
      </c>
      <c r="V5" s="51">
        <v>2</v>
      </c>
      <c r="W5" s="52">
        <v>1.28</v>
      </c>
      <c r="X5" s="52">
        <v>0.2</v>
      </c>
      <c r="Y5" s="85" t="s">
        <v>891</v>
      </c>
      <c r="Z5" s="85" t="s">
        <v>907</v>
      </c>
      <c r="AA5" s="85" t="s">
        <v>982</v>
      </c>
      <c r="AB5" s="91" t="s">
        <v>1038</v>
      </c>
      <c r="AC5" s="91" t="s">
        <v>1124</v>
      </c>
      <c r="AD5" s="91"/>
      <c r="AE5" s="91" t="s">
        <v>1156</v>
      </c>
      <c r="AF5" s="91" t="s">
        <v>1172</v>
      </c>
      <c r="AG5" s="131">
        <v>1</v>
      </c>
      <c r="AH5" s="134">
        <v>1.4492753623188406</v>
      </c>
      <c r="AI5" s="131">
        <v>3</v>
      </c>
      <c r="AJ5" s="134">
        <v>4.3478260869565215</v>
      </c>
      <c r="AK5" s="131">
        <v>0</v>
      </c>
      <c r="AL5" s="134">
        <v>0</v>
      </c>
      <c r="AM5" s="131">
        <v>65</v>
      </c>
      <c r="AN5" s="134">
        <v>94.20289855072464</v>
      </c>
      <c r="AO5" s="131">
        <v>69</v>
      </c>
    </row>
    <row r="6" spans="1:41" ht="15">
      <c r="A6" s="125" t="s">
        <v>839</v>
      </c>
      <c r="B6" s="126" t="s">
        <v>849</v>
      </c>
      <c r="C6" s="126" t="s">
        <v>56</v>
      </c>
      <c r="D6" s="122"/>
      <c r="E6" s="100"/>
      <c r="F6" s="103" t="s">
        <v>1393</v>
      </c>
      <c r="G6" s="107"/>
      <c r="H6" s="107"/>
      <c r="I6" s="123">
        <v>6</v>
      </c>
      <c r="J6" s="110"/>
      <c r="K6" s="51">
        <v>4</v>
      </c>
      <c r="L6" s="51">
        <v>3</v>
      </c>
      <c r="M6" s="51">
        <v>5</v>
      </c>
      <c r="N6" s="51">
        <v>8</v>
      </c>
      <c r="O6" s="51">
        <v>5</v>
      </c>
      <c r="P6" s="52">
        <v>0</v>
      </c>
      <c r="Q6" s="52">
        <v>0</v>
      </c>
      <c r="R6" s="51">
        <v>1</v>
      </c>
      <c r="S6" s="51">
        <v>0</v>
      </c>
      <c r="T6" s="51">
        <v>4</v>
      </c>
      <c r="U6" s="51">
        <v>8</v>
      </c>
      <c r="V6" s="51">
        <v>2</v>
      </c>
      <c r="W6" s="52">
        <v>1.125</v>
      </c>
      <c r="X6" s="52">
        <v>0.25</v>
      </c>
      <c r="Y6" s="85" t="s">
        <v>892</v>
      </c>
      <c r="Z6" s="85" t="s">
        <v>330</v>
      </c>
      <c r="AA6" s="85" t="s">
        <v>983</v>
      </c>
      <c r="AB6" s="91" t="s">
        <v>1039</v>
      </c>
      <c r="AC6" s="91" t="s">
        <v>1125</v>
      </c>
      <c r="AD6" s="91"/>
      <c r="AE6" s="91" t="s">
        <v>219</v>
      </c>
      <c r="AF6" s="91" t="s">
        <v>1173</v>
      </c>
      <c r="AG6" s="131">
        <v>6</v>
      </c>
      <c r="AH6" s="134">
        <v>3.260869565217391</v>
      </c>
      <c r="AI6" s="131">
        <v>10</v>
      </c>
      <c r="AJ6" s="134">
        <v>5.434782608695652</v>
      </c>
      <c r="AK6" s="131">
        <v>0</v>
      </c>
      <c r="AL6" s="134">
        <v>0</v>
      </c>
      <c r="AM6" s="131">
        <v>168</v>
      </c>
      <c r="AN6" s="134">
        <v>91.30434782608695</v>
      </c>
      <c r="AO6" s="131">
        <v>184</v>
      </c>
    </row>
    <row r="7" spans="1:41" ht="15">
      <c r="A7" s="125" t="s">
        <v>840</v>
      </c>
      <c r="B7" s="126" t="s">
        <v>850</v>
      </c>
      <c r="C7" s="126" t="s">
        <v>56</v>
      </c>
      <c r="D7" s="122"/>
      <c r="E7" s="100"/>
      <c r="F7" s="103" t="s">
        <v>1394</v>
      </c>
      <c r="G7" s="107"/>
      <c r="H7" s="107"/>
      <c r="I7" s="123">
        <v>7</v>
      </c>
      <c r="J7" s="110"/>
      <c r="K7" s="51">
        <v>2</v>
      </c>
      <c r="L7" s="51">
        <v>2</v>
      </c>
      <c r="M7" s="51">
        <v>0</v>
      </c>
      <c r="N7" s="51">
        <v>2</v>
      </c>
      <c r="O7" s="51">
        <v>1</v>
      </c>
      <c r="P7" s="52">
        <v>0</v>
      </c>
      <c r="Q7" s="52">
        <v>0</v>
      </c>
      <c r="R7" s="51">
        <v>1</v>
      </c>
      <c r="S7" s="51">
        <v>0</v>
      </c>
      <c r="T7" s="51">
        <v>2</v>
      </c>
      <c r="U7" s="51">
        <v>2</v>
      </c>
      <c r="V7" s="51">
        <v>1</v>
      </c>
      <c r="W7" s="52">
        <v>0.5</v>
      </c>
      <c r="X7" s="52">
        <v>0.5</v>
      </c>
      <c r="Y7" s="85"/>
      <c r="Z7" s="85"/>
      <c r="AA7" s="85" t="s">
        <v>984</v>
      </c>
      <c r="AB7" s="91" t="s">
        <v>1040</v>
      </c>
      <c r="AC7" s="91" t="s">
        <v>1126</v>
      </c>
      <c r="AD7" s="91"/>
      <c r="AE7" s="91" t="s">
        <v>228</v>
      </c>
      <c r="AF7" s="91" t="s">
        <v>1174</v>
      </c>
      <c r="AG7" s="131">
        <v>2</v>
      </c>
      <c r="AH7" s="134">
        <v>5.882352941176471</v>
      </c>
      <c r="AI7" s="131">
        <v>0</v>
      </c>
      <c r="AJ7" s="134">
        <v>0</v>
      </c>
      <c r="AK7" s="131">
        <v>0</v>
      </c>
      <c r="AL7" s="134">
        <v>0</v>
      </c>
      <c r="AM7" s="131">
        <v>32</v>
      </c>
      <c r="AN7" s="134">
        <v>94.11764705882354</v>
      </c>
      <c r="AO7" s="131">
        <v>34</v>
      </c>
    </row>
    <row r="8" spans="1:41" ht="15">
      <c r="A8" s="125" t="s">
        <v>841</v>
      </c>
      <c r="B8" s="126" t="s">
        <v>851</v>
      </c>
      <c r="C8" s="126" t="s">
        <v>56</v>
      </c>
      <c r="D8" s="122"/>
      <c r="E8" s="100"/>
      <c r="F8" s="103" t="s">
        <v>841</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t="s">
        <v>323</v>
      </c>
      <c r="Z8" s="85" t="s">
        <v>334</v>
      </c>
      <c r="AA8" s="85" t="s">
        <v>356</v>
      </c>
      <c r="AB8" s="91" t="s">
        <v>508</v>
      </c>
      <c r="AC8" s="91" t="s">
        <v>508</v>
      </c>
      <c r="AD8" s="91"/>
      <c r="AE8" s="91" t="s">
        <v>246</v>
      </c>
      <c r="AF8" s="91" t="s">
        <v>1175</v>
      </c>
      <c r="AG8" s="131">
        <v>0</v>
      </c>
      <c r="AH8" s="134">
        <v>0</v>
      </c>
      <c r="AI8" s="131">
        <v>1</v>
      </c>
      <c r="AJ8" s="134">
        <v>3.8461538461538463</v>
      </c>
      <c r="AK8" s="131">
        <v>0</v>
      </c>
      <c r="AL8" s="134">
        <v>0</v>
      </c>
      <c r="AM8" s="131">
        <v>25</v>
      </c>
      <c r="AN8" s="134">
        <v>96.15384615384616</v>
      </c>
      <c r="AO8" s="131">
        <v>26</v>
      </c>
    </row>
    <row r="9" spans="1:41" ht="15">
      <c r="A9" s="125" t="s">
        <v>842</v>
      </c>
      <c r="B9" s="126" t="s">
        <v>852</v>
      </c>
      <c r="C9" s="126" t="s">
        <v>56</v>
      </c>
      <c r="D9" s="122"/>
      <c r="E9" s="100"/>
      <c r="F9" s="103" t="s">
        <v>842</v>
      </c>
      <c r="G9" s="107"/>
      <c r="H9" s="107"/>
      <c r="I9" s="123">
        <v>9</v>
      </c>
      <c r="J9" s="110"/>
      <c r="K9" s="51">
        <v>2</v>
      </c>
      <c r="L9" s="51">
        <v>1</v>
      </c>
      <c r="M9" s="51">
        <v>0</v>
      </c>
      <c r="N9" s="51">
        <v>1</v>
      </c>
      <c r="O9" s="51">
        <v>0</v>
      </c>
      <c r="P9" s="52">
        <v>0</v>
      </c>
      <c r="Q9" s="52">
        <v>0</v>
      </c>
      <c r="R9" s="51">
        <v>1</v>
      </c>
      <c r="S9" s="51">
        <v>0</v>
      </c>
      <c r="T9" s="51">
        <v>2</v>
      </c>
      <c r="U9" s="51">
        <v>1</v>
      </c>
      <c r="V9" s="51">
        <v>1</v>
      </c>
      <c r="W9" s="52">
        <v>0.5</v>
      </c>
      <c r="X9" s="52">
        <v>0.5</v>
      </c>
      <c r="Y9" s="85" t="s">
        <v>321</v>
      </c>
      <c r="Z9" s="85" t="s">
        <v>332</v>
      </c>
      <c r="AA9" s="85" t="s">
        <v>354</v>
      </c>
      <c r="AB9" s="91" t="s">
        <v>508</v>
      </c>
      <c r="AC9" s="91" t="s">
        <v>508</v>
      </c>
      <c r="AD9" s="91"/>
      <c r="AE9" s="91" t="s">
        <v>245</v>
      </c>
      <c r="AF9" s="91" t="s">
        <v>1176</v>
      </c>
      <c r="AG9" s="131">
        <v>0</v>
      </c>
      <c r="AH9" s="134">
        <v>0</v>
      </c>
      <c r="AI9" s="131">
        <v>0</v>
      </c>
      <c r="AJ9" s="134">
        <v>0</v>
      </c>
      <c r="AK9" s="131">
        <v>0</v>
      </c>
      <c r="AL9" s="134">
        <v>0</v>
      </c>
      <c r="AM9" s="131">
        <v>37</v>
      </c>
      <c r="AN9" s="134">
        <v>100</v>
      </c>
      <c r="AO9" s="131">
        <v>37</v>
      </c>
    </row>
    <row r="10" spans="1:41" ht="14.25" customHeight="1">
      <c r="A10" s="125" t="s">
        <v>843</v>
      </c>
      <c r="B10" s="126" t="s">
        <v>853</v>
      </c>
      <c r="C10" s="126" t="s">
        <v>56</v>
      </c>
      <c r="D10" s="122"/>
      <c r="E10" s="100"/>
      <c r="F10" s="103" t="s">
        <v>1395</v>
      </c>
      <c r="G10" s="107"/>
      <c r="H10" s="107"/>
      <c r="I10" s="123">
        <v>10</v>
      </c>
      <c r="J10" s="110"/>
      <c r="K10" s="51">
        <v>2</v>
      </c>
      <c r="L10" s="51">
        <v>2</v>
      </c>
      <c r="M10" s="51">
        <v>0</v>
      </c>
      <c r="N10" s="51">
        <v>2</v>
      </c>
      <c r="O10" s="51">
        <v>1</v>
      </c>
      <c r="P10" s="52">
        <v>0</v>
      </c>
      <c r="Q10" s="52">
        <v>0</v>
      </c>
      <c r="R10" s="51">
        <v>1</v>
      </c>
      <c r="S10" s="51">
        <v>0</v>
      </c>
      <c r="T10" s="51">
        <v>2</v>
      </c>
      <c r="U10" s="51">
        <v>2</v>
      </c>
      <c r="V10" s="51">
        <v>1</v>
      </c>
      <c r="W10" s="52">
        <v>0.5</v>
      </c>
      <c r="X10" s="52">
        <v>0.5</v>
      </c>
      <c r="Y10" s="85" t="s">
        <v>318</v>
      </c>
      <c r="Z10" s="85" t="s">
        <v>331</v>
      </c>
      <c r="AA10" s="85" t="s">
        <v>985</v>
      </c>
      <c r="AB10" s="91" t="s">
        <v>1041</v>
      </c>
      <c r="AC10" s="91" t="s">
        <v>1127</v>
      </c>
      <c r="AD10" s="91"/>
      <c r="AE10" s="91" t="s">
        <v>221</v>
      </c>
      <c r="AF10" s="91" t="s">
        <v>1177</v>
      </c>
      <c r="AG10" s="131">
        <v>0</v>
      </c>
      <c r="AH10" s="134">
        <v>0</v>
      </c>
      <c r="AI10" s="131">
        <v>1</v>
      </c>
      <c r="AJ10" s="134">
        <v>2.5641025641025643</v>
      </c>
      <c r="AK10" s="131">
        <v>0</v>
      </c>
      <c r="AL10" s="134">
        <v>0</v>
      </c>
      <c r="AM10" s="131">
        <v>38</v>
      </c>
      <c r="AN10" s="134">
        <v>97.43589743589743</v>
      </c>
      <c r="AO10" s="131">
        <v>39</v>
      </c>
    </row>
    <row r="11" spans="1:41" ht="15">
      <c r="A11" s="125" t="s">
        <v>844</v>
      </c>
      <c r="B11" s="126" t="s">
        <v>854</v>
      </c>
      <c r="C11" s="126" t="s">
        <v>56</v>
      </c>
      <c r="D11" s="122"/>
      <c r="E11" s="100"/>
      <c r="F11" s="103" t="s">
        <v>1396</v>
      </c>
      <c r="G11" s="107"/>
      <c r="H11" s="107"/>
      <c r="I11" s="123">
        <v>11</v>
      </c>
      <c r="J11" s="110"/>
      <c r="K11" s="51">
        <v>2</v>
      </c>
      <c r="L11" s="51">
        <v>1</v>
      </c>
      <c r="M11" s="51">
        <v>23</v>
      </c>
      <c r="N11" s="51">
        <v>24</v>
      </c>
      <c r="O11" s="51">
        <v>23</v>
      </c>
      <c r="P11" s="52">
        <v>0</v>
      </c>
      <c r="Q11" s="52">
        <v>0</v>
      </c>
      <c r="R11" s="51">
        <v>1</v>
      </c>
      <c r="S11" s="51">
        <v>0</v>
      </c>
      <c r="T11" s="51">
        <v>2</v>
      </c>
      <c r="U11" s="51">
        <v>24</v>
      </c>
      <c r="V11" s="51">
        <v>1</v>
      </c>
      <c r="W11" s="52">
        <v>0.5</v>
      </c>
      <c r="X11" s="52">
        <v>0.5</v>
      </c>
      <c r="Y11" s="85" t="s">
        <v>893</v>
      </c>
      <c r="Z11" s="85" t="s">
        <v>326</v>
      </c>
      <c r="AA11" s="85" t="s">
        <v>340</v>
      </c>
      <c r="AB11" s="91" t="s">
        <v>1042</v>
      </c>
      <c r="AC11" s="91" t="s">
        <v>1128</v>
      </c>
      <c r="AD11" s="91"/>
      <c r="AE11" s="91" t="s">
        <v>1157</v>
      </c>
      <c r="AF11" s="91" t="s">
        <v>1157</v>
      </c>
      <c r="AG11" s="131">
        <v>2</v>
      </c>
      <c r="AH11" s="134">
        <v>0.33112582781456956</v>
      </c>
      <c r="AI11" s="131">
        <v>0</v>
      </c>
      <c r="AJ11" s="134">
        <v>0</v>
      </c>
      <c r="AK11" s="131">
        <v>0</v>
      </c>
      <c r="AL11" s="134">
        <v>0</v>
      </c>
      <c r="AM11" s="131">
        <v>602</v>
      </c>
      <c r="AN11" s="134">
        <v>99.66887417218543</v>
      </c>
      <c r="AO11" s="131">
        <v>604</v>
      </c>
    </row>
    <row r="12" spans="1:41" ht="15">
      <c r="A12" s="125" t="s">
        <v>845</v>
      </c>
      <c r="B12" s="126" t="s">
        <v>855</v>
      </c>
      <c r="C12" s="126" t="s">
        <v>56</v>
      </c>
      <c r="D12" s="122"/>
      <c r="E12" s="100"/>
      <c r="F12" s="103" t="s">
        <v>1397</v>
      </c>
      <c r="G12" s="107"/>
      <c r="H12" s="107"/>
      <c r="I12" s="123">
        <v>12</v>
      </c>
      <c r="J12" s="110"/>
      <c r="K12" s="51">
        <v>2</v>
      </c>
      <c r="L12" s="51">
        <v>0</v>
      </c>
      <c r="M12" s="51">
        <v>13</v>
      </c>
      <c r="N12" s="51">
        <v>13</v>
      </c>
      <c r="O12" s="51">
        <v>13</v>
      </c>
      <c r="P12" s="52" t="s">
        <v>1336</v>
      </c>
      <c r="Q12" s="52" t="s">
        <v>1336</v>
      </c>
      <c r="R12" s="51">
        <v>2</v>
      </c>
      <c r="S12" s="51">
        <v>2</v>
      </c>
      <c r="T12" s="51">
        <v>1</v>
      </c>
      <c r="U12" s="51">
        <v>8</v>
      </c>
      <c r="V12" s="51">
        <v>0</v>
      </c>
      <c r="W12" s="52">
        <v>0</v>
      </c>
      <c r="X12" s="52">
        <v>0</v>
      </c>
      <c r="Y12" s="85" t="s">
        <v>322</v>
      </c>
      <c r="Z12" s="85" t="s">
        <v>333</v>
      </c>
      <c r="AA12" s="85" t="s">
        <v>355</v>
      </c>
      <c r="AB12" s="91" t="s">
        <v>1043</v>
      </c>
      <c r="AC12" s="91" t="s">
        <v>1129</v>
      </c>
      <c r="AD12" s="91"/>
      <c r="AE12" s="91"/>
      <c r="AF12" s="91" t="s">
        <v>1178</v>
      </c>
      <c r="AG12" s="131">
        <v>39</v>
      </c>
      <c r="AH12" s="134">
        <v>17.647058823529413</v>
      </c>
      <c r="AI12" s="131">
        <v>0</v>
      </c>
      <c r="AJ12" s="134">
        <v>0</v>
      </c>
      <c r="AK12" s="131">
        <v>0</v>
      </c>
      <c r="AL12" s="134">
        <v>0</v>
      </c>
      <c r="AM12" s="131">
        <v>182</v>
      </c>
      <c r="AN12" s="134">
        <v>82.3529411764706</v>
      </c>
      <c r="AO12" s="131">
        <v>221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836</v>
      </c>
      <c r="B2" s="91" t="s">
        <v>216</v>
      </c>
      <c r="C2" s="85">
        <f>VLOOKUP(GroupVertices[[#This Row],[Vertex]],Vertices[],MATCH("ID",Vertices[[#Headers],[Vertex]:[Vertex Content Word Count]],0),FALSE)</f>
        <v>11</v>
      </c>
    </row>
    <row r="3" spans="1:3" ht="15">
      <c r="A3" s="85" t="s">
        <v>836</v>
      </c>
      <c r="B3" s="91" t="s">
        <v>240</v>
      </c>
      <c r="C3" s="85">
        <f>VLOOKUP(GroupVertices[[#This Row],[Vertex]],Vertices[],MATCH("ID",Vertices[[#Headers],[Vertex]:[Vertex Content Word Count]],0),FALSE)</f>
        <v>18</v>
      </c>
    </row>
    <row r="4" spans="1:3" ht="15">
      <c r="A4" s="85" t="s">
        <v>836</v>
      </c>
      <c r="B4" s="91" t="s">
        <v>239</v>
      </c>
      <c r="C4" s="85">
        <f>VLOOKUP(GroupVertices[[#This Row],[Vertex]],Vertices[],MATCH("ID",Vertices[[#Headers],[Vertex]:[Vertex Content Word Count]],0),FALSE)</f>
        <v>17</v>
      </c>
    </row>
    <row r="5" spans="1:3" ht="15">
      <c r="A5" s="85" t="s">
        <v>836</v>
      </c>
      <c r="B5" s="91" t="s">
        <v>238</v>
      </c>
      <c r="C5" s="85">
        <f>VLOOKUP(GroupVertices[[#This Row],[Vertex]],Vertices[],MATCH("ID",Vertices[[#Headers],[Vertex]:[Vertex Content Word Count]],0),FALSE)</f>
        <v>16</v>
      </c>
    </row>
    <row r="6" spans="1:3" ht="15">
      <c r="A6" s="85" t="s">
        <v>836</v>
      </c>
      <c r="B6" s="91" t="s">
        <v>237</v>
      </c>
      <c r="C6" s="85">
        <f>VLOOKUP(GroupVertices[[#This Row],[Vertex]],Vertices[],MATCH("ID",Vertices[[#Headers],[Vertex]:[Vertex Content Word Count]],0),FALSE)</f>
        <v>15</v>
      </c>
    </row>
    <row r="7" spans="1:3" ht="15">
      <c r="A7" s="85" t="s">
        <v>836</v>
      </c>
      <c r="B7" s="91" t="s">
        <v>236</v>
      </c>
      <c r="C7" s="85">
        <f>VLOOKUP(GroupVertices[[#This Row],[Vertex]],Vertices[],MATCH("ID",Vertices[[#Headers],[Vertex]:[Vertex Content Word Count]],0),FALSE)</f>
        <v>14</v>
      </c>
    </row>
    <row r="8" spans="1:3" ht="15">
      <c r="A8" s="85" t="s">
        <v>836</v>
      </c>
      <c r="B8" s="91" t="s">
        <v>235</v>
      </c>
      <c r="C8" s="85">
        <f>VLOOKUP(GroupVertices[[#This Row],[Vertex]],Vertices[],MATCH("ID",Vertices[[#Headers],[Vertex]:[Vertex Content Word Count]],0),FALSE)</f>
        <v>13</v>
      </c>
    </row>
    <row r="9" spans="1:3" ht="15">
      <c r="A9" s="85" t="s">
        <v>836</v>
      </c>
      <c r="B9" s="91" t="s">
        <v>234</v>
      </c>
      <c r="C9" s="85">
        <f>VLOOKUP(GroupVertices[[#This Row],[Vertex]],Vertices[],MATCH("ID",Vertices[[#Headers],[Vertex]:[Vertex Content Word Count]],0),FALSE)</f>
        <v>12</v>
      </c>
    </row>
    <row r="10" spans="1:3" ht="15">
      <c r="A10" s="85" t="s">
        <v>837</v>
      </c>
      <c r="B10" s="91" t="s">
        <v>224</v>
      </c>
      <c r="C10" s="85">
        <f>VLOOKUP(GroupVertices[[#This Row],[Vertex]],Vertices[],MATCH("ID",Vertices[[#Headers],[Vertex]:[Vertex Content Word Count]],0),FALSE)</f>
        <v>29</v>
      </c>
    </row>
    <row r="11" spans="1:3" ht="15">
      <c r="A11" s="85" t="s">
        <v>837</v>
      </c>
      <c r="B11" s="91" t="s">
        <v>223</v>
      </c>
      <c r="C11" s="85">
        <f>VLOOKUP(GroupVertices[[#This Row],[Vertex]],Vertices[],MATCH("ID",Vertices[[#Headers],[Vertex]:[Vertex Content Word Count]],0),FALSE)</f>
        <v>28</v>
      </c>
    </row>
    <row r="12" spans="1:3" ht="15">
      <c r="A12" s="85" t="s">
        <v>837</v>
      </c>
      <c r="B12" s="91" t="s">
        <v>244</v>
      </c>
      <c r="C12" s="85">
        <f>VLOOKUP(GroupVertices[[#This Row],[Vertex]],Vertices[],MATCH("ID",Vertices[[#Headers],[Vertex]:[Vertex Content Word Count]],0),FALSE)</f>
        <v>24</v>
      </c>
    </row>
    <row r="13" spans="1:3" ht="15">
      <c r="A13" s="85" t="s">
        <v>837</v>
      </c>
      <c r="B13" s="91" t="s">
        <v>218</v>
      </c>
      <c r="C13" s="85">
        <f>VLOOKUP(GroupVertices[[#This Row],[Vertex]],Vertices[],MATCH("ID",Vertices[[#Headers],[Vertex]:[Vertex Content Word Count]],0),FALSE)</f>
        <v>21</v>
      </c>
    </row>
    <row r="14" spans="1:3" ht="15">
      <c r="A14" s="85" t="s">
        <v>837</v>
      </c>
      <c r="B14" s="91" t="s">
        <v>243</v>
      </c>
      <c r="C14" s="85">
        <f>VLOOKUP(GroupVertices[[#This Row],[Vertex]],Vertices[],MATCH("ID",Vertices[[#Headers],[Vertex]:[Vertex Content Word Count]],0),FALSE)</f>
        <v>23</v>
      </c>
    </row>
    <row r="15" spans="1:3" ht="15">
      <c r="A15" s="85" t="s">
        <v>837</v>
      </c>
      <c r="B15" s="91" t="s">
        <v>242</v>
      </c>
      <c r="C15" s="85">
        <f>VLOOKUP(GroupVertices[[#This Row],[Vertex]],Vertices[],MATCH("ID",Vertices[[#Headers],[Vertex]:[Vertex Content Word Count]],0),FALSE)</f>
        <v>22</v>
      </c>
    </row>
    <row r="16" spans="1:3" ht="15">
      <c r="A16" s="85" t="s">
        <v>838</v>
      </c>
      <c r="B16" s="91" t="s">
        <v>215</v>
      </c>
      <c r="C16" s="85">
        <f>VLOOKUP(GroupVertices[[#This Row],[Vertex]],Vertices[],MATCH("ID",Vertices[[#Headers],[Vertex]:[Vertex Content Word Count]],0),FALSE)</f>
        <v>10</v>
      </c>
    </row>
    <row r="17" spans="1:3" ht="15">
      <c r="A17" s="85" t="s">
        <v>838</v>
      </c>
      <c r="B17" s="91" t="s">
        <v>214</v>
      </c>
      <c r="C17" s="85">
        <f>VLOOKUP(GroupVertices[[#This Row],[Vertex]],Vertices[],MATCH("ID",Vertices[[#Headers],[Vertex]:[Vertex Content Word Count]],0),FALSE)</f>
        <v>6</v>
      </c>
    </row>
    <row r="18" spans="1:3" ht="15">
      <c r="A18" s="85" t="s">
        <v>838</v>
      </c>
      <c r="B18" s="91" t="s">
        <v>233</v>
      </c>
      <c r="C18" s="85">
        <f>VLOOKUP(GroupVertices[[#This Row],[Vertex]],Vertices[],MATCH("ID",Vertices[[#Headers],[Vertex]:[Vertex Content Word Count]],0),FALSE)</f>
        <v>9</v>
      </c>
    </row>
    <row r="19" spans="1:3" ht="15">
      <c r="A19" s="85" t="s">
        <v>838</v>
      </c>
      <c r="B19" s="91" t="s">
        <v>232</v>
      </c>
      <c r="C19" s="85">
        <f>VLOOKUP(GroupVertices[[#This Row],[Vertex]],Vertices[],MATCH("ID",Vertices[[#Headers],[Vertex]:[Vertex Content Word Count]],0),FALSE)</f>
        <v>8</v>
      </c>
    </row>
    <row r="20" spans="1:3" ht="15">
      <c r="A20" s="85" t="s">
        <v>838</v>
      </c>
      <c r="B20" s="91" t="s">
        <v>231</v>
      </c>
      <c r="C20" s="85">
        <f>VLOOKUP(GroupVertices[[#This Row],[Vertex]],Vertices[],MATCH("ID",Vertices[[#Headers],[Vertex]:[Vertex Content Word Count]],0),FALSE)</f>
        <v>7</v>
      </c>
    </row>
    <row r="21" spans="1:3" ht="15">
      <c r="A21" s="85" t="s">
        <v>839</v>
      </c>
      <c r="B21" s="91" t="s">
        <v>220</v>
      </c>
      <c r="C21" s="85">
        <f>VLOOKUP(GroupVertices[[#This Row],[Vertex]],Vertices[],MATCH("ID",Vertices[[#Headers],[Vertex]:[Vertex Content Word Count]],0),FALSE)</f>
        <v>25</v>
      </c>
    </row>
    <row r="22" spans="1:3" ht="15">
      <c r="A22" s="85" t="s">
        <v>839</v>
      </c>
      <c r="B22" s="91" t="s">
        <v>219</v>
      </c>
      <c r="C22" s="85">
        <f>VLOOKUP(GroupVertices[[#This Row],[Vertex]],Vertices[],MATCH("ID",Vertices[[#Headers],[Vertex]:[Vertex Content Word Count]],0),FALSE)</f>
        <v>4</v>
      </c>
    </row>
    <row r="23" spans="1:3" ht="15">
      <c r="A23" s="85" t="s">
        <v>839</v>
      </c>
      <c r="B23" s="91" t="s">
        <v>213</v>
      </c>
      <c r="C23" s="85">
        <f>VLOOKUP(GroupVertices[[#This Row],[Vertex]],Vertices[],MATCH("ID",Vertices[[#Headers],[Vertex]:[Vertex Content Word Count]],0),FALSE)</f>
        <v>5</v>
      </c>
    </row>
    <row r="24" spans="1:3" ht="15">
      <c r="A24" s="85" t="s">
        <v>839</v>
      </c>
      <c r="B24" s="91" t="s">
        <v>212</v>
      </c>
      <c r="C24" s="85">
        <f>VLOOKUP(GroupVertices[[#This Row],[Vertex]],Vertices[],MATCH("ID",Vertices[[#Headers],[Vertex]:[Vertex Content Word Count]],0),FALSE)</f>
        <v>3</v>
      </c>
    </row>
    <row r="25" spans="1:3" ht="15">
      <c r="A25" s="85" t="s">
        <v>840</v>
      </c>
      <c r="B25" s="91" t="s">
        <v>229</v>
      </c>
      <c r="C25" s="85">
        <f>VLOOKUP(GroupVertices[[#This Row],[Vertex]],Vertices[],MATCH("ID",Vertices[[#Headers],[Vertex]:[Vertex Content Word Count]],0),FALSE)</f>
        <v>36</v>
      </c>
    </row>
    <row r="26" spans="1:3" ht="15">
      <c r="A26" s="85" t="s">
        <v>840</v>
      </c>
      <c r="B26" s="91" t="s">
        <v>228</v>
      </c>
      <c r="C26" s="85">
        <f>VLOOKUP(GroupVertices[[#This Row],[Vertex]],Vertices[],MATCH("ID",Vertices[[#Headers],[Vertex]:[Vertex Content Word Count]],0),FALSE)</f>
        <v>35</v>
      </c>
    </row>
    <row r="27" spans="1:3" ht="15">
      <c r="A27" s="85" t="s">
        <v>841</v>
      </c>
      <c r="B27" s="91" t="s">
        <v>227</v>
      </c>
      <c r="C27" s="85">
        <f>VLOOKUP(GroupVertices[[#This Row],[Vertex]],Vertices[],MATCH("ID",Vertices[[#Headers],[Vertex]:[Vertex Content Word Count]],0),FALSE)</f>
        <v>33</v>
      </c>
    </row>
    <row r="28" spans="1:3" ht="15">
      <c r="A28" s="85" t="s">
        <v>841</v>
      </c>
      <c r="B28" s="91" t="s">
        <v>246</v>
      </c>
      <c r="C28" s="85">
        <f>VLOOKUP(GroupVertices[[#This Row],[Vertex]],Vertices[],MATCH("ID",Vertices[[#Headers],[Vertex]:[Vertex Content Word Count]],0),FALSE)</f>
        <v>34</v>
      </c>
    </row>
    <row r="29" spans="1:3" ht="15">
      <c r="A29" s="85" t="s">
        <v>842</v>
      </c>
      <c r="B29" s="91" t="s">
        <v>225</v>
      </c>
      <c r="C29" s="85">
        <f>VLOOKUP(GroupVertices[[#This Row],[Vertex]],Vertices[],MATCH("ID",Vertices[[#Headers],[Vertex]:[Vertex Content Word Count]],0),FALSE)</f>
        <v>30</v>
      </c>
    </row>
    <row r="30" spans="1:3" ht="15">
      <c r="A30" s="85" t="s">
        <v>842</v>
      </c>
      <c r="B30" s="91" t="s">
        <v>245</v>
      </c>
      <c r="C30" s="85">
        <f>VLOOKUP(GroupVertices[[#This Row],[Vertex]],Vertices[],MATCH("ID",Vertices[[#Headers],[Vertex]:[Vertex Content Word Count]],0),FALSE)</f>
        <v>31</v>
      </c>
    </row>
    <row r="31" spans="1:3" ht="15">
      <c r="A31" s="85" t="s">
        <v>843</v>
      </c>
      <c r="B31" s="91" t="s">
        <v>222</v>
      </c>
      <c r="C31" s="85">
        <f>VLOOKUP(GroupVertices[[#This Row],[Vertex]],Vertices[],MATCH("ID",Vertices[[#Headers],[Vertex]:[Vertex Content Word Count]],0),FALSE)</f>
        <v>27</v>
      </c>
    </row>
    <row r="32" spans="1:3" ht="15">
      <c r="A32" s="85" t="s">
        <v>843</v>
      </c>
      <c r="B32" s="91" t="s">
        <v>221</v>
      </c>
      <c r="C32" s="85">
        <f>VLOOKUP(GroupVertices[[#This Row],[Vertex]],Vertices[],MATCH("ID",Vertices[[#Headers],[Vertex]:[Vertex Content Word Count]],0),FALSE)</f>
        <v>26</v>
      </c>
    </row>
    <row r="33" spans="1:3" ht="15">
      <c r="A33" s="85" t="s">
        <v>844</v>
      </c>
      <c r="B33" s="91" t="s">
        <v>217</v>
      </c>
      <c r="C33" s="85">
        <f>VLOOKUP(GroupVertices[[#This Row],[Vertex]],Vertices[],MATCH("ID",Vertices[[#Headers],[Vertex]:[Vertex Content Word Count]],0),FALSE)</f>
        <v>19</v>
      </c>
    </row>
    <row r="34" spans="1:3" ht="15">
      <c r="A34" s="85" t="s">
        <v>844</v>
      </c>
      <c r="B34" s="91" t="s">
        <v>241</v>
      </c>
      <c r="C34" s="85">
        <f>VLOOKUP(GroupVertices[[#This Row],[Vertex]],Vertices[],MATCH("ID",Vertices[[#Headers],[Vertex]:[Vertex Content Word Count]],0),FALSE)</f>
        <v>20</v>
      </c>
    </row>
    <row r="35" spans="1:3" ht="15">
      <c r="A35" s="85" t="s">
        <v>845</v>
      </c>
      <c r="B35" s="91" t="s">
        <v>226</v>
      </c>
      <c r="C35" s="85">
        <f>VLOOKUP(GroupVertices[[#This Row],[Vertex]],Vertices[],MATCH("ID",Vertices[[#Headers],[Vertex]:[Vertex Content Word Count]],0),FALSE)</f>
        <v>32</v>
      </c>
    </row>
    <row r="36" spans="1:3" ht="15">
      <c r="A36" s="85" t="s">
        <v>845</v>
      </c>
      <c r="B36" s="91" t="s">
        <v>230</v>
      </c>
      <c r="C36" s="85">
        <f>VLOOKUP(GroupVertices[[#This Row],[Vertex]],Vertices[],MATCH("ID",Vertices[[#Headers],[Vertex]:[Vertex Content Word Count]],0),FALSE)</f>
        <v>37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862</v>
      </c>
      <c r="B2" s="36" t="s">
        <v>797</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16</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21</v>
      </c>
      <c r="P2" s="39">
        <f>MIN(Vertices[PageRank])</f>
        <v>0.522153</v>
      </c>
      <c r="Q2" s="40">
        <f>COUNTIF(Vertices[PageRank],"&gt;= "&amp;P2)-COUNTIF(Vertices[PageRank],"&gt;="&amp;P3)</f>
        <v>2</v>
      </c>
      <c r="R2" s="39">
        <f>MIN(Vertices[Clustering Coefficient])</f>
        <v>0</v>
      </c>
      <c r="S2" s="45">
        <f>COUNTIF(Vertices[Clustering Coefficient],"&gt;= "&amp;R2)-COUNTIF(Vertices[Clustering Coefficient],"&gt;="&amp;R3)</f>
        <v>32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0.12727272727272726</v>
      </c>
      <c r="I3" s="42">
        <f>COUNTIF(Vertices[Out-Degree],"&gt;= "&amp;H3)-COUNTIF(Vertices[Out-Degree],"&gt;="&amp;H4)</f>
        <v>0</v>
      </c>
      <c r="J3" s="41">
        <f aca="true" t="shared" si="4" ref="J3:J26">J2+($J$57-$J$2)/BinDivisor</f>
        <v>0.7636363636363637</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0.003836418181818182</v>
      </c>
      <c r="O3" s="42">
        <f>COUNTIF(Vertices[Eigenvector Centrality],"&gt;= "&amp;N3)-COUNTIF(Vertices[Eigenvector Centrality],"&gt;="&amp;N4)</f>
        <v>8</v>
      </c>
      <c r="P3" s="41">
        <f aca="true" t="shared" si="7" ref="P3:P26">P2+($P$57-$P$2)/BinDivisor</f>
        <v>0.5809629090909091</v>
      </c>
      <c r="Q3" s="42">
        <f>COUNTIF(Vertices[PageRank],"&gt;= "&amp;P3)-COUNTIF(Vertices[PageRank],"&gt;="&amp;P4)</f>
        <v>10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0.14545454545454545</v>
      </c>
      <c r="G4" s="40">
        <f>COUNTIF(Vertices[In-Degree],"&gt;= "&amp;F4)-COUNTIF(Vertices[In-Degree],"&gt;="&amp;F5)</f>
        <v>0</v>
      </c>
      <c r="H4" s="39">
        <f t="shared" si="3"/>
        <v>0.2545454545454545</v>
      </c>
      <c r="I4" s="40">
        <f>COUNTIF(Vertices[Out-Degree],"&gt;= "&amp;H4)-COUNTIF(Vertices[Out-Degree],"&gt;="&amp;H5)</f>
        <v>0</v>
      </c>
      <c r="J4" s="39">
        <f t="shared" si="4"/>
        <v>1.5272727272727273</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0.007672836363636364</v>
      </c>
      <c r="O4" s="40">
        <f>COUNTIF(Vertices[Eigenvector Centrality],"&gt;= "&amp;N4)-COUNTIF(Vertices[Eigenvector Centrality],"&gt;="&amp;N5)</f>
        <v>0</v>
      </c>
      <c r="P4" s="39">
        <f t="shared" si="7"/>
        <v>0.6397728181818182</v>
      </c>
      <c r="Q4" s="40">
        <f>COUNTIF(Vertices[PageRank],"&gt;= "&amp;P4)-COUNTIF(Vertices[PageRank],"&gt;="&amp;P5)</f>
        <v>4</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0.21818181818181817</v>
      </c>
      <c r="G5" s="42">
        <f>COUNTIF(Vertices[In-Degree],"&gt;= "&amp;F5)-COUNTIF(Vertices[In-Degree],"&gt;="&amp;F6)</f>
        <v>0</v>
      </c>
      <c r="H5" s="41">
        <f t="shared" si="3"/>
        <v>0.3818181818181818</v>
      </c>
      <c r="I5" s="42">
        <f>COUNTIF(Vertices[Out-Degree],"&gt;= "&amp;H5)-COUNTIF(Vertices[Out-Degree],"&gt;="&amp;H6)</f>
        <v>0</v>
      </c>
      <c r="J5" s="41">
        <f t="shared" si="4"/>
        <v>2.290909090909091</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0.011509254545454546</v>
      </c>
      <c r="O5" s="42">
        <f>COUNTIF(Vertices[Eigenvector Centrality],"&gt;= "&amp;N5)-COUNTIF(Vertices[Eigenvector Centrality],"&gt;="&amp;N6)</f>
        <v>0</v>
      </c>
      <c r="P5" s="41">
        <f t="shared" si="7"/>
        <v>0.6985827272727273</v>
      </c>
      <c r="Q5" s="42">
        <f>COUNTIF(Vertices[PageRank],"&gt;= "&amp;P5)-COUNTIF(Vertices[PageRank],"&gt;="&amp;P6)</f>
        <v>3</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29</v>
      </c>
      <c r="D6" s="34">
        <f t="shared" si="1"/>
        <v>0</v>
      </c>
      <c r="E6" s="3">
        <f>COUNTIF(Vertices[Degree],"&gt;= "&amp;D6)-COUNTIF(Vertices[Degree],"&gt;="&amp;D7)</f>
        <v>0</v>
      </c>
      <c r="F6" s="39">
        <f t="shared" si="2"/>
        <v>0.2909090909090909</v>
      </c>
      <c r="G6" s="40">
        <f>COUNTIF(Vertices[In-Degree],"&gt;= "&amp;F6)-COUNTIF(Vertices[In-Degree],"&gt;="&amp;F7)</f>
        <v>0</v>
      </c>
      <c r="H6" s="39">
        <f t="shared" si="3"/>
        <v>0.509090909090909</v>
      </c>
      <c r="I6" s="40">
        <f>COUNTIF(Vertices[Out-Degree],"&gt;= "&amp;H6)-COUNTIF(Vertices[Out-Degree],"&gt;="&amp;H7)</f>
        <v>0</v>
      </c>
      <c r="J6" s="39">
        <f t="shared" si="4"/>
        <v>3.0545454545454547</v>
      </c>
      <c r="K6" s="40">
        <f>COUNTIF(Vertices[Betweenness Centrality],"&gt;= "&amp;J6)-COUNTIF(Vertices[Betweenness Centrality],"&gt;="&amp;J7)</f>
        <v>0</v>
      </c>
      <c r="L6" s="39">
        <f t="shared" si="5"/>
        <v>0.07272727272727272</v>
      </c>
      <c r="M6" s="40">
        <f>COUNTIF(Vertices[Closeness Centrality],"&gt;= "&amp;L6)-COUNTIF(Vertices[Closeness Centrality],"&gt;="&amp;L7)</f>
        <v>9</v>
      </c>
      <c r="N6" s="39">
        <f t="shared" si="6"/>
        <v>0.015345672727272728</v>
      </c>
      <c r="O6" s="40">
        <f>COUNTIF(Vertices[Eigenvector Centrality],"&gt;= "&amp;N6)-COUNTIF(Vertices[Eigenvector Centrality],"&gt;="&amp;N7)</f>
        <v>0</v>
      </c>
      <c r="P6" s="39">
        <f t="shared" si="7"/>
        <v>0.7573926363636364</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41</v>
      </c>
      <c r="D7" s="34">
        <f t="shared" si="1"/>
        <v>0</v>
      </c>
      <c r="E7" s="3">
        <f>COUNTIF(Vertices[Degree],"&gt;= "&amp;D7)-COUNTIF(Vertices[Degree],"&gt;="&amp;D8)</f>
        <v>0</v>
      </c>
      <c r="F7" s="41">
        <f t="shared" si="2"/>
        <v>0.36363636363636365</v>
      </c>
      <c r="G7" s="42">
        <f>COUNTIF(Vertices[In-Degree],"&gt;= "&amp;F7)-COUNTIF(Vertices[In-Degree],"&gt;="&amp;F8)</f>
        <v>0</v>
      </c>
      <c r="H7" s="41">
        <f t="shared" si="3"/>
        <v>0.6363636363636362</v>
      </c>
      <c r="I7" s="42">
        <f>COUNTIF(Vertices[Out-Degree],"&gt;= "&amp;H7)-COUNTIF(Vertices[Out-Degree],"&gt;="&amp;H8)</f>
        <v>0</v>
      </c>
      <c r="J7" s="41">
        <f t="shared" si="4"/>
        <v>3.8181818181818183</v>
      </c>
      <c r="K7" s="42">
        <f>COUNTIF(Vertices[Betweenness Centrality],"&gt;= "&amp;J7)-COUNTIF(Vertices[Betweenness Centrality],"&gt;="&amp;J8)</f>
        <v>0</v>
      </c>
      <c r="L7" s="41">
        <f t="shared" si="5"/>
        <v>0.09090909090909091</v>
      </c>
      <c r="M7" s="42">
        <f>COUNTIF(Vertices[Closeness Centrality],"&gt;= "&amp;L7)-COUNTIF(Vertices[Closeness Centrality],"&gt;="&amp;L8)</f>
        <v>2</v>
      </c>
      <c r="N7" s="41">
        <f t="shared" si="6"/>
        <v>0.01918209090909091</v>
      </c>
      <c r="O7" s="42">
        <f>COUNTIF(Vertices[Eigenvector Centrality],"&gt;= "&amp;N7)-COUNTIF(Vertices[Eigenvector Centrality],"&gt;="&amp;N8)</f>
        <v>0</v>
      </c>
      <c r="P7" s="41">
        <f t="shared" si="7"/>
        <v>0.8162025454545455</v>
      </c>
      <c r="Q7" s="42">
        <f>COUNTIF(Vertices[PageRank],"&gt;= "&amp;P7)-COUNTIF(Vertices[PageRank],"&gt;="&amp;P8)</f>
        <v>1</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70</v>
      </c>
      <c r="D8" s="34">
        <f t="shared" si="1"/>
        <v>0</v>
      </c>
      <c r="E8" s="3">
        <f>COUNTIF(Vertices[Degree],"&gt;= "&amp;D8)-COUNTIF(Vertices[Degree],"&gt;="&amp;D9)</f>
        <v>0</v>
      </c>
      <c r="F8" s="39">
        <f t="shared" si="2"/>
        <v>0.4363636363636364</v>
      </c>
      <c r="G8" s="40">
        <f>COUNTIF(Vertices[In-Degree],"&gt;= "&amp;F8)-COUNTIF(Vertices[In-Degree],"&gt;="&amp;F9)</f>
        <v>0</v>
      </c>
      <c r="H8" s="39">
        <f t="shared" si="3"/>
        <v>0.7636363636363634</v>
      </c>
      <c r="I8" s="40">
        <f>COUNTIF(Vertices[Out-Degree],"&gt;= "&amp;H8)-COUNTIF(Vertices[Out-Degree],"&gt;="&amp;H9)</f>
        <v>0</v>
      </c>
      <c r="J8" s="39">
        <f t="shared" si="4"/>
        <v>4.581818181818182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0.023018509090909092</v>
      </c>
      <c r="O8" s="40">
        <f>COUNTIF(Vertices[Eigenvector Centrality],"&gt;= "&amp;N8)-COUNTIF(Vertices[Eigenvector Centrality],"&gt;="&amp;N9)</f>
        <v>0</v>
      </c>
      <c r="P8" s="39">
        <f t="shared" si="7"/>
        <v>0.8750124545454546</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0.5090909090909091</v>
      </c>
      <c r="G9" s="42">
        <f>COUNTIF(Vertices[In-Degree],"&gt;= "&amp;F9)-COUNTIF(Vertices[In-Degree],"&gt;="&amp;F10)</f>
        <v>0</v>
      </c>
      <c r="H9" s="41">
        <f t="shared" si="3"/>
        <v>0.8909090909090907</v>
      </c>
      <c r="I9" s="42">
        <f>COUNTIF(Vertices[Out-Degree],"&gt;= "&amp;H9)-COUNTIF(Vertices[Out-Degree],"&gt;="&amp;H10)</f>
        <v>13</v>
      </c>
      <c r="J9" s="41">
        <f t="shared" si="4"/>
        <v>5.345454545454546</v>
      </c>
      <c r="K9" s="42">
        <f>COUNTIF(Vertices[Betweenness Centrality],"&gt;= "&amp;J9)-COUNTIF(Vertices[Betweenness Centrality],"&gt;="&amp;J10)</f>
        <v>1</v>
      </c>
      <c r="L9" s="41">
        <f t="shared" si="5"/>
        <v>0.1272727272727273</v>
      </c>
      <c r="M9" s="42">
        <f>COUNTIF(Vertices[Closeness Centrality],"&gt;= "&amp;L9)-COUNTIF(Vertices[Closeness Centrality],"&gt;="&amp;L10)</f>
        <v>7</v>
      </c>
      <c r="N9" s="41">
        <f t="shared" si="6"/>
        <v>0.026854927272727275</v>
      </c>
      <c r="O9" s="42">
        <f>COUNTIF(Vertices[Eigenvector Centrality],"&gt;= "&amp;N9)-COUNTIF(Vertices[Eigenvector Centrality],"&gt;="&amp;N10)</f>
        <v>0</v>
      </c>
      <c r="P9" s="41">
        <f t="shared" si="7"/>
        <v>0.9338223636363637</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863</v>
      </c>
      <c r="B10" s="36">
        <v>3</v>
      </c>
      <c r="D10" s="34">
        <f t="shared" si="1"/>
        <v>0</v>
      </c>
      <c r="E10" s="3">
        <f>COUNTIF(Vertices[Degree],"&gt;= "&amp;D10)-COUNTIF(Vertices[Degree],"&gt;="&amp;D11)</f>
        <v>0</v>
      </c>
      <c r="F10" s="39">
        <f t="shared" si="2"/>
        <v>0.5818181818181819</v>
      </c>
      <c r="G10" s="40">
        <f>COUNTIF(Vertices[In-Degree],"&gt;= "&amp;F10)-COUNTIF(Vertices[In-Degree],"&gt;="&amp;F11)</f>
        <v>0</v>
      </c>
      <c r="H10" s="39">
        <f t="shared" si="3"/>
        <v>1.0181818181818179</v>
      </c>
      <c r="I10" s="40">
        <f>COUNTIF(Vertices[Out-Degree],"&gt;= "&amp;H10)-COUNTIF(Vertices[Out-Degree],"&gt;="&amp;H11)</f>
        <v>0</v>
      </c>
      <c r="J10" s="39">
        <f t="shared" si="4"/>
        <v>6.109090909090909</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0.03069134545454546</v>
      </c>
      <c r="O10" s="40">
        <f>COUNTIF(Vertices[Eigenvector Centrality],"&gt;= "&amp;N10)-COUNTIF(Vertices[Eigenvector Centrality],"&gt;="&amp;N11)</f>
        <v>0</v>
      </c>
      <c r="P10" s="39">
        <f t="shared" si="7"/>
        <v>0.9926322727272728</v>
      </c>
      <c r="Q10" s="40">
        <f>COUNTIF(Vertices[PageRank],"&gt;= "&amp;P10)-COUNTIF(Vertices[PageRank],"&gt;="&amp;P11)</f>
        <v>6</v>
      </c>
      <c r="R10" s="39">
        <f t="shared" si="8"/>
        <v>0.07272727272727274</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0.6545454545454547</v>
      </c>
      <c r="G11" s="42">
        <f>COUNTIF(Vertices[In-Degree],"&gt;= "&amp;F11)-COUNTIF(Vertices[In-Degree],"&gt;="&amp;F12)</f>
        <v>0</v>
      </c>
      <c r="H11" s="41">
        <f t="shared" si="3"/>
        <v>1.145454545454545</v>
      </c>
      <c r="I11" s="42">
        <f>COUNTIF(Vertices[Out-Degree],"&gt;= "&amp;H11)-COUNTIF(Vertices[Out-Degree],"&gt;="&amp;H12)</f>
        <v>0</v>
      </c>
      <c r="J11" s="41">
        <f t="shared" si="4"/>
        <v>6.872727272727273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0.03452776363636364</v>
      </c>
      <c r="O11" s="42">
        <f>COUNTIF(Vertices[Eigenvector Centrality],"&gt;= "&amp;N11)-COUNTIF(Vertices[Eigenvector Centrality],"&gt;="&amp;N12)</f>
        <v>0</v>
      </c>
      <c r="P11" s="41">
        <f t="shared" si="7"/>
        <v>1.0514421818181818</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176</v>
      </c>
      <c r="B12" s="36">
        <v>45</v>
      </c>
      <c r="D12" s="34">
        <f t="shared" si="1"/>
        <v>0</v>
      </c>
      <c r="E12" s="3">
        <f>COUNTIF(Vertices[Degree],"&gt;= "&amp;D12)-COUNTIF(Vertices[Degree],"&gt;="&amp;D13)</f>
        <v>0</v>
      </c>
      <c r="F12" s="39">
        <f t="shared" si="2"/>
        <v>0.7272727272727274</v>
      </c>
      <c r="G12" s="40">
        <f>COUNTIF(Vertices[In-Degree],"&gt;= "&amp;F12)-COUNTIF(Vertices[In-Degree],"&gt;="&amp;F13)</f>
        <v>0</v>
      </c>
      <c r="H12" s="39">
        <f t="shared" si="3"/>
        <v>1.2727272727272723</v>
      </c>
      <c r="I12" s="40">
        <f>COUNTIF(Vertices[Out-Degree],"&gt;= "&amp;H12)-COUNTIF(Vertices[Out-Degree],"&gt;="&amp;H13)</f>
        <v>0</v>
      </c>
      <c r="J12" s="39">
        <f t="shared" si="4"/>
        <v>7.636363636363637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0.03836418181818182</v>
      </c>
      <c r="O12" s="40">
        <f>COUNTIF(Vertices[Eigenvector Centrality],"&gt;= "&amp;N12)-COUNTIF(Vertices[Eigenvector Centrality],"&gt;="&amp;N13)</f>
        <v>0</v>
      </c>
      <c r="P12" s="39">
        <f t="shared" si="7"/>
        <v>1.110252090909091</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247</v>
      </c>
      <c r="B13" s="36">
        <v>24</v>
      </c>
      <c r="D13" s="34">
        <f t="shared" si="1"/>
        <v>0</v>
      </c>
      <c r="E13" s="3">
        <f>COUNTIF(Vertices[Degree],"&gt;= "&amp;D13)-COUNTIF(Vertices[Degree],"&gt;="&amp;D14)</f>
        <v>0</v>
      </c>
      <c r="F13" s="41">
        <f t="shared" si="2"/>
        <v>0.8000000000000002</v>
      </c>
      <c r="G13" s="42">
        <f>COUNTIF(Vertices[In-Degree],"&gt;= "&amp;F13)-COUNTIF(Vertices[In-Degree],"&gt;="&amp;F14)</f>
        <v>0</v>
      </c>
      <c r="H13" s="41">
        <f t="shared" si="3"/>
        <v>1.3999999999999995</v>
      </c>
      <c r="I13" s="42">
        <f>COUNTIF(Vertices[Out-Degree],"&gt;= "&amp;H13)-COUNTIF(Vertices[Out-Degree],"&gt;="&amp;H14)</f>
        <v>0</v>
      </c>
      <c r="J13" s="41">
        <f t="shared" si="4"/>
        <v>8.4</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0.0422006</v>
      </c>
      <c r="O13" s="42">
        <f>COUNTIF(Vertices[Eigenvector Centrality],"&gt;= "&amp;N13)-COUNTIF(Vertices[Eigenvector Centrality],"&gt;="&amp;N14)</f>
        <v>0</v>
      </c>
      <c r="P13" s="41">
        <f t="shared" si="7"/>
        <v>1.169062</v>
      </c>
      <c r="Q13" s="42">
        <f>COUNTIF(Vertices[PageRank],"&gt;= "&amp;P13)-COUNTIF(Vertices[PageRank],"&gt;="&amp;P14)</f>
        <v>2</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248</v>
      </c>
      <c r="B14" s="36">
        <v>1</v>
      </c>
      <c r="D14" s="34">
        <f t="shared" si="1"/>
        <v>0</v>
      </c>
      <c r="E14" s="3">
        <f>COUNTIF(Vertices[Degree],"&gt;= "&amp;D14)-COUNTIF(Vertices[Degree],"&gt;="&amp;D15)</f>
        <v>0</v>
      </c>
      <c r="F14" s="39">
        <f t="shared" si="2"/>
        <v>0.8727272727272729</v>
      </c>
      <c r="G14" s="40">
        <f>COUNTIF(Vertices[In-Degree],"&gt;= "&amp;F14)-COUNTIF(Vertices[In-Degree],"&gt;="&amp;F15)</f>
        <v>0</v>
      </c>
      <c r="H14" s="39">
        <f t="shared" si="3"/>
        <v>1.5272727272727267</v>
      </c>
      <c r="I14" s="40">
        <f>COUNTIF(Vertices[Out-Degree],"&gt;= "&amp;H14)-COUNTIF(Vertices[Out-Degree],"&gt;="&amp;H15)</f>
        <v>0</v>
      </c>
      <c r="J14" s="39">
        <f t="shared" si="4"/>
        <v>9.163636363636364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0.04603701818181818</v>
      </c>
      <c r="O14" s="40">
        <f>COUNTIF(Vertices[Eigenvector Centrality],"&gt;= "&amp;N14)-COUNTIF(Vertices[Eigenvector Centrality],"&gt;="&amp;N15)</f>
        <v>0</v>
      </c>
      <c r="P14" s="39">
        <f t="shared" si="7"/>
        <v>1.2278719090909092</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0.9454545454545457</v>
      </c>
      <c r="G15" s="42">
        <f>COUNTIF(Vertices[In-Degree],"&gt;= "&amp;F15)-COUNTIF(Vertices[In-Degree],"&gt;="&amp;F16)</f>
        <v>20</v>
      </c>
      <c r="H15" s="41">
        <f t="shared" si="3"/>
        <v>1.6545454545454539</v>
      </c>
      <c r="I15" s="42">
        <f>COUNTIF(Vertices[Out-Degree],"&gt;= "&amp;H15)-COUNTIF(Vertices[Out-Degree],"&gt;="&amp;H16)</f>
        <v>0</v>
      </c>
      <c r="J15" s="41">
        <f t="shared" si="4"/>
        <v>9.927272727272728</v>
      </c>
      <c r="K15" s="42">
        <f>COUNTIF(Vertices[Betweenness Centrality],"&gt;= "&amp;J15)-COUNTIF(Vertices[Betweenness Centrality],"&gt;="&amp;J16)</f>
        <v>0</v>
      </c>
      <c r="L15" s="41">
        <f t="shared" si="5"/>
        <v>0.23636363636363641</v>
      </c>
      <c r="M15" s="42">
        <f>COUNTIF(Vertices[Closeness Centrality],"&gt;= "&amp;L15)-COUNTIF(Vertices[Closeness Centrality],"&gt;="&amp;L16)</f>
        <v>1</v>
      </c>
      <c r="N15" s="41">
        <f t="shared" si="6"/>
        <v>0.04987343636363636</v>
      </c>
      <c r="O15" s="42">
        <f>COUNTIF(Vertices[Eigenvector Centrality],"&gt;= "&amp;N15)-COUNTIF(Vertices[Eigenvector Centrality],"&gt;="&amp;N16)</f>
        <v>0</v>
      </c>
      <c r="P15" s="41">
        <f t="shared" si="7"/>
        <v>1.2866818181818183</v>
      </c>
      <c r="Q15" s="42">
        <f>COUNTIF(Vertices[PageRank],"&gt;= "&amp;P15)-COUNTIF(Vertices[PageRank],"&gt;="&amp;P16)</f>
        <v>3</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45</v>
      </c>
      <c r="D16" s="34">
        <f t="shared" si="1"/>
        <v>0</v>
      </c>
      <c r="E16" s="3">
        <f>COUNTIF(Vertices[Degree],"&gt;= "&amp;D16)-COUNTIF(Vertices[Degree],"&gt;="&amp;D17)</f>
        <v>0</v>
      </c>
      <c r="F16" s="39">
        <f t="shared" si="2"/>
        <v>1.0181818181818183</v>
      </c>
      <c r="G16" s="40">
        <f>COUNTIF(Vertices[In-Degree],"&gt;= "&amp;F16)-COUNTIF(Vertices[In-Degree],"&gt;="&amp;F17)</f>
        <v>0</v>
      </c>
      <c r="H16" s="39">
        <f t="shared" si="3"/>
        <v>1.781818181818181</v>
      </c>
      <c r="I16" s="40">
        <f>COUNTIF(Vertices[Out-Degree],"&gt;= "&amp;H16)-COUNTIF(Vertices[Out-Degree],"&gt;="&amp;H17)</f>
        <v>0</v>
      </c>
      <c r="J16" s="39">
        <f t="shared" si="4"/>
        <v>10.690909090909091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0.05370985454545454</v>
      </c>
      <c r="O16" s="40">
        <f>COUNTIF(Vertices[Eigenvector Centrality],"&gt;= "&amp;N16)-COUNTIF(Vertices[Eigenvector Centrality],"&gt;="&amp;N17)</f>
        <v>0</v>
      </c>
      <c r="P16" s="39">
        <f t="shared" si="7"/>
        <v>1.3454917272727274</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1.090909090909091</v>
      </c>
      <c r="G17" s="42">
        <f>COUNTIF(Vertices[In-Degree],"&gt;= "&amp;F17)-COUNTIF(Vertices[In-Degree],"&gt;="&amp;F18)</f>
        <v>0</v>
      </c>
      <c r="H17" s="41">
        <f t="shared" si="3"/>
        <v>1.9090909090909083</v>
      </c>
      <c r="I17" s="42">
        <f>COUNTIF(Vertices[Out-Degree],"&gt;= "&amp;H17)-COUNTIF(Vertices[Out-Degree],"&gt;="&amp;H18)</f>
        <v>3</v>
      </c>
      <c r="J17" s="41">
        <f t="shared" si="4"/>
        <v>11.454545454545455</v>
      </c>
      <c r="K17" s="42">
        <f>COUNTIF(Vertices[Betweenness Centrality],"&gt;= "&amp;J17)-COUNTIF(Vertices[Betweenness Centrality],"&gt;="&amp;J18)</f>
        <v>2</v>
      </c>
      <c r="L17" s="41">
        <f t="shared" si="5"/>
        <v>0.27272727272727276</v>
      </c>
      <c r="M17" s="42">
        <f>COUNTIF(Vertices[Closeness Centrality],"&gt;= "&amp;L17)-COUNTIF(Vertices[Closeness Centrality],"&gt;="&amp;L18)</f>
        <v>0</v>
      </c>
      <c r="N17" s="41">
        <f t="shared" si="6"/>
        <v>0.05754627272727272</v>
      </c>
      <c r="O17" s="42">
        <f>COUNTIF(Vertices[Eigenvector Centrality],"&gt;= "&amp;N17)-COUNTIF(Vertices[Eigenvector Centrality],"&gt;="&amp;N18)</f>
        <v>0</v>
      </c>
      <c r="P17" s="41">
        <f t="shared" si="7"/>
        <v>1.4043016363636365</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1.1636363636363638</v>
      </c>
      <c r="G18" s="40">
        <f>COUNTIF(Vertices[In-Degree],"&gt;= "&amp;F18)-COUNTIF(Vertices[In-Degree],"&gt;="&amp;F19)</f>
        <v>0</v>
      </c>
      <c r="H18" s="39">
        <f t="shared" si="3"/>
        <v>2.0363636363636357</v>
      </c>
      <c r="I18" s="40">
        <f>COUNTIF(Vertices[Out-Degree],"&gt;= "&amp;H18)-COUNTIF(Vertices[Out-Degree],"&gt;="&amp;H19)</f>
        <v>0</v>
      </c>
      <c r="J18" s="39">
        <f t="shared" si="4"/>
        <v>12.218181818181819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0.061382690909090896</v>
      </c>
      <c r="O18" s="40">
        <f>COUNTIF(Vertices[Eigenvector Centrality],"&gt;= "&amp;N18)-COUNTIF(Vertices[Eigenvector Centrality],"&gt;="&amp;N19)</f>
        <v>0</v>
      </c>
      <c r="P18" s="39">
        <f t="shared" si="7"/>
        <v>1.4631115454545456</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1.2363636363636366</v>
      </c>
      <c r="G19" s="42">
        <f>COUNTIF(Vertices[In-Degree],"&gt;= "&amp;F19)-COUNTIF(Vertices[In-Degree],"&gt;="&amp;F20)</f>
        <v>0</v>
      </c>
      <c r="H19" s="41">
        <f t="shared" si="3"/>
        <v>2.163636363636363</v>
      </c>
      <c r="I19" s="42">
        <f>COUNTIF(Vertices[Out-Degree],"&gt;= "&amp;H19)-COUNTIF(Vertices[Out-Degree],"&gt;="&amp;H20)</f>
        <v>0</v>
      </c>
      <c r="J19" s="41">
        <f t="shared" si="4"/>
        <v>12.981818181818182</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0.06521910909090908</v>
      </c>
      <c r="O19" s="42">
        <f>COUNTIF(Vertices[Eigenvector Centrality],"&gt;= "&amp;N19)-COUNTIF(Vertices[Eigenvector Centrality],"&gt;="&amp;N20)</f>
        <v>0</v>
      </c>
      <c r="P19" s="41">
        <f t="shared" si="7"/>
        <v>1.5219214545454547</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1.3090909090909093</v>
      </c>
      <c r="G20" s="40">
        <f>COUNTIF(Vertices[In-Degree],"&gt;= "&amp;F20)-COUNTIF(Vertices[In-Degree],"&gt;="&amp;F21)</f>
        <v>0</v>
      </c>
      <c r="H20" s="39">
        <f t="shared" si="3"/>
        <v>2.2909090909090906</v>
      </c>
      <c r="I20" s="40">
        <f>COUNTIF(Vertices[Out-Degree],"&gt;= "&amp;H20)-COUNTIF(Vertices[Out-Degree],"&gt;="&amp;H21)</f>
        <v>0</v>
      </c>
      <c r="J20" s="39">
        <f t="shared" si="4"/>
        <v>13.745454545454546</v>
      </c>
      <c r="K20" s="40">
        <f>COUNTIF(Vertices[Betweenness Centrality],"&gt;= "&amp;J20)-COUNTIF(Vertices[Betweenness Centrality],"&gt;="&amp;J21)</f>
        <v>1</v>
      </c>
      <c r="L20" s="39">
        <f t="shared" si="5"/>
        <v>0.3272727272727273</v>
      </c>
      <c r="M20" s="40">
        <f>COUNTIF(Vertices[Closeness Centrality],"&gt;= "&amp;L20)-COUNTIF(Vertices[Closeness Centrality],"&gt;="&amp;L21)</f>
        <v>1</v>
      </c>
      <c r="N20" s="39">
        <f t="shared" si="6"/>
        <v>0.06905552727272726</v>
      </c>
      <c r="O20" s="40">
        <f>COUNTIF(Vertices[Eigenvector Centrality],"&gt;= "&amp;N20)-COUNTIF(Vertices[Eigenvector Centrality],"&gt;="&amp;N21)</f>
        <v>0</v>
      </c>
      <c r="P20" s="39">
        <f t="shared" si="7"/>
        <v>1.5807313636363638</v>
      </c>
      <c r="Q20" s="40">
        <f>COUNTIF(Vertices[PageRank],"&gt;= "&amp;P20)-COUNTIF(Vertices[PageRank],"&gt;="&amp;P21)</f>
        <v>0</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152</v>
      </c>
      <c r="B21" s="36">
        <v>11</v>
      </c>
      <c r="D21" s="34">
        <f t="shared" si="1"/>
        <v>0</v>
      </c>
      <c r="E21" s="3">
        <f>COUNTIF(Vertices[Degree],"&gt;= "&amp;D21)-COUNTIF(Vertices[Degree],"&gt;="&amp;D22)</f>
        <v>0</v>
      </c>
      <c r="F21" s="41">
        <f t="shared" si="2"/>
        <v>1.381818181818182</v>
      </c>
      <c r="G21" s="42">
        <f>COUNTIF(Vertices[In-Degree],"&gt;= "&amp;F21)-COUNTIF(Vertices[In-Degree],"&gt;="&amp;F22)</f>
        <v>0</v>
      </c>
      <c r="H21" s="41">
        <f t="shared" si="3"/>
        <v>2.418181818181818</v>
      </c>
      <c r="I21" s="42">
        <f>COUNTIF(Vertices[Out-Degree],"&gt;= "&amp;H21)-COUNTIF(Vertices[Out-Degree],"&gt;="&amp;H22)</f>
        <v>0</v>
      </c>
      <c r="J21" s="41">
        <f t="shared" si="4"/>
        <v>14.50909090909091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0.07289194545454544</v>
      </c>
      <c r="O21" s="42">
        <f>COUNTIF(Vertices[Eigenvector Centrality],"&gt;= "&amp;N21)-COUNTIF(Vertices[Eigenvector Centrality],"&gt;="&amp;N22)</f>
        <v>0</v>
      </c>
      <c r="P21" s="41">
        <f t="shared" si="7"/>
        <v>1.639541272727273</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1.4545454545454548</v>
      </c>
      <c r="G22" s="40">
        <f>COUNTIF(Vertices[In-Degree],"&gt;= "&amp;F22)-COUNTIF(Vertices[In-Degree],"&gt;="&amp;F23)</f>
        <v>0</v>
      </c>
      <c r="H22" s="39">
        <f t="shared" si="3"/>
        <v>2.5454545454545454</v>
      </c>
      <c r="I22" s="40">
        <f>COUNTIF(Vertices[Out-Degree],"&gt;= "&amp;H22)-COUNTIF(Vertices[Out-Degree],"&gt;="&amp;H23)</f>
        <v>0</v>
      </c>
      <c r="J22" s="39">
        <f t="shared" si="4"/>
        <v>15.272727272727273</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0.07672836363636362</v>
      </c>
      <c r="O22" s="40">
        <f>COUNTIF(Vertices[Eigenvector Centrality],"&gt;= "&amp;N22)-COUNTIF(Vertices[Eigenvector Centrality],"&gt;="&amp;N23)</f>
        <v>2</v>
      </c>
      <c r="P22" s="39">
        <f t="shared" si="7"/>
        <v>1.698351181818182</v>
      </c>
      <c r="Q22" s="40">
        <f>COUNTIF(Vertices[PageRank],"&gt;= "&amp;P22)-COUNTIF(Vertices[PageRank],"&gt;="&amp;P23)</f>
        <v>1</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8</v>
      </c>
      <c r="D23" s="34">
        <f t="shared" si="1"/>
        <v>0</v>
      </c>
      <c r="E23" s="3">
        <f>COUNTIF(Vertices[Degree],"&gt;= "&amp;D23)-COUNTIF(Vertices[Degree],"&gt;="&amp;D24)</f>
        <v>0</v>
      </c>
      <c r="F23" s="41">
        <f t="shared" si="2"/>
        <v>1.5272727272727276</v>
      </c>
      <c r="G23" s="42">
        <f>COUNTIF(Vertices[In-Degree],"&gt;= "&amp;F23)-COUNTIF(Vertices[In-Degree],"&gt;="&amp;F24)</f>
        <v>0</v>
      </c>
      <c r="H23" s="41">
        <f t="shared" si="3"/>
        <v>2.672727272727273</v>
      </c>
      <c r="I23" s="42">
        <f>COUNTIF(Vertices[Out-Degree],"&gt;= "&amp;H23)-COUNTIF(Vertices[Out-Degree],"&gt;="&amp;H24)</f>
        <v>0</v>
      </c>
      <c r="J23" s="41">
        <f t="shared" si="4"/>
        <v>16.03636363636364</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0.0805647818181818</v>
      </c>
      <c r="O23" s="42">
        <f>COUNTIF(Vertices[Eigenvector Centrality],"&gt;= "&amp;N23)-COUNTIF(Vertices[Eigenvector Centrality],"&gt;="&amp;N24)</f>
        <v>0</v>
      </c>
      <c r="P23" s="41">
        <f t="shared" si="7"/>
        <v>1.7571610909090911</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24</v>
      </c>
      <c r="D24" s="34">
        <f t="shared" si="1"/>
        <v>0</v>
      </c>
      <c r="E24" s="3">
        <f>COUNTIF(Vertices[Degree],"&gt;= "&amp;D24)-COUNTIF(Vertices[Degree],"&gt;="&amp;D25)</f>
        <v>0</v>
      </c>
      <c r="F24" s="39">
        <f t="shared" si="2"/>
        <v>1.6000000000000003</v>
      </c>
      <c r="G24" s="40">
        <f>COUNTIF(Vertices[In-Degree],"&gt;= "&amp;F24)-COUNTIF(Vertices[In-Degree],"&gt;="&amp;F25)</f>
        <v>0</v>
      </c>
      <c r="H24" s="39">
        <f t="shared" si="3"/>
        <v>2.8000000000000003</v>
      </c>
      <c r="I24" s="40">
        <f>COUNTIF(Vertices[Out-Degree],"&gt;= "&amp;H24)-COUNTIF(Vertices[Out-Degree],"&gt;="&amp;H25)</f>
        <v>0</v>
      </c>
      <c r="J24" s="39">
        <f t="shared" si="4"/>
        <v>16.800000000000004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0.08440119999999998</v>
      </c>
      <c r="O24" s="40">
        <f>COUNTIF(Vertices[Eigenvector Centrality],"&gt;= "&amp;N24)-COUNTIF(Vertices[Eigenvector Centrality],"&gt;="&amp;N25)</f>
        <v>0</v>
      </c>
      <c r="P24" s="39">
        <f t="shared" si="7"/>
        <v>1.8159710000000002</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1.672727272727273</v>
      </c>
      <c r="G25" s="42">
        <f>COUNTIF(Vertices[In-Degree],"&gt;= "&amp;F25)-COUNTIF(Vertices[In-Degree],"&gt;="&amp;F26)</f>
        <v>0</v>
      </c>
      <c r="H25" s="41">
        <f t="shared" si="3"/>
        <v>2.9272727272727277</v>
      </c>
      <c r="I25" s="42">
        <f>COUNTIF(Vertices[Out-Degree],"&gt;= "&amp;H25)-COUNTIF(Vertices[Out-Degree],"&gt;="&amp;H26)</f>
        <v>1</v>
      </c>
      <c r="J25" s="41">
        <f t="shared" si="4"/>
        <v>17.56363636363637</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0.08823761818181816</v>
      </c>
      <c r="O25" s="42">
        <f>COUNTIF(Vertices[Eigenvector Centrality],"&gt;= "&amp;N25)-COUNTIF(Vertices[Eigenvector Centrality],"&gt;="&amp;N26)</f>
        <v>0</v>
      </c>
      <c r="P25" s="41">
        <f t="shared" si="7"/>
        <v>1.8747809090909093</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1.7454545454545458</v>
      </c>
      <c r="G26" s="40">
        <f>COUNTIF(Vertices[In-Degree],"&gt;= "&amp;F26)-COUNTIF(Vertices[In-Degree],"&gt;="&amp;F28)</f>
        <v>0</v>
      </c>
      <c r="H26" s="39">
        <f t="shared" si="3"/>
        <v>3.054545454545455</v>
      </c>
      <c r="I26" s="40">
        <f>COUNTIF(Vertices[Out-Degree],"&gt;= "&amp;H26)-COUNTIF(Vertices[Out-Degree],"&gt;="&amp;H28)</f>
        <v>0</v>
      </c>
      <c r="J26" s="39">
        <f t="shared" si="4"/>
        <v>18.327272727272735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0.09207403636363634</v>
      </c>
      <c r="O26" s="40">
        <f>COUNTIF(Vertices[Eigenvector Centrality],"&gt;= "&amp;N26)-COUNTIF(Vertices[Eigenvector Centrality],"&gt;="&amp;N28)</f>
        <v>0</v>
      </c>
      <c r="P26" s="39">
        <f t="shared" si="7"/>
        <v>1.9335908181818184</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1.312883</v>
      </c>
      <c r="D27" s="34"/>
      <c r="E27" s="3">
        <f>COUNTIF(Vertices[Degree],"&gt;= "&amp;D27)-COUNTIF(Vertices[Degree],"&gt;="&amp;D28)</f>
        <v>0</v>
      </c>
      <c r="F27" s="78"/>
      <c r="G27" s="79">
        <f>COUNTIF(Vertices[In-Degree],"&gt;= "&amp;F27)-COUNTIF(Vertices[In-Degree],"&gt;="&amp;F28)</f>
        <v>-5</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-10</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3.1818181818181825</v>
      </c>
      <c r="I28" s="42">
        <f>COUNTIF(Vertices[Out-Degree],"&gt;= "&amp;H28)-COUNTIF(Vertices[Out-Degree],"&gt;="&amp;H40)</f>
        <v>0</v>
      </c>
      <c r="J28" s="41">
        <f>J26+($J$57-$J$2)/BinDivisor</f>
        <v>19.0909090909091</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0.09591045454545452</v>
      </c>
      <c r="O28" s="42">
        <f>COUNTIF(Vertices[Eigenvector Centrality],"&gt;= "&amp;N28)-COUNTIF(Vertices[Eigenvector Centrality],"&gt;="&amp;N40)</f>
        <v>0</v>
      </c>
      <c r="P28" s="41">
        <f>P26+($P$57-$P$2)/BinDivisor</f>
        <v>1.9924007272727275</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0.02100840336134454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864</v>
      </c>
      <c r="B30" s="36">
        <v>0.386531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865</v>
      </c>
      <c r="B32" s="36" t="s">
        <v>866</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-5</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-10</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-5</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-10</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3.30909090909091</v>
      </c>
      <c r="I40" s="40">
        <f>COUNTIF(Vertices[Out-Degree],"&gt;= "&amp;H40)-COUNTIF(Vertices[Out-Degree],"&gt;="&amp;H41)</f>
        <v>0</v>
      </c>
      <c r="J40" s="39">
        <f>J28+($J$57-$J$2)/BinDivisor</f>
        <v>19.854545454545466</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0.0997468727272727</v>
      </c>
      <c r="O40" s="40">
        <f>COUNTIF(Vertices[Eigenvector Centrality],"&gt;= "&amp;N40)-COUNTIF(Vertices[Eigenvector Centrality],"&gt;="&amp;N41)</f>
        <v>0</v>
      </c>
      <c r="P40" s="39">
        <f>P28+($P$57-$P$2)/BinDivisor</f>
        <v>2.0512106363636367</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3</v>
      </c>
      <c r="H41" s="41">
        <f aca="true" t="shared" si="12" ref="H41:H56">H40+($H$57-$H$2)/BinDivisor</f>
        <v>3.4363636363636374</v>
      </c>
      <c r="I41" s="42">
        <f>COUNTIF(Vertices[Out-Degree],"&gt;= "&amp;H41)-COUNTIF(Vertices[Out-Degree],"&gt;="&amp;H42)</f>
        <v>0</v>
      </c>
      <c r="J41" s="41">
        <f aca="true" t="shared" si="13" ref="J41:J56">J40+($J$57-$J$2)/BinDivisor</f>
        <v>20.61818181818183</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0.10358329090909088</v>
      </c>
      <c r="O41" s="42">
        <f>COUNTIF(Vertices[Eigenvector Centrality],"&gt;= "&amp;N41)-COUNTIF(Vertices[Eigenvector Centrality],"&gt;="&amp;N42)</f>
        <v>0</v>
      </c>
      <c r="P41" s="41">
        <f aca="true" t="shared" si="16" ref="P41:P56">P40+($P$57-$P$2)/BinDivisor</f>
        <v>2.1100205454545455</v>
      </c>
      <c r="Q41" s="42">
        <f>COUNTIF(Vertices[PageRank],"&gt;= "&amp;P41)-COUNTIF(Vertices[PageRank],"&gt;="&amp;P42)</f>
        <v>1</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3.563636363636365</v>
      </c>
      <c r="I42" s="40">
        <f>COUNTIF(Vertices[Out-Degree],"&gt;= "&amp;H42)-COUNTIF(Vertices[Out-Degree],"&gt;="&amp;H43)</f>
        <v>0</v>
      </c>
      <c r="J42" s="39">
        <f t="shared" si="13"/>
        <v>21.381818181818197</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0.10741970909090906</v>
      </c>
      <c r="O42" s="40">
        <f>COUNTIF(Vertices[Eigenvector Centrality],"&gt;= "&amp;N42)-COUNTIF(Vertices[Eigenvector Centrality],"&gt;="&amp;N43)</f>
        <v>0</v>
      </c>
      <c r="P42" s="39">
        <f t="shared" si="16"/>
        <v>2.1688304545454544</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3.6909090909090922</v>
      </c>
      <c r="I43" s="42">
        <f>COUNTIF(Vertices[Out-Degree],"&gt;= "&amp;H43)-COUNTIF(Vertices[Out-Degree],"&gt;="&amp;H44)</f>
        <v>0</v>
      </c>
      <c r="J43" s="41">
        <f t="shared" si="13"/>
        <v>22.145454545454562</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0.11125612727272724</v>
      </c>
      <c r="O43" s="42">
        <f>COUNTIF(Vertices[Eigenvector Centrality],"&gt;= "&amp;N43)-COUNTIF(Vertices[Eigenvector Centrality],"&gt;="&amp;N44)</f>
        <v>0</v>
      </c>
      <c r="P43" s="41">
        <f t="shared" si="16"/>
        <v>2.2276403636363633</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3.8181818181818197</v>
      </c>
      <c r="I44" s="40">
        <f>COUNTIF(Vertices[Out-Degree],"&gt;= "&amp;H44)-COUNTIF(Vertices[Out-Degree],"&gt;="&amp;H45)</f>
        <v>0</v>
      </c>
      <c r="J44" s="39">
        <f t="shared" si="13"/>
        <v>22.909090909090928</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0.11509254545454542</v>
      </c>
      <c r="O44" s="40">
        <f>COUNTIF(Vertices[Eigenvector Centrality],"&gt;= "&amp;N44)-COUNTIF(Vertices[Eigenvector Centrality],"&gt;="&amp;N45)</f>
        <v>0</v>
      </c>
      <c r="P44" s="39">
        <f t="shared" si="16"/>
        <v>2.286450272727272</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3.945454545454547</v>
      </c>
      <c r="I45" s="42">
        <f>COUNTIF(Vertices[Out-Degree],"&gt;= "&amp;H45)-COUNTIF(Vertices[Out-Degree],"&gt;="&amp;H46)</f>
        <v>1</v>
      </c>
      <c r="J45" s="41">
        <f t="shared" si="13"/>
        <v>23.672727272727293</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0.1189289636363636</v>
      </c>
      <c r="O45" s="42">
        <f>COUNTIF(Vertices[Eigenvector Centrality],"&gt;= "&amp;N45)-COUNTIF(Vertices[Eigenvector Centrality],"&gt;="&amp;N46)</f>
        <v>0</v>
      </c>
      <c r="P45" s="41">
        <f t="shared" si="16"/>
        <v>2.345260181818181</v>
      </c>
      <c r="Q45" s="42">
        <f>COUNTIF(Vertices[PageRank],"&gt;= "&amp;P45)-COUNTIF(Vertices[PageRank],"&gt;="&amp;P46)</f>
        <v>1</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4.072727272727274</v>
      </c>
      <c r="I46" s="40">
        <f>COUNTIF(Vertices[Out-Degree],"&gt;= "&amp;H46)-COUNTIF(Vertices[Out-Degree],"&gt;="&amp;H47)</f>
        <v>0</v>
      </c>
      <c r="J46" s="39">
        <f t="shared" si="13"/>
        <v>24.43636363636366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0.12276538181818178</v>
      </c>
      <c r="O46" s="40">
        <f>COUNTIF(Vertices[Eigenvector Centrality],"&gt;= "&amp;N46)-COUNTIF(Vertices[Eigenvector Centrality],"&gt;="&amp;N47)</f>
        <v>0</v>
      </c>
      <c r="P46" s="39">
        <f t="shared" si="16"/>
        <v>2.40407009090909</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4.200000000000001</v>
      </c>
      <c r="I47" s="42">
        <f>COUNTIF(Vertices[Out-Degree],"&gt;= "&amp;H47)-COUNTIF(Vertices[Out-Degree],"&gt;="&amp;H48)</f>
        <v>0</v>
      </c>
      <c r="J47" s="41">
        <f t="shared" si="13"/>
        <v>25.200000000000024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0.12660179999999996</v>
      </c>
      <c r="O47" s="42">
        <f>COUNTIF(Vertices[Eigenvector Centrality],"&gt;= "&amp;N47)-COUNTIF(Vertices[Eigenvector Centrality],"&gt;="&amp;N48)</f>
        <v>0</v>
      </c>
      <c r="P47" s="41">
        <f t="shared" si="16"/>
        <v>2.462879999999999</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4.327272727272728</v>
      </c>
      <c r="I48" s="40">
        <f>COUNTIF(Vertices[Out-Degree],"&gt;= "&amp;H48)-COUNTIF(Vertices[Out-Degree],"&gt;="&amp;H49)</f>
        <v>0</v>
      </c>
      <c r="J48" s="39">
        <f t="shared" si="13"/>
        <v>25.96363636363639</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0.13043821818181814</v>
      </c>
      <c r="O48" s="40">
        <f>COUNTIF(Vertices[Eigenvector Centrality],"&gt;= "&amp;N48)-COUNTIF(Vertices[Eigenvector Centrality],"&gt;="&amp;N49)</f>
        <v>0</v>
      </c>
      <c r="P48" s="39">
        <f t="shared" si="16"/>
        <v>2.5216899090909077</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4.454545454545455</v>
      </c>
      <c r="I49" s="42">
        <f>COUNTIF(Vertices[Out-Degree],"&gt;= "&amp;H49)-COUNTIF(Vertices[Out-Degree],"&gt;="&amp;H50)</f>
        <v>0</v>
      </c>
      <c r="J49" s="41">
        <f t="shared" si="13"/>
        <v>26.727272727272755</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0.13427463636363632</v>
      </c>
      <c r="O49" s="42">
        <f>COUNTIF(Vertices[Eigenvector Centrality],"&gt;= "&amp;N49)-COUNTIF(Vertices[Eigenvector Centrality],"&gt;="&amp;N50)</f>
        <v>0</v>
      </c>
      <c r="P49" s="41">
        <f t="shared" si="16"/>
        <v>2.5804998181818166</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4.581818181818182</v>
      </c>
      <c r="I50" s="40">
        <f>COUNTIF(Vertices[Out-Degree],"&gt;= "&amp;H50)-COUNTIF(Vertices[Out-Degree],"&gt;="&amp;H51)</f>
        <v>0</v>
      </c>
      <c r="J50" s="39">
        <f t="shared" si="13"/>
        <v>27.49090909090912</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0.1381110545454545</v>
      </c>
      <c r="O50" s="40">
        <f>COUNTIF(Vertices[Eigenvector Centrality],"&gt;= "&amp;N50)-COUNTIF(Vertices[Eigenvector Centrality],"&gt;="&amp;N51)</f>
        <v>0</v>
      </c>
      <c r="P50" s="39">
        <f t="shared" si="16"/>
        <v>2.6393097272727255</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4.709090909090909</v>
      </c>
      <c r="I51" s="42">
        <f>COUNTIF(Vertices[Out-Degree],"&gt;= "&amp;H51)-COUNTIF(Vertices[Out-Degree],"&gt;="&amp;H52)</f>
        <v>0</v>
      </c>
      <c r="J51" s="41">
        <f t="shared" si="13"/>
        <v>28.254545454545486</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0.14194747272727268</v>
      </c>
      <c r="O51" s="42">
        <f>COUNTIF(Vertices[Eigenvector Centrality],"&gt;= "&amp;N51)-COUNTIF(Vertices[Eigenvector Centrality],"&gt;="&amp;N52)</f>
        <v>0</v>
      </c>
      <c r="P51" s="41">
        <f t="shared" si="16"/>
        <v>2.6981196363636344</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4.836363636363636</v>
      </c>
      <c r="I52" s="40">
        <f>COUNTIF(Vertices[Out-Degree],"&gt;= "&amp;H52)-COUNTIF(Vertices[Out-Degree],"&gt;="&amp;H53)</f>
        <v>0</v>
      </c>
      <c r="J52" s="39">
        <f t="shared" si="13"/>
        <v>29.01818181818185</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0.14578389090909086</v>
      </c>
      <c r="O52" s="40">
        <f>COUNTIF(Vertices[Eigenvector Centrality],"&gt;= "&amp;N52)-COUNTIF(Vertices[Eigenvector Centrality],"&gt;="&amp;N53)</f>
        <v>0</v>
      </c>
      <c r="P52" s="39">
        <f t="shared" si="16"/>
        <v>2.7569295454545433</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4.963636363636363</v>
      </c>
      <c r="I53" s="42">
        <f>COUNTIF(Vertices[Out-Degree],"&gt;= "&amp;H53)-COUNTIF(Vertices[Out-Degree],"&gt;="&amp;H54)</f>
        <v>0</v>
      </c>
      <c r="J53" s="41">
        <f t="shared" si="13"/>
        <v>29.781818181818217</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0.14962030909090904</v>
      </c>
      <c r="O53" s="42">
        <f>COUNTIF(Vertices[Eigenvector Centrality],"&gt;= "&amp;N53)-COUNTIF(Vertices[Eigenvector Centrality],"&gt;="&amp;N54)</f>
        <v>0</v>
      </c>
      <c r="P53" s="41">
        <f t="shared" si="16"/>
        <v>2.815739454545452</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5.09090909090909</v>
      </c>
      <c r="I54" s="40">
        <f>COUNTIF(Vertices[Out-Degree],"&gt;= "&amp;H54)-COUNTIF(Vertices[Out-Degree],"&gt;="&amp;H55)</f>
        <v>0</v>
      </c>
      <c r="J54" s="39">
        <f t="shared" si="13"/>
        <v>30.545454545454582</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0.15345672727272722</v>
      </c>
      <c r="O54" s="40">
        <f>COUNTIF(Vertices[Eigenvector Centrality],"&gt;= "&amp;N54)-COUNTIF(Vertices[Eigenvector Centrality],"&gt;="&amp;N55)</f>
        <v>1</v>
      </c>
      <c r="P54" s="39">
        <f t="shared" si="16"/>
        <v>2.874549363636361</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1</v>
      </c>
      <c r="H55" s="41">
        <f t="shared" si="12"/>
        <v>5.218181818181817</v>
      </c>
      <c r="I55" s="42">
        <f>COUNTIF(Vertices[Out-Degree],"&gt;= "&amp;H55)-COUNTIF(Vertices[Out-Degree],"&gt;="&amp;H56)</f>
        <v>0</v>
      </c>
      <c r="J55" s="41">
        <f t="shared" si="13"/>
        <v>31.309090909090948</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0.1572931454545454</v>
      </c>
      <c r="O55" s="42">
        <f>COUNTIF(Vertices[Eigenvector Centrality],"&gt;= "&amp;N55)-COUNTIF(Vertices[Eigenvector Centrality],"&gt;="&amp;N56)</f>
        <v>0</v>
      </c>
      <c r="P55" s="41">
        <f t="shared" si="16"/>
        <v>2.93335927272727</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5.345454545454544</v>
      </c>
      <c r="I56" s="40">
        <f>COUNTIF(Vertices[Out-Degree],"&gt;= "&amp;H56)-COUNTIF(Vertices[Out-Degree],"&gt;="&amp;H57)</f>
        <v>0</v>
      </c>
      <c r="J56" s="39">
        <f t="shared" si="13"/>
        <v>32.07272727272731</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0.16112956363636358</v>
      </c>
      <c r="O56" s="40">
        <f>COUNTIF(Vertices[Eigenvector Centrality],"&gt;= "&amp;N56)-COUNTIF(Vertices[Eigenvector Centrality],"&gt;="&amp;N57)</f>
        <v>0</v>
      </c>
      <c r="P56" s="39">
        <f t="shared" si="16"/>
        <v>2.992169181818179</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7</v>
      </c>
      <c r="I57" s="44">
        <f>COUNTIF(Vertices[Out-Degree],"&gt;= "&amp;H57)-COUNTIF(Vertices[Out-Degree],"&gt;="&amp;H58)</f>
        <v>1</v>
      </c>
      <c r="J57" s="43">
        <f>MAX(Vertices[Betweenness Centrality])</f>
        <v>42</v>
      </c>
      <c r="K57" s="44">
        <f>COUNTIF(Vertices[Betweenness Centrality],"&gt;= "&amp;J57)-COUNTIF(Vertices[Betweenness Centrality],"&gt;="&amp;J58)</f>
        <v>1</v>
      </c>
      <c r="L57" s="43">
        <f>MAX(Vertices[Closeness Centrality])</f>
        <v>1</v>
      </c>
      <c r="M57" s="44">
        <f>COUNTIF(Vertices[Closeness Centrality],"&gt;= "&amp;L57)-COUNTIF(Vertices[Closeness Centrality],"&gt;="&amp;L58)</f>
        <v>10</v>
      </c>
      <c r="N57" s="43">
        <f>MAX(Vertices[Eigenvector Centrality])</f>
        <v>0.211003</v>
      </c>
      <c r="O57" s="44">
        <f>COUNTIF(Vertices[Eigenvector Centrality],"&gt;= "&amp;N57)-COUNTIF(Vertices[Eigenvector Centrality],"&gt;="&amp;N58)</f>
        <v>3</v>
      </c>
      <c r="P57" s="43">
        <f>MAX(Vertices[PageRank])</f>
        <v>3.756698</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0.9428571428571428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7</v>
      </c>
    </row>
    <row r="85" spans="1:2" ht="15">
      <c r="A85" s="35" t="s">
        <v>96</v>
      </c>
      <c r="B85" s="49">
        <f>_xlfn.IFERROR(AVERAGE(Vertices[Out-Degree]),NoMetricMessage)</f>
        <v>0.9428571428571428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42</v>
      </c>
    </row>
    <row r="99" spans="1:2" ht="15">
      <c r="A99" s="35" t="s">
        <v>102</v>
      </c>
      <c r="B99" s="49">
        <f>_xlfn.IFERROR(AVERAGE(Vertices[Betweenness Centrality]),NoMetricMessage)</f>
        <v>2.4571428571428573</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0.37438888571428575</v>
      </c>
    </row>
    <row r="114" spans="1:2" ht="15">
      <c r="A114" s="35" t="s">
        <v>109</v>
      </c>
      <c r="B114" s="49">
        <f>_xlfn.IFERROR(MEDIAN(Vertices[Closeness Centrality]),NoMetricMessage)</f>
        <v>0.142857</v>
      </c>
    </row>
    <row r="125" spans="1:2" ht="15">
      <c r="A125" s="35" t="s">
        <v>112</v>
      </c>
      <c r="B125" s="49">
        <f>IF(COUNT(Vertices[Eigenvector Centrality])&gt;0,N2,NoMetricMessage)</f>
        <v>0</v>
      </c>
    </row>
    <row r="126" spans="1:2" ht="15">
      <c r="A126" s="35" t="s">
        <v>113</v>
      </c>
      <c r="B126" s="49">
        <f>IF(COUNT(Vertices[Eigenvector Centrality])&gt;0,N57,NoMetricMessage)</f>
        <v>0.211003</v>
      </c>
    </row>
    <row r="127" spans="1:2" ht="15">
      <c r="A127" s="35" t="s">
        <v>114</v>
      </c>
      <c r="B127" s="49">
        <f>_xlfn.IFERROR(AVERAGE(Vertices[Eigenvector Centrality]),NoMetricMessage)</f>
        <v>0.028571485714285715</v>
      </c>
    </row>
    <row r="128" spans="1:2" ht="15">
      <c r="A128" s="35" t="s">
        <v>115</v>
      </c>
      <c r="B128" s="49">
        <f>_xlfn.IFERROR(MEDIAN(Vertices[Eigenvector Centrality]),NoMetricMessage)</f>
        <v>0</v>
      </c>
    </row>
    <row r="139" spans="1:2" ht="15">
      <c r="A139" s="35" t="s">
        <v>140</v>
      </c>
      <c r="B139" s="49">
        <f>IF(COUNT(Vertices[PageRank])&gt;0,P2,NoMetricMessage)</f>
        <v>0.522153</v>
      </c>
    </row>
    <row r="140" spans="1:2" ht="15">
      <c r="A140" s="35" t="s">
        <v>141</v>
      </c>
      <c r="B140" s="49">
        <f>IF(COUNT(Vertices[PageRank])&gt;0,P57,NoMetricMessage)</f>
        <v>3.756698</v>
      </c>
    </row>
    <row r="141" spans="1:2" ht="15">
      <c r="A141" s="35" t="s">
        <v>142</v>
      </c>
      <c r="B141" s="49">
        <f>_xlfn.IFERROR(AVERAGE(Vertices[PageRank]),NoMetricMessage)</f>
        <v>0.9999844571428572</v>
      </c>
    </row>
    <row r="142" spans="1:2" ht="15">
      <c r="A142" s="35" t="s">
        <v>143</v>
      </c>
      <c r="B142" s="49">
        <f>_xlfn.IFERROR(MEDIAN(Vertices[PageRank]),NoMetricMessage)</f>
        <v>0.701744</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0.033333333333333326</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799</v>
      </c>
      <c r="K7" s="13" t="s">
        <v>800</v>
      </c>
    </row>
    <row r="8" spans="1:11" ht="409.5">
      <c r="A8"/>
      <c r="B8">
        <v>2</v>
      </c>
      <c r="C8">
        <v>2</v>
      </c>
      <c r="D8" t="s">
        <v>61</v>
      </c>
      <c r="E8" t="s">
        <v>61</v>
      </c>
      <c r="H8" t="s">
        <v>73</v>
      </c>
      <c r="J8" t="s">
        <v>801</v>
      </c>
      <c r="K8" s="13" t="s">
        <v>802</v>
      </c>
    </row>
    <row r="9" spans="1:11" ht="409.5">
      <c r="A9"/>
      <c r="B9">
        <v>3</v>
      </c>
      <c r="C9">
        <v>4</v>
      </c>
      <c r="D9" t="s">
        <v>62</v>
      </c>
      <c r="E9" t="s">
        <v>62</v>
      </c>
      <c r="H9" t="s">
        <v>74</v>
      </c>
      <c r="J9" t="s">
        <v>803</v>
      </c>
      <c r="K9" s="13" t="s">
        <v>804</v>
      </c>
    </row>
    <row r="10" spans="1:11" ht="409.5">
      <c r="A10"/>
      <c r="B10">
        <v>4</v>
      </c>
      <c r="D10" t="s">
        <v>63</v>
      </c>
      <c r="E10" t="s">
        <v>63</v>
      </c>
      <c r="H10" t="s">
        <v>75</v>
      </c>
      <c r="J10" t="s">
        <v>805</v>
      </c>
      <c r="K10" s="13" t="s">
        <v>806</v>
      </c>
    </row>
    <row r="11" spans="1:11" ht="15">
      <c r="A11"/>
      <c r="B11">
        <v>5</v>
      </c>
      <c r="D11" t="s">
        <v>46</v>
      </c>
      <c r="E11">
        <v>1</v>
      </c>
      <c r="H11" t="s">
        <v>76</v>
      </c>
      <c r="J11" t="s">
        <v>807</v>
      </c>
      <c r="K11" t="s">
        <v>808</v>
      </c>
    </row>
    <row r="12" spans="1:11" ht="15">
      <c r="A12"/>
      <c r="B12"/>
      <c r="D12" t="s">
        <v>64</v>
      </c>
      <c r="E12">
        <v>2</v>
      </c>
      <c r="H12">
        <v>0</v>
      </c>
      <c r="J12" t="s">
        <v>809</v>
      </c>
      <c r="K12" t="s">
        <v>810</v>
      </c>
    </row>
    <row r="13" spans="1:11" ht="15">
      <c r="A13"/>
      <c r="B13"/>
      <c r="D13">
        <v>1</v>
      </c>
      <c r="E13">
        <v>3</v>
      </c>
      <c r="H13">
        <v>1</v>
      </c>
      <c r="J13" t="s">
        <v>811</v>
      </c>
      <c r="K13" t="s">
        <v>812</v>
      </c>
    </row>
    <row r="14" spans="4:11" ht="15">
      <c r="D14">
        <v>2</v>
      </c>
      <c r="E14">
        <v>4</v>
      </c>
      <c r="H14">
        <v>2</v>
      </c>
      <c r="J14" t="s">
        <v>813</v>
      </c>
      <c r="K14" t="s">
        <v>814</v>
      </c>
    </row>
    <row r="15" spans="4:11" ht="15">
      <c r="D15">
        <v>3</v>
      </c>
      <c r="E15">
        <v>5</v>
      </c>
      <c r="H15">
        <v>3</v>
      </c>
      <c r="J15" t="s">
        <v>815</v>
      </c>
      <c r="K15" t="s">
        <v>816</v>
      </c>
    </row>
    <row r="16" spans="4:11" ht="15">
      <c r="D16">
        <v>4</v>
      </c>
      <c r="E16">
        <v>6</v>
      </c>
      <c r="H16">
        <v>4</v>
      </c>
      <c r="J16" t="s">
        <v>817</v>
      </c>
      <c r="K16" t="s">
        <v>818</v>
      </c>
    </row>
    <row r="17" spans="4:11" ht="15">
      <c r="D17">
        <v>5</v>
      </c>
      <c r="E17">
        <v>7</v>
      </c>
      <c r="H17">
        <v>5</v>
      </c>
      <c r="J17" t="s">
        <v>819</v>
      </c>
      <c r="K17" t="s">
        <v>820</v>
      </c>
    </row>
    <row r="18" spans="4:11" ht="15">
      <c r="D18">
        <v>6</v>
      </c>
      <c r="E18">
        <v>8</v>
      </c>
      <c r="H18">
        <v>6</v>
      </c>
      <c r="J18" t="s">
        <v>821</v>
      </c>
      <c r="K18" t="s">
        <v>822</v>
      </c>
    </row>
    <row r="19" spans="4:11" ht="15">
      <c r="D19">
        <v>7</v>
      </c>
      <c r="E19">
        <v>9</v>
      </c>
      <c r="H19">
        <v>7</v>
      </c>
      <c r="J19" t="s">
        <v>823</v>
      </c>
      <c r="K19" t="s">
        <v>824</v>
      </c>
    </row>
    <row r="20" spans="4:11" ht="15">
      <c r="D20">
        <v>8</v>
      </c>
      <c r="H20">
        <v>8</v>
      </c>
      <c r="J20" t="s">
        <v>825</v>
      </c>
      <c r="K20" t="s">
        <v>826</v>
      </c>
    </row>
    <row r="21" spans="4:11" ht="409.5">
      <c r="D21">
        <v>9</v>
      </c>
      <c r="H21">
        <v>9</v>
      </c>
      <c r="J21" t="s">
        <v>827</v>
      </c>
      <c r="K21" s="13" t="s">
        <v>828</v>
      </c>
    </row>
    <row r="22" spans="4:11" ht="409.5">
      <c r="D22">
        <v>10</v>
      </c>
      <c r="J22" t="s">
        <v>829</v>
      </c>
      <c r="K22" s="13" t="s">
        <v>830</v>
      </c>
    </row>
    <row r="23" spans="4:11" ht="409.5">
      <c r="D23">
        <v>11</v>
      </c>
      <c r="J23" t="s">
        <v>831</v>
      </c>
      <c r="K23" s="13" t="s">
        <v>832</v>
      </c>
    </row>
    <row r="24" spans="10:11" ht="409.5">
      <c r="J24" t="s">
        <v>833</v>
      </c>
      <c r="K24" s="13" t="s">
        <v>1400</v>
      </c>
    </row>
    <row r="25" spans="10:11" ht="15">
      <c r="J25" t="s">
        <v>834</v>
      </c>
      <c r="K25" t="b">
        <v>0</v>
      </c>
    </row>
    <row r="26" spans="10:11" ht="15">
      <c r="J26" t="s">
        <v>1398</v>
      </c>
      <c r="K26" t="s">
        <v>1399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859</v>
      </c>
      <c r="B2" s="128" t="s">
        <v>860</v>
      </c>
      <c r="C2" s="67" t="s">
        <v>861</v>
      </c>
    </row>
    <row r="3" spans="1:3" ht="15">
      <c r="A3" s="127" t="s">
        <v>836</v>
      </c>
      <c r="B3" s="127" t="s">
        <v>836</v>
      </c>
      <c r="C3" s="36">
        <v>7</v>
      </c>
    </row>
    <row r="4" spans="1:3" ht="15">
      <c r="A4" s="127" t="s">
        <v>837</v>
      </c>
      <c r="B4" s="127" t="s">
        <v>837</v>
      </c>
      <c r="C4" s="36">
        <v>8</v>
      </c>
    </row>
    <row r="5" spans="1:3" ht="15">
      <c r="A5" s="127" t="s">
        <v>838</v>
      </c>
      <c r="B5" s="127" t="s">
        <v>838</v>
      </c>
      <c r="C5" s="36">
        <v>4</v>
      </c>
    </row>
    <row r="6" spans="1:3" ht="15">
      <c r="A6" s="127" t="s">
        <v>839</v>
      </c>
      <c r="B6" s="127" t="s">
        <v>839</v>
      </c>
      <c r="C6" s="36">
        <v>8</v>
      </c>
    </row>
    <row r="7" spans="1:3" ht="15">
      <c r="A7" s="127" t="s">
        <v>840</v>
      </c>
      <c r="B7" s="127" t="s">
        <v>840</v>
      </c>
      <c r="C7" s="36">
        <v>2</v>
      </c>
    </row>
    <row r="8" spans="1:3" ht="15">
      <c r="A8" s="127" t="s">
        <v>841</v>
      </c>
      <c r="B8" s="127" t="s">
        <v>841</v>
      </c>
      <c r="C8" s="36">
        <v>1</v>
      </c>
    </row>
    <row r="9" spans="1:3" ht="15">
      <c r="A9" s="127" t="s">
        <v>842</v>
      </c>
      <c r="B9" s="127" t="s">
        <v>842</v>
      </c>
      <c r="C9" s="36">
        <v>1</v>
      </c>
    </row>
    <row r="10" spans="1:3" ht="15">
      <c r="A10" s="127" t="s">
        <v>843</v>
      </c>
      <c r="B10" s="127" t="s">
        <v>843</v>
      </c>
      <c r="C10" s="36">
        <v>2</v>
      </c>
    </row>
    <row r="11" spans="1:3" ht="15">
      <c r="A11" s="127" t="s">
        <v>844</v>
      </c>
      <c r="B11" s="127" t="s">
        <v>844</v>
      </c>
      <c r="C11" s="36">
        <v>24</v>
      </c>
    </row>
    <row r="12" spans="1:3" ht="15">
      <c r="A12" s="127" t="s">
        <v>845</v>
      </c>
      <c r="B12" s="127" t="s">
        <v>845</v>
      </c>
      <c r="C12" s="36">
        <v>13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867</v>
      </c>
      <c r="B1" s="13" t="s">
        <v>868</v>
      </c>
      <c r="C1" s="85" t="s">
        <v>869</v>
      </c>
      <c r="D1" s="85" t="s">
        <v>871</v>
      </c>
      <c r="E1" s="13" t="s">
        <v>870</v>
      </c>
      <c r="F1" s="13" t="s">
        <v>873</v>
      </c>
      <c r="G1" s="13" t="s">
        <v>872</v>
      </c>
      <c r="H1" s="13" t="s">
        <v>875</v>
      </c>
      <c r="I1" s="13" t="s">
        <v>874</v>
      </c>
      <c r="J1" s="13" t="s">
        <v>877</v>
      </c>
      <c r="K1" s="85" t="s">
        <v>876</v>
      </c>
      <c r="L1" s="85" t="s">
        <v>879</v>
      </c>
      <c r="M1" s="13" t="s">
        <v>878</v>
      </c>
      <c r="N1" s="13" t="s">
        <v>881</v>
      </c>
      <c r="O1" s="13" t="s">
        <v>880</v>
      </c>
      <c r="P1" s="13" t="s">
        <v>883</v>
      </c>
      <c r="Q1" s="13" t="s">
        <v>882</v>
      </c>
      <c r="R1" s="13" t="s">
        <v>885</v>
      </c>
      <c r="S1" s="13" t="s">
        <v>884</v>
      </c>
      <c r="T1" s="13" t="s">
        <v>887</v>
      </c>
      <c r="U1" s="13" t="s">
        <v>886</v>
      </c>
      <c r="V1" s="13" t="s">
        <v>888</v>
      </c>
    </row>
    <row r="2" spans="1:22" ht="15">
      <c r="A2" s="90" t="s">
        <v>322</v>
      </c>
      <c r="B2" s="85">
        <v>13</v>
      </c>
      <c r="C2" s="85"/>
      <c r="D2" s="85"/>
      <c r="E2" s="90" t="s">
        <v>319</v>
      </c>
      <c r="F2" s="85">
        <v>2</v>
      </c>
      <c r="G2" s="90" t="s">
        <v>299</v>
      </c>
      <c r="H2" s="85">
        <v>1</v>
      </c>
      <c r="I2" s="90" t="s">
        <v>317</v>
      </c>
      <c r="J2" s="85">
        <v>2</v>
      </c>
      <c r="K2" s="85"/>
      <c r="L2" s="85"/>
      <c r="M2" s="90" t="s">
        <v>323</v>
      </c>
      <c r="N2" s="85">
        <v>1</v>
      </c>
      <c r="O2" s="90" t="s">
        <v>321</v>
      </c>
      <c r="P2" s="85">
        <v>1</v>
      </c>
      <c r="Q2" s="90" t="s">
        <v>318</v>
      </c>
      <c r="R2" s="85">
        <v>2</v>
      </c>
      <c r="S2" s="90" t="s">
        <v>300</v>
      </c>
      <c r="T2" s="85">
        <v>1</v>
      </c>
      <c r="U2" s="90" t="s">
        <v>322</v>
      </c>
      <c r="V2" s="85">
        <v>13</v>
      </c>
    </row>
    <row r="3" spans="1:22" ht="15">
      <c r="A3" s="90" t="s">
        <v>319</v>
      </c>
      <c r="B3" s="85">
        <v>2</v>
      </c>
      <c r="C3" s="85"/>
      <c r="D3" s="85"/>
      <c r="E3" s="90" t="s">
        <v>320</v>
      </c>
      <c r="F3" s="85">
        <v>1</v>
      </c>
      <c r="G3" s="90" t="s">
        <v>298</v>
      </c>
      <c r="H3" s="85">
        <v>1</v>
      </c>
      <c r="I3" s="90" t="s">
        <v>316</v>
      </c>
      <c r="J3" s="85">
        <v>1</v>
      </c>
      <c r="K3" s="85"/>
      <c r="L3" s="85"/>
      <c r="M3" s="85"/>
      <c r="N3" s="85"/>
      <c r="O3" s="85"/>
      <c r="P3" s="85"/>
      <c r="Q3" s="85"/>
      <c r="R3" s="85"/>
      <c r="S3" s="90" t="s">
        <v>301</v>
      </c>
      <c r="T3" s="85">
        <v>1</v>
      </c>
      <c r="U3" s="85"/>
      <c r="V3" s="85"/>
    </row>
    <row r="4" spans="1:22" ht="15">
      <c r="A4" s="90" t="s">
        <v>318</v>
      </c>
      <c r="B4" s="85">
        <v>2</v>
      </c>
      <c r="C4" s="85"/>
      <c r="D4" s="85"/>
      <c r="E4" s="90" t="s">
        <v>314</v>
      </c>
      <c r="F4" s="85">
        <v>1</v>
      </c>
      <c r="G4" s="85"/>
      <c r="H4" s="85"/>
      <c r="I4" s="85"/>
      <c r="J4" s="85"/>
      <c r="K4" s="85"/>
      <c r="L4" s="85"/>
      <c r="M4" s="85"/>
      <c r="N4" s="85"/>
      <c r="O4" s="85"/>
      <c r="P4" s="85"/>
      <c r="Q4" s="85"/>
      <c r="R4" s="85"/>
      <c r="S4" s="90" t="s">
        <v>302</v>
      </c>
      <c r="T4" s="85">
        <v>1</v>
      </c>
      <c r="U4" s="85"/>
      <c r="V4" s="85"/>
    </row>
    <row r="5" spans="1:22" ht="15">
      <c r="A5" s="90" t="s">
        <v>317</v>
      </c>
      <c r="B5" s="85">
        <v>2</v>
      </c>
      <c r="C5" s="85"/>
      <c r="D5" s="85"/>
      <c r="E5" s="90" t="s">
        <v>315</v>
      </c>
      <c r="F5" s="85">
        <v>1</v>
      </c>
      <c r="G5" s="85"/>
      <c r="H5" s="85"/>
      <c r="I5" s="85"/>
      <c r="J5" s="85"/>
      <c r="K5" s="85"/>
      <c r="L5" s="85"/>
      <c r="M5" s="85"/>
      <c r="N5" s="85"/>
      <c r="O5" s="85"/>
      <c r="P5" s="85"/>
      <c r="Q5" s="85"/>
      <c r="R5" s="85"/>
      <c r="S5" s="90" t="s">
        <v>303</v>
      </c>
      <c r="T5" s="85">
        <v>1</v>
      </c>
      <c r="U5" s="85"/>
      <c r="V5" s="85"/>
    </row>
    <row r="6" spans="1:22" ht="15">
      <c r="A6" s="90" t="s">
        <v>323</v>
      </c>
      <c r="B6" s="85">
        <v>1</v>
      </c>
      <c r="C6" s="85"/>
      <c r="D6" s="85"/>
      <c r="E6" s="90" t="s">
        <v>313</v>
      </c>
      <c r="F6" s="85">
        <v>1</v>
      </c>
      <c r="G6" s="85"/>
      <c r="H6" s="85"/>
      <c r="I6" s="85"/>
      <c r="J6" s="85"/>
      <c r="K6" s="85"/>
      <c r="L6" s="85"/>
      <c r="M6" s="85"/>
      <c r="N6" s="85"/>
      <c r="O6" s="85"/>
      <c r="P6" s="85"/>
      <c r="Q6" s="85"/>
      <c r="R6" s="85"/>
      <c r="S6" s="90" t="s">
        <v>304</v>
      </c>
      <c r="T6" s="85">
        <v>1</v>
      </c>
      <c r="U6" s="85"/>
      <c r="V6" s="85"/>
    </row>
    <row r="7" spans="1:22" ht="15">
      <c r="A7" s="90" t="s">
        <v>321</v>
      </c>
      <c r="B7" s="85">
        <v>1</v>
      </c>
      <c r="C7" s="85"/>
      <c r="D7" s="85"/>
      <c r="E7" s="85"/>
      <c r="F7" s="85"/>
      <c r="G7" s="85"/>
      <c r="H7" s="85"/>
      <c r="I7" s="85"/>
      <c r="J7" s="85"/>
      <c r="K7" s="85"/>
      <c r="L7" s="85"/>
      <c r="M7" s="85"/>
      <c r="N7" s="85"/>
      <c r="O7" s="85"/>
      <c r="P7" s="85"/>
      <c r="Q7" s="85"/>
      <c r="R7" s="85"/>
      <c r="S7" s="90" t="s">
        <v>305</v>
      </c>
      <c r="T7" s="85">
        <v>1</v>
      </c>
      <c r="U7" s="85"/>
      <c r="V7" s="85"/>
    </row>
    <row r="8" spans="1:22" ht="15">
      <c r="A8" s="90" t="s">
        <v>320</v>
      </c>
      <c r="B8" s="85">
        <v>1</v>
      </c>
      <c r="C8" s="85"/>
      <c r="D8" s="85"/>
      <c r="E8" s="85"/>
      <c r="F8" s="85"/>
      <c r="G8" s="85"/>
      <c r="H8" s="85"/>
      <c r="I8" s="85"/>
      <c r="J8" s="85"/>
      <c r="K8" s="85"/>
      <c r="L8" s="85"/>
      <c r="M8" s="85"/>
      <c r="N8" s="85"/>
      <c r="O8" s="85"/>
      <c r="P8" s="85"/>
      <c r="Q8" s="85"/>
      <c r="R8" s="85"/>
      <c r="S8" s="90" t="s">
        <v>306</v>
      </c>
      <c r="T8" s="85">
        <v>1</v>
      </c>
      <c r="U8" s="85"/>
      <c r="V8" s="85"/>
    </row>
    <row r="9" spans="1:22" ht="15">
      <c r="A9" s="90" t="s">
        <v>314</v>
      </c>
      <c r="B9" s="85">
        <v>1</v>
      </c>
      <c r="C9" s="85"/>
      <c r="D9" s="85"/>
      <c r="E9" s="85"/>
      <c r="F9" s="85"/>
      <c r="G9" s="85"/>
      <c r="H9" s="85"/>
      <c r="I9" s="85"/>
      <c r="J9" s="85"/>
      <c r="K9" s="85"/>
      <c r="L9" s="85"/>
      <c r="M9" s="85"/>
      <c r="N9" s="85"/>
      <c r="O9" s="85"/>
      <c r="P9" s="85"/>
      <c r="Q9" s="85"/>
      <c r="R9" s="85"/>
      <c r="S9" s="90" t="s">
        <v>307</v>
      </c>
      <c r="T9" s="85">
        <v>1</v>
      </c>
      <c r="U9" s="85"/>
      <c r="V9" s="85"/>
    </row>
    <row r="10" spans="1:22" ht="15">
      <c r="A10" s="90" t="s">
        <v>313</v>
      </c>
      <c r="B10" s="85">
        <v>1</v>
      </c>
      <c r="C10" s="85"/>
      <c r="D10" s="85"/>
      <c r="E10" s="85"/>
      <c r="F10" s="85"/>
      <c r="G10" s="85"/>
      <c r="H10" s="85"/>
      <c r="I10" s="85"/>
      <c r="J10" s="85"/>
      <c r="K10" s="85"/>
      <c r="L10" s="85"/>
      <c r="M10" s="85"/>
      <c r="N10" s="85"/>
      <c r="O10" s="85"/>
      <c r="P10" s="85"/>
      <c r="Q10" s="85"/>
      <c r="R10" s="85"/>
      <c r="S10" s="90" t="s">
        <v>308</v>
      </c>
      <c r="T10" s="85">
        <v>1</v>
      </c>
      <c r="U10" s="85"/>
      <c r="V10" s="85"/>
    </row>
    <row r="11" spans="1:22" ht="15">
      <c r="A11" s="90" t="s">
        <v>315</v>
      </c>
      <c r="B11" s="85">
        <v>1</v>
      </c>
      <c r="C11" s="85"/>
      <c r="D11" s="85"/>
      <c r="E11" s="85"/>
      <c r="F11" s="85"/>
      <c r="G11" s="85"/>
      <c r="H11" s="85"/>
      <c r="I11" s="85"/>
      <c r="J11" s="85"/>
      <c r="K11" s="85"/>
      <c r="L11" s="85"/>
      <c r="M11" s="85"/>
      <c r="N11" s="85"/>
      <c r="O11" s="85"/>
      <c r="P11" s="85"/>
      <c r="Q11" s="85"/>
      <c r="R11" s="85"/>
      <c r="S11" s="90" t="s">
        <v>309</v>
      </c>
      <c r="T11" s="85">
        <v>1</v>
      </c>
      <c r="U11" s="85"/>
      <c r="V11" s="85"/>
    </row>
    <row r="14" spans="1:22" ht="15" customHeight="1">
      <c r="A14" s="13" t="s">
        <v>894</v>
      </c>
      <c r="B14" s="13" t="s">
        <v>868</v>
      </c>
      <c r="C14" s="85" t="s">
        <v>895</v>
      </c>
      <c r="D14" s="85" t="s">
        <v>871</v>
      </c>
      <c r="E14" s="13" t="s">
        <v>896</v>
      </c>
      <c r="F14" s="13" t="s">
        <v>873</v>
      </c>
      <c r="G14" s="13" t="s">
        <v>897</v>
      </c>
      <c r="H14" s="13" t="s">
        <v>875</v>
      </c>
      <c r="I14" s="13" t="s">
        <v>898</v>
      </c>
      <c r="J14" s="13" t="s">
        <v>877</v>
      </c>
      <c r="K14" s="85" t="s">
        <v>899</v>
      </c>
      <c r="L14" s="85" t="s">
        <v>879</v>
      </c>
      <c r="M14" s="13" t="s">
        <v>900</v>
      </c>
      <c r="N14" s="13" t="s">
        <v>881</v>
      </c>
      <c r="O14" s="13" t="s">
        <v>901</v>
      </c>
      <c r="P14" s="13" t="s">
        <v>883</v>
      </c>
      <c r="Q14" s="13" t="s">
        <v>902</v>
      </c>
      <c r="R14" s="13" t="s">
        <v>885</v>
      </c>
      <c r="S14" s="13" t="s">
        <v>903</v>
      </c>
      <c r="T14" s="13" t="s">
        <v>887</v>
      </c>
      <c r="U14" s="13" t="s">
        <v>904</v>
      </c>
      <c r="V14" s="13" t="s">
        <v>888</v>
      </c>
    </row>
    <row r="15" spans="1:22" ht="15">
      <c r="A15" s="85" t="s">
        <v>333</v>
      </c>
      <c r="B15" s="85">
        <v>13</v>
      </c>
      <c r="C15" s="85"/>
      <c r="D15" s="85"/>
      <c r="E15" s="85" t="s">
        <v>330</v>
      </c>
      <c r="F15" s="85">
        <v>3</v>
      </c>
      <c r="G15" s="85" t="s">
        <v>325</v>
      </c>
      <c r="H15" s="85">
        <v>1</v>
      </c>
      <c r="I15" s="85" t="s">
        <v>330</v>
      </c>
      <c r="J15" s="85">
        <v>3</v>
      </c>
      <c r="K15" s="85"/>
      <c r="L15" s="85"/>
      <c r="M15" s="85" t="s">
        <v>334</v>
      </c>
      <c r="N15" s="85">
        <v>1</v>
      </c>
      <c r="O15" s="85" t="s">
        <v>332</v>
      </c>
      <c r="P15" s="85">
        <v>1</v>
      </c>
      <c r="Q15" s="85" t="s">
        <v>331</v>
      </c>
      <c r="R15" s="85">
        <v>2</v>
      </c>
      <c r="S15" s="85" t="s">
        <v>326</v>
      </c>
      <c r="T15" s="85">
        <v>13</v>
      </c>
      <c r="U15" s="85" t="s">
        <v>333</v>
      </c>
      <c r="V15" s="85">
        <v>13</v>
      </c>
    </row>
    <row r="16" spans="1:22" ht="15">
      <c r="A16" s="85" t="s">
        <v>326</v>
      </c>
      <c r="B16" s="85">
        <v>13</v>
      </c>
      <c r="C16" s="85"/>
      <c r="D16" s="85"/>
      <c r="E16" s="85" t="s">
        <v>328</v>
      </c>
      <c r="F16" s="85">
        <v>1</v>
      </c>
      <c r="G16" s="85" t="s">
        <v>324</v>
      </c>
      <c r="H16" s="85">
        <v>1</v>
      </c>
      <c r="I16" s="85"/>
      <c r="J16" s="85"/>
      <c r="K16" s="85"/>
      <c r="L16" s="85"/>
      <c r="M16" s="85"/>
      <c r="N16" s="85"/>
      <c r="O16" s="85"/>
      <c r="P16" s="85"/>
      <c r="Q16" s="85"/>
      <c r="R16" s="85"/>
      <c r="S16" s="85"/>
      <c r="T16" s="85"/>
      <c r="U16" s="85"/>
      <c r="V16" s="85"/>
    </row>
    <row r="17" spans="1:22" ht="15">
      <c r="A17" s="85" t="s">
        <v>330</v>
      </c>
      <c r="B17" s="85">
        <v>6</v>
      </c>
      <c r="C17" s="85"/>
      <c r="D17" s="85"/>
      <c r="E17" s="85" t="s">
        <v>329</v>
      </c>
      <c r="F17" s="85">
        <v>1</v>
      </c>
      <c r="G17" s="85"/>
      <c r="H17" s="85"/>
      <c r="I17" s="85"/>
      <c r="J17" s="85"/>
      <c r="K17" s="85"/>
      <c r="L17" s="85"/>
      <c r="M17" s="85"/>
      <c r="N17" s="85"/>
      <c r="O17" s="85"/>
      <c r="P17" s="85"/>
      <c r="Q17" s="85"/>
      <c r="R17" s="85"/>
      <c r="S17" s="85"/>
      <c r="T17" s="85"/>
      <c r="U17" s="85"/>
      <c r="V17" s="85"/>
    </row>
    <row r="18" spans="1:22" ht="15">
      <c r="A18" s="85" t="s">
        <v>331</v>
      </c>
      <c r="B18" s="85">
        <v>2</v>
      </c>
      <c r="C18" s="85"/>
      <c r="D18" s="85"/>
      <c r="E18" s="85" t="s">
        <v>327</v>
      </c>
      <c r="F18" s="85">
        <v>1</v>
      </c>
      <c r="G18" s="85"/>
      <c r="H18" s="85"/>
      <c r="I18" s="85"/>
      <c r="J18" s="85"/>
      <c r="K18" s="85"/>
      <c r="L18" s="85"/>
      <c r="M18" s="85"/>
      <c r="N18" s="85"/>
      <c r="O18" s="85"/>
      <c r="P18" s="85"/>
      <c r="Q18" s="85"/>
      <c r="R18" s="85"/>
      <c r="S18" s="85"/>
      <c r="T18" s="85"/>
      <c r="U18" s="85"/>
      <c r="V18" s="85"/>
    </row>
    <row r="19" spans="1:22" ht="15">
      <c r="A19" s="85" t="s">
        <v>334</v>
      </c>
      <c r="B19" s="85">
        <v>1</v>
      </c>
      <c r="C19" s="85"/>
      <c r="D19" s="85"/>
      <c r="E19" s="85"/>
      <c r="F19" s="85"/>
      <c r="G19" s="85"/>
      <c r="H19" s="85"/>
      <c r="I19" s="85"/>
      <c r="J19" s="85"/>
      <c r="K19" s="85"/>
      <c r="L19" s="85"/>
      <c r="M19" s="85"/>
      <c r="N19" s="85"/>
      <c r="O19" s="85"/>
      <c r="P19" s="85"/>
      <c r="Q19" s="85"/>
      <c r="R19" s="85"/>
      <c r="S19" s="85"/>
      <c r="T19" s="85"/>
      <c r="U19" s="85"/>
      <c r="V19" s="85"/>
    </row>
    <row r="20" spans="1:22" ht="15">
      <c r="A20" s="85" t="s">
        <v>332</v>
      </c>
      <c r="B20" s="85">
        <v>1</v>
      </c>
      <c r="C20" s="85"/>
      <c r="D20" s="85"/>
      <c r="E20" s="85"/>
      <c r="F20" s="85"/>
      <c r="G20" s="85"/>
      <c r="H20" s="85"/>
      <c r="I20" s="85"/>
      <c r="J20" s="85"/>
      <c r="K20" s="85"/>
      <c r="L20" s="85"/>
      <c r="M20" s="85"/>
      <c r="N20" s="85"/>
      <c r="O20" s="85"/>
      <c r="P20" s="85"/>
      <c r="Q20" s="85"/>
      <c r="R20" s="85"/>
      <c r="S20" s="85"/>
      <c r="T20" s="85"/>
      <c r="U20" s="85"/>
      <c r="V20" s="85"/>
    </row>
    <row r="21" spans="1:22" ht="15">
      <c r="A21" s="85" t="s">
        <v>328</v>
      </c>
      <c r="B21" s="85">
        <v>1</v>
      </c>
      <c r="C21" s="85"/>
      <c r="D21" s="85"/>
      <c r="E21" s="85"/>
      <c r="F21" s="85"/>
      <c r="G21" s="85"/>
      <c r="H21" s="85"/>
      <c r="I21" s="85"/>
      <c r="J21" s="85"/>
      <c r="K21" s="85"/>
      <c r="L21" s="85"/>
      <c r="M21" s="85"/>
      <c r="N21" s="85"/>
      <c r="O21" s="85"/>
      <c r="P21" s="85"/>
      <c r="Q21" s="85"/>
      <c r="R21" s="85"/>
      <c r="S21" s="85"/>
      <c r="T21" s="85"/>
      <c r="U21" s="85"/>
      <c r="V21" s="85"/>
    </row>
    <row r="22" spans="1:22" ht="15">
      <c r="A22" s="85" t="s">
        <v>327</v>
      </c>
      <c r="B22" s="85">
        <v>1</v>
      </c>
      <c r="C22" s="85"/>
      <c r="D22" s="85"/>
      <c r="E22" s="85"/>
      <c r="F22" s="85"/>
      <c r="G22" s="85"/>
      <c r="H22" s="85"/>
      <c r="I22" s="85"/>
      <c r="J22" s="85"/>
      <c r="K22" s="85"/>
      <c r="L22" s="85"/>
      <c r="M22" s="85"/>
      <c r="N22" s="85"/>
      <c r="O22" s="85"/>
      <c r="P22" s="85"/>
      <c r="Q22" s="85"/>
      <c r="R22" s="85"/>
      <c r="S22" s="85"/>
      <c r="T22" s="85"/>
      <c r="U22" s="85"/>
      <c r="V22" s="85"/>
    </row>
    <row r="23" spans="1:22" ht="15">
      <c r="A23" s="85" t="s">
        <v>329</v>
      </c>
      <c r="B23" s="85">
        <v>1</v>
      </c>
      <c r="C23" s="85"/>
      <c r="D23" s="85"/>
      <c r="E23" s="85"/>
      <c r="F23" s="85"/>
      <c r="G23" s="85"/>
      <c r="H23" s="85"/>
      <c r="I23" s="85"/>
      <c r="J23" s="85"/>
      <c r="K23" s="85"/>
      <c r="L23" s="85"/>
      <c r="M23" s="85"/>
      <c r="N23" s="85"/>
      <c r="O23" s="85"/>
      <c r="P23" s="85"/>
      <c r="Q23" s="85"/>
      <c r="R23" s="85"/>
      <c r="S23" s="85"/>
      <c r="T23" s="85"/>
      <c r="U23" s="85"/>
      <c r="V23" s="85"/>
    </row>
    <row r="24" spans="1:22" ht="15">
      <c r="A24" s="85" t="s">
        <v>325</v>
      </c>
      <c r="B24" s="85">
        <v>1</v>
      </c>
      <c r="C24" s="85"/>
      <c r="D24" s="85"/>
      <c r="E24" s="85"/>
      <c r="F24" s="85"/>
      <c r="G24" s="85"/>
      <c r="H24" s="85"/>
      <c r="I24" s="85"/>
      <c r="J24" s="85"/>
      <c r="K24" s="85"/>
      <c r="L24" s="85"/>
      <c r="M24" s="85"/>
      <c r="N24" s="85"/>
      <c r="O24" s="85"/>
      <c r="P24" s="85"/>
      <c r="Q24" s="85"/>
      <c r="R24" s="85"/>
      <c r="S24" s="85"/>
      <c r="T24" s="85"/>
      <c r="U24" s="85"/>
      <c r="V24" s="85"/>
    </row>
    <row r="27" spans="1:22" ht="15" customHeight="1">
      <c r="A27" s="13" t="s">
        <v>908</v>
      </c>
      <c r="B27" s="13" t="s">
        <v>868</v>
      </c>
      <c r="C27" s="13" t="s">
        <v>917</v>
      </c>
      <c r="D27" s="13" t="s">
        <v>871</v>
      </c>
      <c r="E27" s="13" t="s">
        <v>918</v>
      </c>
      <c r="F27" s="13" t="s">
        <v>873</v>
      </c>
      <c r="G27" s="13" t="s">
        <v>926</v>
      </c>
      <c r="H27" s="13" t="s">
        <v>875</v>
      </c>
      <c r="I27" s="13" t="s">
        <v>936</v>
      </c>
      <c r="J27" s="13" t="s">
        <v>877</v>
      </c>
      <c r="K27" s="13" t="s">
        <v>942</v>
      </c>
      <c r="L27" s="13" t="s">
        <v>879</v>
      </c>
      <c r="M27" s="13" t="s">
        <v>953</v>
      </c>
      <c r="N27" s="13" t="s">
        <v>881</v>
      </c>
      <c r="O27" s="13" t="s">
        <v>962</v>
      </c>
      <c r="P27" s="13" t="s">
        <v>883</v>
      </c>
      <c r="Q27" s="13" t="s">
        <v>967</v>
      </c>
      <c r="R27" s="13" t="s">
        <v>885</v>
      </c>
      <c r="S27" s="13" t="s">
        <v>978</v>
      </c>
      <c r="T27" s="13" t="s">
        <v>887</v>
      </c>
      <c r="U27" s="13" t="s">
        <v>979</v>
      </c>
      <c r="V27" s="13" t="s">
        <v>888</v>
      </c>
    </row>
    <row r="28" spans="1:22" ht="15">
      <c r="A28" s="85" t="s">
        <v>339</v>
      </c>
      <c r="B28" s="85">
        <v>55</v>
      </c>
      <c r="C28" s="85" t="s">
        <v>339</v>
      </c>
      <c r="D28" s="85">
        <v>1</v>
      </c>
      <c r="E28" s="85" t="s">
        <v>339</v>
      </c>
      <c r="F28" s="85">
        <v>6</v>
      </c>
      <c r="G28" s="85" t="s">
        <v>927</v>
      </c>
      <c r="H28" s="85">
        <v>3</v>
      </c>
      <c r="I28" s="85" t="s">
        <v>244</v>
      </c>
      <c r="J28" s="85">
        <v>8</v>
      </c>
      <c r="K28" s="85" t="s">
        <v>943</v>
      </c>
      <c r="L28" s="85">
        <v>2</v>
      </c>
      <c r="M28" s="85" t="s">
        <v>954</v>
      </c>
      <c r="N28" s="85">
        <v>1</v>
      </c>
      <c r="O28" s="85" t="s">
        <v>963</v>
      </c>
      <c r="P28" s="85">
        <v>1</v>
      </c>
      <c r="Q28" s="85" t="s">
        <v>968</v>
      </c>
      <c r="R28" s="85">
        <v>2</v>
      </c>
      <c r="S28" s="85" t="s">
        <v>909</v>
      </c>
      <c r="T28" s="85">
        <v>24</v>
      </c>
      <c r="U28" s="85" t="s">
        <v>910</v>
      </c>
      <c r="V28" s="85">
        <v>13</v>
      </c>
    </row>
    <row r="29" spans="1:22" ht="15">
      <c r="A29" s="85" t="s">
        <v>909</v>
      </c>
      <c r="B29" s="85">
        <v>24</v>
      </c>
      <c r="C29" s="85"/>
      <c r="D29" s="85"/>
      <c r="E29" s="85" t="s">
        <v>244</v>
      </c>
      <c r="F29" s="85">
        <v>3</v>
      </c>
      <c r="G29" s="85" t="s">
        <v>928</v>
      </c>
      <c r="H29" s="85">
        <v>2</v>
      </c>
      <c r="I29" s="85" t="s">
        <v>914</v>
      </c>
      <c r="J29" s="85">
        <v>5</v>
      </c>
      <c r="K29" s="85" t="s">
        <v>944</v>
      </c>
      <c r="L29" s="85">
        <v>2</v>
      </c>
      <c r="M29" s="85" t="s">
        <v>955</v>
      </c>
      <c r="N29" s="85">
        <v>1</v>
      </c>
      <c r="O29" s="85" t="s">
        <v>964</v>
      </c>
      <c r="P29" s="85">
        <v>1</v>
      </c>
      <c r="Q29" s="85" t="s">
        <v>969</v>
      </c>
      <c r="R29" s="85">
        <v>2</v>
      </c>
      <c r="S29" s="85" t="s">
        <v>339</v>
      </c>
      <c r="T29" s="85">
        <v>24</v>
      </c>
      <c r="U29" s="85" t="s">
        <v>339</v>
      </c>
      <c r="V29" s="85">
        <v>13</v>
      </c>
    </row>
    <row r="30" spans="1:22" ht="15">
      <c r="A30" s="85" t="s">
        <v>910</v>
      </c>
      <c r="B30" s="85">
        <v>13</v>
      </c>
      <c r="C30" s="85"/>
      <c r="D30" s="85"/>
      <c r="E30" s="85" t="s">
        <v>914</v>
      </c>
      <c r="F30" s="85">
        <v>3</v>
      </c>
      <c r="G30" s="85" t="s">
        <v>929</v>
      </c>
      <c r="H30" s="85">
        <v>2</v>
      </c>
      <c r="I30" s="85" t="s">
        <v>339</v>
      </c>
      <c r="J30" s="85">
        <v>5</v>
      </c>
      <c r="K30" s="85" t="s">
        <v>945</v>
      </c>
      <c r="L30" s="85">
        <v>2</v>
      </c>
      <c r="M30" s="85" t="s">
        <v>956</v>
      </c>
      <c r="N30" s="85">
        <v>1</v>
      </c>
      <c r="O30" s="85" t="s">
        <v>339</v>
      </c>
      <c r="P30" s="85">
        <v>1</v>
      </c>
      <c r="Q30" s="85" t="s">
        <v>970</v>
      </c>
      <c r="R30" s="85">
        <v>2</v>
      </c>
      <c r="S30" s="85"/>
      <c r="T30" s="85"/>
      <c r="U30" s="85" t="s">
        <v>911</v>
      </c>
      <c r="V30" s="85">
        <v>13</v>
      </c>
    </row>
    <row r="31" spans="1:22" ht="15">
      <c r="A31" s="85" t="s">
        <v>911</v>
      </c>
      <c r="B31" s="85">
        <v>13</v>
      </c>
      <c r="C31" s="85"/>
      <c r="D31" s="85"/>
      <c r="E31" s="85" t="s">
        <v>919</v>
      </c>
      <c r="F31" s="85">
        <v>2</v>
      </c>
      <c r="G31" s="85" t="s">
        <v>930</v>
      </c>
      <c r="H31" s="85">
        <v>2</v>
      </c>
      <c r="I31" s="85" t="s">
        <v>915</v>
      </c>
      <c r="J31" s="85">
        <v>4</v>
      </c>
      <c r="K31" s="85" t="s">
        <v>946</v>
      </c>
      <c r="L31" s="85">
        <v>2</v>
      </c>
      <c r="M31" s="85" t="s">
        <v>957</v>
      </c>
      <c r="N31" s="85">
        <v>1</v>
      </c>
      <c r="O31" s="85" t="s">
        <v>965</v>
      </c>
      <c r="P31" s="85">
        <v>1</v>
      </c>
      <c r="Q31" s="85" t="s">
        <v>971</v>
      </c>
      <c r="R31" s="85">
        <v>2</v>
      </c>
      <c r="S31" s="85"/>
      <c r="T31" s="85"/>
      <c r="U31" s="85" t="s">
        <v>912</v>
      </c>
      <c r="V31" s="85">
        <v>13</v>
      </c>
    </row>
    <row r="32" spans="1:22" ht="15">
      <c r="A32" s="85" t="s">
        <v>912</v>
      </c>
      <c r="B32" s="85">
        <v>13</v>
      </c>
      <c r="C32" s="85"/>
      <c r="D32" s="85"/>
      <c r="E32" s="85" t="s">
        <v>920</v>
      </c>
      <c r="F32" s="85">
        <v>2</v>
      </c>
      <c r="G32" s="85" t="s">
        <v>931</v>
      </c>
      <c r="H32" s="85">
        <v>2</v>
      </c>
      <c r="I32" s="85" t="s">
        <v>916</v>
      </c>
      <c r="J32" s="85">
        <v>4</v>
      </c>
      <c r="K32" s="85" t="s">
        <v>947</v>
      </c>
      <c r="L32" s="85">
        <v>2</v>
      </c>
      <c r="M32" s="85" t="s">
        <v>958</v>
      </c>
      <c r="N32" s="85">
        <v>1</v>
      </c>
      <c r="O32" s="85" t="s">
        <v>966</v>
      </c>
      <c r="P32" s="85">
        <v>1</v>
      </c>
      <c r="Q32" s="85" t="s">
        <v>972</v>
      </c>
      <c r="R32" s="85">
        <v>2</v>
      </c>
      <c r="S32" s="85"/>
      <c r="T32" s="85"/>
      <c r="U32" s="85" t="s">
        <v>913</v>
      </c>
      <c r="V32" s="85">
        <v>13</v>
      </c>
    </row>
    <row r="33" spans="1:22" ht="15">
      <c r="A33" s="85" t="s">
        <v>913</v>
      </c>
      <c r="B33" s="85">
        <v>13</v>
      </c>
      <c r="C33" s="85"/>
      <c r="D33" s="85"/>
      <c r="E33" s="85" t="s">
        <v>921</v>
      </c>
      <c r="F33" s="85">
        <v>2</v>
      </c>
      <c r="G33" s="85" t="s">
        <v>932</v>
      </c>
      <c r="H33" s="85">
        <v>2</v>
      </c>
      <c r="I33" s="85" t="s">
        <v>937</v>
      </c>
      <c r="J33" s="85">
        <v>4</v>
      </c>
      <c r="K33" s="85" t="s">
        <v>948</v>
      </c>
      <c r="L33" s="85">
        <v>2</v>
      </c>
      <c r="M33" s="85" t="s">
        <v>959</v>
      </c>
      <c r="N33" s="85">
        <v>1</v>
      </c>
      <c r="O33" s="85" t="s">
        <v>944</v>
      </c>
      <c r="P33" s="85">
        <v>1</v>
      </c>
      <c r="Q33" s="85" t="s">
        <v>973</v>
      </c>
      <c r="R33" s="85">
        <v>2</v>
      </c>
      <c r="S33" s="85"/>
      <c r="T33" s="85"/>
      <c r="U33" s="85"/>
      <c r="V33" s="85"/>
    </row>
    <row r="34" spans="1:22" ht="15">
      <c r="A34" s="85" t="s">
        <v>244</v>
      </c>
      <c r="B34" s="85">
        <v>11</v>
      </c>
      <c r="C34" s="85"/>
      <c r="D34" s="85"/>
      <c r="E34" s="85" t="s">
        <v>922</v>
      </c>
      <c r="F34" s="85">
        <v>2</v>
      </c>
      <c r="G34" s="85" t="s">
        <v>933</v>
      </c>
      <c r="H34" s="85">
        <v>2</v>
      </c>
      <c r="I34" s="85" t="s">
        <v>938</v>
      </c>
      <c r="J34" s="85">
        <v>4</v>
      </c>
      <c r="K34" s="85" t="s">
        <v>949</v>
      </c>
      <c r="L34" s="85">
        <v>2</v>
      </c>
      <c r="M34" s="85" t="s">
        <v>960</v>
      </c>
      <c r="N34" s="85">
        <v>1</v>
      </c>
      <c r="O34" s="85"/>
      <c r="P34" s="85"/>
      <c r="Q34" s="85" t="s">
        <v>974</v>
      </c>
      <c r="R34" s="85">
        <v>2</v>
      </c>
      <c r="S34" s="85"/>
      <c r="T34" s="85"/>
      <c r="U34" s="85"/>
      <c r="V34" s="85"/>
    </row>
    <row r="35" spans="1:22" ht="15">
      <c r="A35" s="85" t="s">
        <v>914</v>
      </c>
      <c r="B35" s="85">
        <v>8</v>
      </c>
      <c r="C35" s="85"/>
      <c r="D35" s="85"/>
      <c r="E35" s="85" t="s">
        <v>923</v>
      </c>
      <c r="F35" s="85">
        <v>2</v>
      </c>
      <c r="G35" s="85" t="s">
        <v>339</v>
      </c>
      <c r="H35" s="85">
        <v>2</v>
      </c>
      <c r="I35" s="85" t="s">
        <v>939</v>
      </c>
      <c r="J35" s="85">
        <v>2</v>
      </c>
      <c r="K35" s="85" t="s">
        <v>950</v>
      </c>
      <c r="L35" s="85">
        <v>1</v>
      </c>
      <c r="M35" s="85" t="s">
        <v>339</v>
      </c>
      <c r="N35" s="85">
        <v>1</v>
      </c>
      <c r="O35" s="85"/>
      <c r="P35" s="85"/>
      <c r="Q35" s="85" t="s">
        <v>975</v>
      </c>
      <c r="R35" s="85">
        <v>2</v>
      </c>
      <c r="S35" s="85"/>
      <c r="T35" s="85"/>
      <c r="U35" s="85"/>
      <c r="V35" s="85"/>
    </row>
    <row r="36" spans="1:22" ht="15">
      <c r="A36" s="85" t="s">
        <v>915</v>
      </c>
      <c r="B36" s="85">
        <v>4</v>
      </c>
      <c r="C36" s="85"/>
      <c r="D36" s="85"/>
      <c r="E36" s="85" t="s">
        <v>924</v>
      </c>
      <c r="F36" s="85">
        <v>1</v>
      </c>
      <c r="G36" s="85" t="s">
        <v>934</v>
      </c>
      <c r="H36" s="85">
        <v>2</v>
      </c>
      <c r="I36" s="85" t="s">
        <v>940</v>
      </c>
      <c r="J36" s="85">
        <v>2</v>
      </c>
      <c r="K36" s="85" t="s">
        <v>951</v>
      </c>
      <c r="L36" s="85">
        <v>1</v>
      </c>
      <c r="M36" s="85" t="s">
        <v>961</v>
      </c>
      <c r="N36" s="85">
        <v>1</v>
      </c>
      <c r="O36" s="85"/>
      <c r="P36" s="85"/>
      <c r="Q36" s="85" t="s">
        <v>976</v>
      </c>
      <c r="R36" s="85">
        <v>2</v>
      </c>
      <c r="S36" s="85"/>
      <c r="T36" s="85"/>
      <c r="U36" s="85"/>
      <c r="V36" s="85"/>
    </row>
    <row r="37" spans="1:22" ht="15">
      <c r="A37" s="85" t="s">
        <v>916</v>
      </c>
      <c r="B37" s="85">
        <v>4</v>
      </c>
      <c r="C37" s="85"/>
      <c r="D37" s="85"/>
      <c r="E37" s="85" t="s">
        <v>925</v>
      </c>
      <c r="F37" s="85">
        <v>1</v>
      </c>
      <c r="G37" s="85" t="s">
        <v>935</v>
      </c>
      <c r="H37" s="85">
        <v>2</v>
      </c>
      <c r="I37" s="85" t="s">
        <v>941</v>
      </c>
      <c r="J37" s="85">
        <v>2</v>
      </c>
      <c r="K37" s="85" t="s">
        <v>952</v>
      </c>
      <c r="L37" s="85">
        <v>1</v>
      </c>
      <c r="M37" s="85"/>
      <c r="N37" s="85"/>
      <c r="O37" s="85"/>
      <c r="P37" s="85"/>
      <c r="Q37" s="85" t="s">
        <v>977</v>
      </c>
      <c r="R37" s="85">
        <v>1</v>
      </c>
      <c r="S37" s="85"/>
      <c r="T37" s="85"/>
      <c r="U37" s="85"/>
      <c r="V37" s="85"/>
    </row>
    <row r="40" spans="1:22" ht="15" customHeight="1">
      <c r="A40" s="13" t="s">
        <v>986</v>
      </c>
      <c r="B40" s="13" t="s">
        <v>868</v>
      </c>
      <c r="C40" s="13" t="s">
        <v>995</v>
      </c>
      <c r="D40" s="13" t="s">
        <v>871</v>
      </c>
      <c r="E40" s="13" t="s">
        <v>997</v>
      </c>
      <c r="F40" s="13" t="s">
        <v>873</v>
      </c>
      <c r="G40" s="13" t="s">
        <v>1002</v>
      </c>
      <c r="H40" s="13" t="s">
        <v>875</v>
      </c>
      <c r="I40" s="13" t="s">
        <v>1009</v>
      </c>
      <c r="J40" s="13" t="s">
        <v>877</v>
      </c>
      <c r="K40" s="13" t="s">
        <v>1015</v>
      </c>
      <c r="L40" s="13" t="s">
        <v>879</v>
      </c>
      <c r="M40" s="85" t="s">
        <v>1019</v>
      </c>
      <c r="N40" s="85" t="s">
        <v>881</v>
      </c>
      <c r="O40" s="85" t="s">
        <v>1020</v>
      </c>
      <c r="P40" s="85" t="s">
        <v>883</v>
      </c>
      <c r="Q40" s="13" t="s">
        <v>1021</v>
      </c>
      <c r="R40" s="13" t="s">
        <v>885</v>
      </c>
      <c r="S40" s="13" t="s">
        <v>1023</v>
      </c>
      <c r="T40" s="13" t="s">
        <v>887</v>
      </c>
      <c r="U40" s="13" t="s">
        <v>1029</v>
      </c>
      <c r="V40" s="13" t="s">
        <v>888</v>
      </c>
    </row>
    <row r="41" spans="1:22" ht="15">
      <c r="A41" s="91" t="s">
        <v>987</v>
      </c>
      <c r="B41" s="91">
        <v>58</v>
      </c>
      <c r="C41" s="91" t="s">
        <v>996</v>
      </c>
      <c r="D41" s="91">
        <v>2</v>
      </c>
      <c r="E41" s="91" t="s">
        <v>244</v>
      </c>
      <c r="F41" s="91">
        <v>6</v>
      </c>
      <c r="G41" s="91" t="s">
        <v>927</v>
      </c>
      <c r="H41" s="91">
        <v>3</v>
      </c>
      <c r="I41" s="91" t="s">
        <v>244</v>
      </c>
      <c r="J41" s="91">
        <v>8</v>
      </c>
      <c r="K41" s="91" t="s">
        <v>1016</v>
      </c>
      <c r="L41" s="91">
        <v>2</v>
      </c>
      <c r="M41" s="91"/>
      <c r="N41" s="91"/>
      <c r="O41" s="91"/>
      <c r="P41" s="91"/>
      <c r="Q41" s="91" t="s">
        <v>1022</v>
      </c>
      <c r="R41" s="91">
        <v>2</v>
      </c>
      <c r="S41" s="91" t="s">
        <v>992</v>
      </c>
      <c r="T41" s="91">
        <v>24</v>
      </c>
      <c r="U41" s="91" t="s">
        <v>910</v>
      </c>
      <c r="V41" s="91">
        <v>13</v>
      </c>
    </row>
    <row r="42" spans="1:22" ht="15">
      <c r="A42" s="91" t="s">
        <v>988</v>
      </c>
      <c r="B42" s="91">
        <v>16</v>
      </c>
      <c r="C42" s="91"/>
      <c r="D42" s="91"/>
      <c r="E42" s="91" t="s">
        <v>339</v>
      </c>
      <c r="F42" s="91">
        <v>6</v>
      </c>
      <c r="G42" s="91" t="s">
        <v>1003</v>
      </c>
      <c r="H42" s="91">
        <v>2</v>
      </c>
      <c r="I42" s="91" t="s">
        <v>914</v>
      </c>
      <c r="J42" s="91">
        <v>5</v>
      </c>
      <c r="K42" s="91" t="s">
        <v>1017</v>
      </c>
      <c r="L42" s="91">
        <v>2</v>
      </c>
      <c r="M42" s="91"/>
      <c r="N42" s="91"/>
      <c r="O42" s="91"/>
      <c r="P42" s="91"/>
      <c r="Q42" s="91" t="s">
        <v>968</v>
      </c>
      <c r="R42" s="91">
        <v>2</v>
      </c>
      <c r="S42" s="91" t="s">
        <v>909</v>
      </c>
      <c r="T42" s="91">
        <v>24</v>
      </c>
      <c r="U42" s="91" t="s">
        <v>339</v>
      </c>
      <c r="V42" s="91">
        <v>13</v>
      </c>
    </row>
    <row r="43" spans="1:22" ht="15">
      <c r="A43" s="91" t="s">
        <v>989</v>
      </c>
      <c r="B43" s="91">
        <v>0</v>
      </c>
      <c r="C43" s="91"/>
      <c r="D43" s="91"/>
      <c r="E43" s="91" t="s">
        <v>920</v>
      </c>
      <c r="F43" s="91">
        <v>4</v>
      </c>
      <c r="G43" s="91" t="s">
        <v>1004</v>
      </c>
      <c r="H43" s="91">
        <v>2</v>
      </c>
      <c r="I43" s="91" t="s">
        <v>339</v>
      </c>
      <c r="J43" s="91">
        <v>5</v>
      </c>
      <c r="K43" s="91" t="s">
        <v>1018</v>
      </c>
      <c r="L43" s="91">
        <v>2</v>
      </c>
      <c r="M43" s="91"/>
      <c r="N43" s="91"/>
      <c r="O43" s="91"/>
      <c r="P43" s="91"/>
      <c r="Q43" s="91" t="s">
        <v>969</v>
      </c>
      <c r="R43" s="91">
        <v>2</v>
      </c>
      <c r="S43" s="91" t="s">
        <v>339</v>
      </c>
      <c r="T43" s="91">
        <v>24</v>
      </c>
      <c r="U43" s="91" t="s">
        <v>1030</v>
      </c>
      <c r="V43" s="91">
        <v>13</v>
      </c>
    </row>
    <row r="44" spans="1:22" ht="15">
      <c r="A44" s="91" t="s">
        <v>990</v>
      </c>
      <c r="B44" s="91">
        <v>1287</v>
      </c>
      <c r="C44" s="91"/>
      <c r="D44" s="91"/>
      <c r="E44" s="91" t="s">
        <v>919</v>
      </c>
      <c r="F44" s="91">
        <v>4</v>
      </c>
      <c r="G44" s="91" t="s">
        <v>928</v>
      </c>
      <c r="H44" s="91">
        <v>2</v>
      </c>
      <c r="I44" s="91" t="s">
        <v>1010</v>
      </c>
      <c r="J44" s="91">
        <v>4</v>
      </c>
      <c r="K44" s="91" t="s">
        <v>943</v>
      </c>
      <c r="L44" s="91">
        <v>2</v>
      </c>
      <c r="M44" s="91"/>
      <c r="N44" s="91"/>
      <c r="O44" s="91"/>
      <c r="P44" s="91"/>
      <c r="Q44" s="91" t="s">
        <v>970</v>
      </c>
      <c r="R44" s="91">
        <v>2</v>
      </c>
      <c r="S44" s="91" t="s">
        <v>993</v>
      </c>
      <c r="T44" s="91">
        <v>22</v>
      </c>
      <c r="U44" s="91" t="s">
        <v>1031</v>
      </c>
      <c r="V44" s="91">
        <v>13</v>
      </c>
    </row>
    <row r="45" spans="1:22" ht="15">
      <c r="A45" s="91" t="s">
        <v>991</v>
      </c>
      <c r="B45" s="91">
        <v>1361</v>
      </c>
      <c r="C45" s="91"/>
      <c r="D45" s="91"/>
      <c r="E45" s="91" t="s">
        <v>914</v>
      </c>
      <c r="F45" s="91">
        <v>3</v>
      </c>
      <c r="G45" s="91" t="s">
        <v>1005</v>
      </c>
      <c r="H45" s="91">
        <v>2</v>
      </c>
      <c r="I45" s="91" t="s">
        <v>1011</v>
      </c>
      <c r="J45" s="91">
        <v>4</v>
      </c>
      <c r="K45" s="91" t="s">
        <v>944</v>
      </c>
      <c r="L45" s="91">
        <v>2</v>
      </c>
      <c r="M45" s="91"/>
      <c r="N45" s="91"/>
      <c r="O45" s="91"/>
      <c r="P45" s="91"/>
      <c r="Q45" s="91" t="s">
        <v>971</v>
      </c>
      <c r="R45" s="91">
        <v>2</v>
      </c>
      <c r="S45" s="91" t="s">
        <v>994</v>
      </c>
      <c r="T45" s="91">
        <v>22</v>
      </c>
      <c r="U45" s="91" t="s">
        <v>1032</v>
      </c>
      <c r="V45" s="91">
        <v>13</v>
      </c>
    </row>
    <row r="46" spans="1:22" ht="15">
      <c r="A46" s="91" t="s">
        <v>339</v>
      </c>
      <c r="B46" s="91">
        <v>55</v>
      </c>
      <c r="C46" s="91"/>
      <c r="D46" s="91"/>
      <c r="E46" s="91" t="s">
        <v>998</v>
      </c>
      <c r="F46" s="91">
        <v>2</v>
      </c>
      <c r="G46" s="91" t="s">
        <v>929</v>
      </c>
      <c r="H46" s="91">
        <v>2</v>
      </c>
      <c r="I46" s="91" t="s">
        <v>915</v>
      </c>
      <c r="J46" s="91">
        <v>4</v>
      </c>
      <c r="K46" s="91" t="s">
        <v>945</v>
      </c>
      <c r="L46" s="91">
        <v>2</v>
      </c>
      <c r="M46" s="91"/>
      <c r="N46" s="91"/>
      <c r="O46" s="91"/>
      <c r="P46" s="91"/>
      <c r="Q46" s="91" t="s">
        <v>972</v>
      </c>
      <c r="R46" s="91">
        <v>2</v>
      </c>
      <c r="S46" s="91" t="s">
        <v>1024</v>
      </c>
      <c r="T46" s="91">
        <v>14</v>
      </c>
      <c r="U46" s="91" t="s">
        <v>1033</v>
      </c>
      <c r="V46" s="91">
        <v>13</v>
      </c>
    </row>
    <row r="47" spans="1:22" ht="15">
      <c r="A47" s="91" t="s">
        <v>992</v>
      </c>
      <c r="B47" s="91">
        <v>24</v>
      </c>
      <c r="C47" s="91"/>
      <c r="D47" s="91"/>
      <c r="E47" s="91" t="s">
        <v>999</v>
      </c>
      <c r="F47" s="91">
        <v>2</v>
      </c>
      <c r="G47" s="91" t="s">
        <v>1006</v>
      </c>
      <c r="H47" s="91">
        <v>2</v>
      </c>
      <c r="I47" s="91" t="s">
        <v>1012</v>
      </c>
      <c r="J47" s="91">
        <v>4</v>
      </c>
      <c r="K47" s="91" t="s">
        <v>946</v>
      </c>
      <c r="L47" s="91">
        <v>2</v>
      </c>
      <c r="M47" s="91"/>
      <c r="N47" s="91"/>
      <c r="O47" s="91"/>
      <c r="P47" s="91"/>
      <c r="Q47" s="91" t="s">
        <v>973</v>
      </c>
      <c r="R47" s="91">
        <v>2</v>
      </c>
      <c r="S47" s="91" t="s">
        <v>1025</v>
      </c>
      <c r="T47" s="91">
        <v>14</v>
      </c>
      <c r="U47" s="91" t="s">
        <v>1034</v>
      </c>
      <c r="V47" s="91">
        <v>13</v>
      </c>
    </row>
    <row r="48" spans="1:22" ht="15">
      <c r="A48" s="91" t="s">
        <v>909</v>
      </c>
      <c r="B48" s="91">
        <v>24</v>
      </c>
      <c r="C48" s="91"/>
      <c r="D48" s="91"/>
      <c r="E48" s="91" t="s">
        <v>1000</v>
      </c>
      <c r="F48" s="91">
        <v>2</v>
      </c>
      <c r="G48" s="91" t="s">
        <v>1007</v>
      </c>
      <c r="H48" s="91">
        <v>2</v>
      </c>
      <c r="I48" s="91" t="s">
        <v>1013</v>
      </c>
      <c r="J48" s="91">
        <v>4</v>
      </c>
      <c r="K48" s="91" t="s">
        <v>947</v>
      </c>
      <c r="L48" s="91">
        <v>2</v>
      </c>
      <c r="M48" s="91"/>
      <c r="N48" s="91"/>
      <c r="O48" s="91"/>
      <c r="P48" s="91"/>
      <c r="Q48" s="91" t="s">
        <v>974</v>
      </c>
      <c r="R48" s="91">
        <v>2</v>
      </c>
      <c r="S48" s="91" t="s">
        <v>1026</v>
      </c>
      <c r="T48" s="91">
        <v>12</v>
      </c>
      <c r="U48" s="91" t="s">
        <v>912</v>
      </c>
      <c r="V48" s="91">
        <v>13</v>
      </c>
    </row>
    <row r="49" spans="1:22" ht="15">
      <c r="A49" s="91" t="s">
        <v>993</v>
      </c>
      <c r="B49" s="91">
        <v>22</v>
      </c>
      <c r="C49" s="91"/>
      <c r="D49" s="91"/>
      <c r="E49" s="91" t="s">
        <v>1001</v>
      </c>
      <c r="F49" s="91">
        <v>2</v>
      </c>
      <c r="G49" s="91" t="s">
        <v>930</v>
      </c>
      <c r="H49" s="91">
        <v>2</v>
      </c>
      <c r="I49" s="91" t="s">
        <v>1014</v>
      </c>
      <c r="J49" s="91">
        <v>4</v>
      </c>
      <c r="K49" s="91" t="s">
        <v>948</v>
      </c>
      <c r="L49" s="91">
        <v>2</v>
      </c>
      <c r="M49" s="91"/>
      <c r="N49" s="91"/>
      <c r="O49" s="91"/>
      <c r="P49" s="91"/>
      <c r="Q49" s="91" t="s">
        <v>975</v>
      </c>
      <c r="R49" s="91">
        <v>2</v>
      </c>
      <c r="S49" s="91" t="s">
        <v>1027</v>
      </c>
      <c r="T49" s="91">
        <v>12</v>
      </c>
      <c r="U49" s="91" t="s">
        <v>913</v>
      </c>
      <c r="V49" s="91">
        <v>13</v>
      </c>
    </row>
    <row r="50" spans="1:22" ht="15">
      <c r="A50" s="91" t="s">
        <v>994</v>
      </c>
      <c r="B50" s="91">
        <v>22</v>
      </c>
      <c r="C50" s="91"/>
      <c r="D50" s="91"/>
      <c r="E50" s="91" t="s">
        <v>921</v>
      </c>
      <c r="F50" s="91">
        <v>2</v>
      </c>
      <c r="G50" s="91" t="s">
        <v>1008</v>
      </c>
      <c r="H50" s="91">
        <v>2</v>
      </c>
      <c r="I50" s="91" t="s">
        <v>916</v>
      </c>
      <c r="J50" s="91">
        <v>4</v>
      </c>
      <c r="K50" s="91" t="s">
        <v>949</v>
      </c>
      <c r="L50" s="91">
        <v>2</v>
      </c>
      <c r="M50" s="91"/>
      <c r="N50" s="91"/>
      <c r="O50" s="91"/>
      <c r="P50" s="91"/>
      <c r="Q50" s="91" t="s">
        <v>976</v>
      </c>
      <c r="R50" s="91">
        <v>2</v>
      </c>
      <c r="S50" s="91" t="s">
        <v>1028</v>
      </c>
      <c r="T50" s="91">
        <v>11</v>
      </c>
      <c r="U50" s="91" t="s">
        <v>1035</v>
      </c>
      <c r="V50" s="91">
        <v>13</v>
      </c>
    </row>
    <row r="53" spans="1:22" ht="15" customHeight="1">
      <c r="A53" s="13" t="s">
        <v>1044</v>
      </c>
      <c r="B53" s="13" t="s">
        <v>868</v>
      </c>
      <c r="C53" s="85" t="s">
        <v>1055</v>
      </c>
      <c r="D53" s="85" t="s">
        <v>871</v>
      </c>
      <c r="E53" s="13" t="s">
        <v>1056</v>
      </c>
      <c r="F53" s="13" t="s">
        <v>873</v>
      </c>
      <c r="G53" s="13" t="s">
        <v>1067</v>
      </c>
      <c r="H53" s="13" t="s">
        <v>875</v>
      </c>
      <c r="I53" s="13" t="s">
        <v>1078</v>
      </c>
      <c r="J53" s="13" t="s">
        <v>877</v>
      </c>
      <c r="K53" s="13" t="s">
        <v>1088</v>
      </c>
      <c r="L53" s="13" t="s">
        <v>879</v>
      </c>
      <c r="M53" s="85" t="s">
        <v>1098</v>
      </c>
      <c r="N53" s="85" t="s">
        <v>881</v>
      </c>
      <c r="O53" s="85" t="s">
        <v>1099</v>
      </c>
      <c r="P53" s="85" t="s">
        <v>883</v>
      </c>
      <c r="Q53" s="13" t="s">
        <v>1100</v>
      </c>
      <c r="R53" s="13" t="s">
        <v>885</v>
      </c>
      <c r="S53" s="13" t="s">
        <v>1110</v>
      </c>
      <c r="T53" s="13" t="s">
        <v>887</v>
      </c>
      <c r="U53" s="13" t="s">
        <v>1119</v>
      </c>
      <c r="V53" s="13" t="s">
        <v>888</v>
      </c>
    </row>
    <row r="54" spans="1:22" ht="15">
      <c r="A54" s="91" t="s">
        <v>1045</v>
      </c>
      <c r="B54" s="91">
        <v>24</v>
      </c>
      <c r="C54" s="91"/>
      <c r="D54" s="91"/>
      <c r="E54" s="91" t="s">
        <v>1057</v>
      </c>
      <c r="F54" s="91">
        <v>3</v>
      </c>
      <c r="G54" s="91" t="s">
        <v>1068</v>
      </c>
      <c r="H54" s="91">
        <v>2</v>
      </c>
      <c r="I54" s="91" t="s">
        <v>1079</v>
      </c>
      <c r="J54" s="91">
        <v>4</v>
      </c>
      <c r="K54" s="91" t="s">
        <v>1089</v>
      </c>
      <c r="L54" s="91">
        <v>2</v>
      </c>
      <c r="M54" s="91"/>
      <c r="N54" s="91"/>
      <c r="O54" s="91"/>
      <c r="P54" s="91"/>
      <c r="Q54" s="91" t="s">
        <v>1101</v>
      </c>
      <c r="R54" s="91">
        <v>2</v>
      </c>
      <c r="S54" s="91" t="s">
        <v>1045</v>
      </c>
      <c r="T54" s="91">
        <v>24</v>
      </c>
      <c r="U54" s="91" t="s">
        <v>1047</v>
      </c>
      <c r="V54" s="91">
        <v>13</v>
      </c>
    </row>
    <row r="55" spans="1:22" ht="15">
      <c r="A55" s="91" t="s">
        <v>1046</v>
      </c>
      <c r="B55" s="91">
        <v>14</v>
      </c>
      <c r="C55" s="91"/>
      <c r="D55" s="91"/>
      <c r="E55" s="91" t="s">
        <v>1058</v>
      </c>
      <c r="F55" s="91">
        <v>2</v>
      </c>
      <c r="G55" s="91" t="s">
        <v>1069</v>
      </c>
      <c r="H55" s="91">
        <v>2</v>
      </c>
      <c r="I55" s="91" t="s">
        <v>1080</v>
      </c>
      <c r="J55" s="91">
        <v>4</v>
      </c>
      <c r="K55" s="91" t="s">
        <v>1090</v>
      </c>
      <c r="L55" s="91">
        <v>2</v>
      </c>
      <c r="M55" s="91"/>
      <c r="N55" s="91"/>
      <c r="O55" s="91"/>
      <c r="P55" s="91"/>
      <c r="Q55" s="91" t="s">
        <v>1102</v>
      </c>
      <c r="R55" s="91">
        <v>2</v>
      </c>
      <c r="S55" s="91" t="s">
        <v>1046</v>
      </c>
      <c r="T55" s="91">
        <v>14</v>
      </c>
      <c r="U55" s="91" t="s">
        <v>1048</v>
      </c>
      <c r="V55" s="91">
        <v>13</v>
      </c>
    </row>
    <row r="56" spans="1:22" ht="15">
      <c r="A56" s="91" t="s">
        <v>1047</v>
      </c>
      <c r="B56" s="91">
        <v>13</v>
      </c>
      <c r="C56" s="91"/>
      <c r="D56" s="91"/>
      <c r="E56" s="91" t="s">
        <v>1059</v>
      </c>
      <c r="F56" s="91">
        <v>2</v>
      </c>
      <c r="G56" s="91" t="s">
        <v>1070</v>
      </c>
      <c r="H56" s="91">
        <v>2</v>
      </c>
      <c r="I56" s="91" t="s">
        <v>1081</v>
      </c>
      <c r="J56" s="91">
        <v>4</v>
      </c>
      <c r="K56" s="91" t="s">
        <v>1091</v>
      </c>
      <c r="L56" s="91">
        <v>2</v>
      </c>
      <c r="M56" s="91"/>
      <c r="N56" s="91"/>
      <c r="O56" s="91"/>
      <c r="P56" s="91"/>
      <c r="Q56" s="91" t="s">
        <v>1103</v>
      </c>
      <c r="R56" s="91">
        <v>2</v>
      </c>
      <c r="S56" s="91" t="s">
        <v>1111</v>
      </c>
      <c r="T56" s="91">
        <v>12</v>
      </c>
      <c r="U56" s="91" t="s">
        <v>1049</v>
      </c>
      <c r="V56" s="91">
        <v>13</v>
      </c>
    </row>
    <row r="57" spans="1:22" ht="15">
      <c r="A57" s="91" t="s">
        <v>1048</v>
      </c>
      <c r="B57" s="91">
        <v>13</v>
      </c>
      <c r="C57" s="91"/>
      <c r="D57" s="91"/>
      <c r="E57" s="91" t="s">
        <v>1060</v>
      </c>
      <c r="F57" s="91">
        <v>2</v>
      </c>
      <c r="G57" s="91" t="s">
        <v>1071</v>
      </c>
      <c r="H57" s="91">
        <v>2</v>
      </c>
      <c r="I57" s="91" t="s">
        <v>1082</v>
      </c>
      <c r="J57" s="91">
        <v>4</v>
      </c>
      <c r="K57" s="91" t="s">
        <v>1092</v>
      </c>
      <c r="L57" s="91">
        <v>2</v>
      </c>
      <c r="M57" s="91"/>
      <c r="N57" s="91"/>
      <c r="O57" s="91"/>
      <c r="P57" s="91"/>
      <c r="Q57" s="91" t="s">
        <v>1104</v>
      </c>
      <c r="R57" s="91">
        <v>2</v>
      </c>
      <c r="S57" s="91" t="s">
        <v>1112</v>
      </c>
      <c r="T57" s="91">
        <v>12</v>
      </c>
      <c r="U57" s="91" t="s">
        <v>1050</v>
      </c>
      <c r="V57" s="91">
        <v>13</v>
      </c>
    </row>
    <row r="58" spans="1:22" ht="15">
      <c r="A58" s="91" t="s">
        <v>1049</v>
      </c>
      <c r="B58" s="91">
        <v>13</v>
      </c>
      <c r="C58" s="91"/>
      <c r="D58" s="91"/>
      <c r="E58" s="91" t="s">
        <v>1061</v>
      </c>
      <c r="F58" s="91">
        <v>2</v>
      </c>
      <c r="G58" s="91" t="s">
        <v>1072</v>
      </c>
      <c r="H58" s="91">
        <v>2</v>
      </c>
      <c r="I58" s="91" t="s">
        <v>1083</v>
      </c>
      <c r="J58" s="91">
        <v>4</v>
      </c>
      <c r="K58" s="91" t="s">
        <v>1093</v>
      </c>
      <c r="L58" s="91">
        <v>2</v>
      </c>
      <c r="M58" s="91"/>
      <c r="N58" s="91"/>
      <c r="O58" s="91"/>
      <c r="P58" s="91"/>
      <c r="Q58" s="91" t="s">
        <v>1105</v>
      </c>
      <c r="R58" s="91">
        <v>2</v>
      </c>
      <c r="S58" s="91" t="s">
        <v>1113</v>
      </c>
      <c r="T58" s="91">
        <v>12</v>
      </c>
      <c r="U58" s="91" t="s">
        <v>1051</v>
      </c>
      <c r="V58" s="91">
        <v>13</v>
      </c>
    </row>
    <row r="59" spans="1:22" ht="15">
      <c r="A59" s="91" t="s">
        <v>1050</v>
      </c>
      <c r="B59" s="91">
        <v>13</v>
      </c>
      <c r="C59" s="91"/>
      <c r="D59" s="91"/>
      <c r="E59" s="91" t="s">
        <v>1062</v>
      </c>
      <c r="F59" s="91">
        <v>2</v>
      </c>
      <c r="G59" s="91" t="s">
        <v>1073</v>
      </c>
      <c r="H59" s="91">
        <v>2</v>
      </c>
      <c r="I59" s="91" t="s">
        <v>1084</v>
      </c>
      <c r="J59" s="91">
        <v>4</v>
      </c>
      <c r="K59" s="91" t="s">
        <v>1094</v>
      </c>
      <c r="L59" s="91">
        <v>2</v>
      </c>
      <c r="M59" s="91"/>
      <c r="N59" s="91"/>
      <c r="O59" s="91"/>
      <c r="P59" s="91"/>
      <c r="Q59" s="91" t="s">
        <v>1106</v>
      </c>
      <c r="R59" s="91">
        <v>2</v>
      </c>
      <c r="S59" s="91" t="s">
        <v>1114</v>
      </c>
      <c r="T59" s="91">
        <v>11</v>
      </c>
      <c r="U59" s="91" t="s">
        <v>1052</v>
      </c>
      <c r="V59" s="91">
        <v>13</v>
      </c>
    </row>
    <row r="60" spans="1:22" ht="15">
      <c r="A60" s="91" t="s">
        <v>1051</v>
      </c>
      <c r="B60" s="91">
        <v>13</v>
      </c>
      <c r="C60" s="91"/>
      <c r="D60" s="91"/>
      <c r="E60" s="91" t="s">
        <v>1063</v>
      </c>
      <c r="F60" s="91">
        <v>2</v>
      </c>
      <c r="G60" s="91" t="s">
        <v>1074</v>
      </c>
      <c r="H60" s="91">
        <v>2</v>
      </c>
      <c r="I60" s="91" t="s">
        <v>1085</v>
      </c>
      <c r="J60" s="91">
        <v>4</v>
      </c>
      <c r="K60" s="91" t="s">
        <v>1095</v>
      </c>
      <c r="L60" s="91">
        <v>2</v>
      </c>
      <c r="M60" s="91"/>
      <c r="N60" s="91"/>
      <c r="O60" s="91"/>
      <c r="P60" s="91"/>
      <c r="Q60" s="91" t="s">
        <v>1107</v>
      </c>
      <c r="R60" s="91">
        <v>2</v>
      </c>
      <c r="S60" s="91" t="s">
        <v>1115</v>
      </c>
      <c r="T60" s="91">
        <v>11</v>
      </c>
      <c r="U60" s="91" t="s">
        <v>1053</v>
      </c>
      <c r="V60" s="91">
        <v>13</v>
      </c>
    </row>
    <row r="61" spans="1:22" ht="15">
      <c r="A61" s="91" t="s">
        <v>1052</v>
      </c>
      <c r="B61" s="91">
        <v>13</v>
      </c>
      <c r="C61" s="91"/>
      <c r="D61" s="91"/>
      <c r="E61" s="91" t="s">
        <v>1064</v>
      </c>
      <c r="F61" s="91">
        <v>2</v>
      </c>
      <c r="G61" s="91" t="s">
        <v>1075</v>
      </c>
      <c r="H61" s="91">
        <v>2</v>
      </c>
      <c r="I61" s="91" t="s">
        <v>1086</v>
      </c>
      <c r="J61" s="91">
        <v>4</v>
      </c>
      <c r="K61" s="91" t="s">
        <v>1096</v>
      </c>
      <c r="L61" s="91">
        <v>2</v>
      </c>
      <c r="M61" s="91"/>
      <c r="N61" s="91"/>
      <c r="O61" s="91"/>
      <c r="P61" s="91"/>
      <c r="Q61" s="91" t="s">
        <v>1108</v>
      </c>
      <c r="R61" s="91">
        <v>2</v>
      </c>
      <c r="S61" s="91" t="s">
        <v>1116</v>
      </c>
      <c r="T61" s="91">
        <v>11</v>
      </c>
      <c r="U61" s="91" t="s">
        <v>1054</v>
      </c>
      <c r="V61" s="91">
        <v>13</v>
      </c>
    </row>
    <row r="62" spans="1:22" ht="15">
      <c r="A62" s="91" t="s">
        <v>1053</v>
      </c>
      <c r="B62" s="91">
        <v>13</v>
      </c>
      <c r="C62" s="91"/>
      <c r="D62" s="91"/>
      <c r="E62" s="91" t="s">
        <v>1065</v>
      </c>
      <c r="F62" s="91">
        <v>2</v>
      </c>
      <c r="G62" s="91" t="s">
        <v>1076</v>
      </c>
      <c r="H62" s="91">
        <v>2</v>
      </c>
      <c r="I62" s="91" t="s">
        <v>1057</v>
      </c>
      <c r="J62" s="91">
        <v>3</v>
      </c>
      <c r="K62" s="91" t="s">
        <v>1097</v>
      </c>
      <c r="L62" s="91">
        <v>2</v>
      </c>
      <c r="M62" s="91"/>
      <c r="N62" s="91"/>
      <c r="O62" s="91"/>
      <c r="P62" s="91"/>
      <c r="Q62" s="91" t="s">
        <v>1109</v>
      </c>
      <c r="R62" s="91">
        <v>2</v>
      </c>
      <c r="S62" s="91" t="s">
        <v>1117</v>
      </c>
      <c r="T62" s="91">
        <v>11</v>
      </c>
      <c r="U62" s="91" t="s">
        <v>1120</v>
      </c>
      <c r="V62" s="91">
        <v>13</v>
      </c>
    </row>
    <row r="63" spans="1:22" ht="15">
      <c r="A63" s="91" t="s">
        <v>1054</v>
      </c>
      <c r="B63" s="91">
        <v>13</v>
      </c>
      <c r="C63" s="91"/>
      <c r="D63" s="91"/>
      <c r="E63" s="91" t="s">
        <v>1066</v>
      </c>
      <c r="F63" s="91">
        <v>2</v>
      </c>
      <c r="G63" s="91" t="s">
        <v>1077</v>
      </c>
      <c r="H63" s="91">
        <v>2</v>
      </c>
      <c r="I63" s="91" t="s">
        <v>1087</v>
      </c>
      <c r="J63" s="91">
        <v>3</v>
      </c>
      <c r="K63" s="91"/>
      <c r="L63" s="91"/>
      <c r="M63" s="91"/>
      <c r="N63" s="91"/>
      <c r="O63" s="91"/>
      <c r="P63" s="91"/>
      <c r="Q63" s="91"/>
      <c r="R63" s="91"/>
      <c r="S63" s="91" t="s">
        <v>1118</v>
      </c>
      <c r="T63" s="91">
        <v>11</v>
      </c>
      <c r="U63" s="91" t="s">
        <v>1121</v>
      </c>
      <c r="V63" s="91">
        <v>13</v>
      </c>
    </row>
    <row r="66" spans="1:22" ht="15" customHeight="1">
      <c r="A66" s="13" t="s">
        <v>1130</v>
      </c>
      <c r="B66" s="13" t="s">
        <v>868</v>
      </c>
      <c r="C66" s="13" t="s">
        <v>1132</v>
      </c>
      <c r="D66" s="13" t="s">
        <v>871</v>
      </c>
      <c r="E66" s="85" t="s">
        <v>1133</v>
      </c>
      <c r="F66" s="85" t="s">
        <v>873</v>
      </c>
      <c r="G66" s="85" t="s">
        <v>1136</v>
      </c>
      <c r="H66" s="85" t="s">
        <v>875</v>
      </c>
      <c r="I66" s="85" t="s">
        <v>1138</v>
      </c>
      <c r="J66" s="85" t="s">
        <v>877</v>
      </c>
      <c r="K66" s="85" t="s">
        <v>1140</v>
      </c>
      <c r="L66" s="85" t="s">
        <v>879</v>
      </c>
      <c r="M66" s="85" t="s">
        <v>1142</v>
      </c>
      <c r="N66" s="85" t="s">
        <v>881</v>
      </c>
      <c r="O66" s="85" t="s">
        <v>1144</v>
      </c>
      <c r="P66" s="85" t="s">
        <v>883</v>
      </c>
      <c r="Q66" s="85" t="s">
        <v>1146</v>
      </c>
      <c r="R66" s="85" t="s">
        <v>885</v>
      </c>
      <c r="S66" s="85" t="s">
        <v>1148</v>
      </c>
      <c r="T66" s="85" t="s">
        <v>887</v>
      </c>
      <c r="U66" s="85" t="s">
        <v>1150</v>
      </c>
      <c r="V66" s="85" t="s">
        <v>888</v>
      </c>
    </row>
    <row r="67" spans="1:22" ht="15">
      <c r="A67" s="85" t="s">
        <v>240</v>
      </c>
      <c r="B67" s="85">
        <v>1</v>
      </c>
      <c r="C67" s="85" t="s">
        <v>240</v>
      </c>
      <c r="D67" s="85">
        <v>1</v>
      </c>
      <c r="E67" s="85"/>
      <c r="F67" s="85"/>
      <c r="G67" s="85"/>
      <c r="H67" s="85"/>
      <c r="I67" s="85"/>
      <c r="J67" s="85"/>
      <c r="K67" s="85"/>
      <c r="L67" s="85"/>
      <c r="M67" s="85"/>
      <c r="N67" s="85"/>
      <c r="O67" s="85"/>
      <c r="P67" s="85"/>
      <c r="Q67" s="85"/>
      <c r="R67" s="85"/>
      <c r="S67" s="85"/>
      <c r="T67" s="85"/>
      <c r="U67" s="85"/>
      <c r="V67" s="85"/>
    </row>
    <row r="70" spans="1:22" ht="15" customHeight="1">
      <c r="A70" s="13" t="s">
        <v>1131</v>
      </c>
      <c r="B70" s="13" t="s">
        <v>868</v>
      </c>
      <c r="C70" s="13" t="s">
        <v>1134</v>
      </c>
      <c r="D70" s="13" t="s">
        <v>871</v>
      </c>
      <c r="E70" s="13" t="s">
        <v>1135</v>
      </c>
      <c r="F70" s="13" t="s">
        <v>873</v>
      </c>
      <c r="G70" s="13" t="s">
        <v>1137</v>
      </c>
      <c r="H70" s="13" t="s">
        <v>875</v>
      </c>
      <c r="I70" s="13" t="s">
        <v>1139</v>
      </c>
      <c r="J70" s="13" t="s">
        <v>877</v>
      </c>
      <c r="K70" s="13" t="s">
        <v>1141</v>
      </c>
      <c r="L70" s="13" t="s">
        <v>879</v>
      </c>
      <c r="M70" s="13" t="s">
        <v>1143</v>
      </c>
      <c r="N70" s="13" t="s">
        <v>881</v>
      </c>
      <c r="O70" s="13" t="s">
        <v>1145</v>
      </c>
      <c r="P70" s="13" t="s">
        <v>883</v>
      </c>
      <c r="Q70" s="13" t="s">
        <v>1147</v>
      </c>
      <c r="R70" s="13" t="s">
        <v>885</v>
      </c>
      <c r="S70" s="13" t="s">
        <v>1149</v>
      </c>
      <c r="T70" s="13" t="s">
        <v>887</v>
      </c>
      <c r="U70" s="85" t="s">
        <v>1151</v>
      </c>
      <c r="V70" s="85" t="s">
        <v>888</v>
      </c>
    </row>
    <row r="71" spans="1:22" ht="15">
      <c r="A71" s="85" t="s">
        <v>217</v>
      </c>
      <c r="B71" s="85">
        <v>11</v>
      </c>
      <c r="C71" s="85" t="s">
        <v>239</v>
      </c>
      <c r="D71" s="85">
        <v>1</v>
      </c>
      <c r="E71" s="85" t="s">
        <v>244</v>
      </c>
      <c r="F71" s="85">
        <v>3</v>
      </c>
      <c r="G71" s="85" t="s">
        <v>214</v>
      </c>
      <c r="H71" s="85">
        <v>1</v>
      </c>
      <c r="I71" s="85" t="s">
        <v>219</v>
      </c>
      <c r="J71" s="85">
        <v>3</v>
      </c>
      <c r="K71" s="85" t="s">
        <v>228</v>
      </c>
      <c r="L71" s="85">
        <v>1</v>
      </c>
      <c r="M71" s="85" t="s">
        <v>246</v>
      </c>
      <c r="N71" s="85">
        <v>1</v>
      </c>
      <c r="O71" s="85" t="s">
        <v>245</v>
      </c>
      <c r="P71" s="85">
        <v>1</v>
      </c>
      <c r="Q71" s="85" t="s">
        <v>221</v>
      </c>
      <c r="R71" s="85">
        <v>1</v>
      </c>
      <c r="S71" s="85" t="s">
        <v>217</v>
      </c>
      <c r="T71" s="85">
        <v>11</v>
      </c>
      <c r="U71" s="85"/>
      <c r="V71" s="85"/>
    </row>
    <row r="72" spans="1:22" ht="15">
      <c r="A72" s="85" t="s">
        <v>244</v>
      </c>
      <c r="B72" s="85">
        <v>3</v>
      </c>
      <c r="C72" s="85" t="s">
        <v>238</v>
      </c>
      <c r="D72" s="85">
        <v>1</v>
      </c>
      <c r="E72" s="85" t="s">
        <v>223</v>
      </c>
      <c r="F72" s="85">
        <v>1</v>
      </c>
      <c r="G72" s="85" t="s">
        <v>233</v>
      </c>
      <c r="H72" s="85">
        <v>1</v>
      </c>
      <c r="I72" s="85"/>
      <c r="J72" s="85"/>
      <c r="K72" s="85"/>
      <c r="L72" s="85"/>
      <c r="M72" s="85"/>
      <c r="N72" s="85"/>
      <c r="O72" s="85"/>
      <c r="P72" s="85"/>
      <c r="Q72" s="85"/>
      <c r="R72" s="85"/>
      <c r="S72" s="85" t="s">
        <v>241</v>
      </c>
      <c r="T72" s="85">
        <v>1</v>
      </c>
      <c r="U72" s="85"/>
      <c r="V72" s="85"/>
    </row>
    <row r="73" spans="1:22" ht="15">
      <c r="A73" s="85" t="s">
        <v>219</v>
      </c>
      <c r="B73" s="85">
        <v>3</v>
      </c>
      <c r="C73" s="85" t="s">
        <v>237</v>
      </c>
      <c r="D73" s="85">
        <v>1</v>
      </c>
      <c r="E73" s="85" t="s">
        <v>243</v>
      </c>
      <c r="F73" s="85">
        <v>1</v>
      </c>
      <c r="G73" s="85" t="s">
        <v>232</v>
      </c>
      <c r="H73" s="85">
        <v>1</v>
      </c>
      <c r="I73" s="85"/>
      <c r="J73" s="85"/>
      <c r="K73" s="85"/>
      <c r="L73" s="85"/>
      <c r="M73" s="85"/>
      <c r="N73" s="85"/>
      <c r="O73" s="85"/>
      <c r="P73" s="85"/>
      <c r="Q73" s="85"/>
      <c r="R73" s="85"/>
      <c r="S73" s="85"/>
      <c r="T73" s="85"/>
      <c r="U73" s="85"/>
      <c r="V73" s="85"/>
    </row>
    <row r="74" spans="1:22" ht="15">
      <c r="A74" s="85" t="s">
        <v>228</v>
      </c>
      <c r="B74" s="85">
        <v>1</v>
      </c>
      <c r="C74" s="85" t="s">
        <v>236</v>
      </c>
      <c r="D74" s="85">
        <v>1</v>
      </c>
      <c r="E74" s="85" t="s">
        <v>242</v>
      </c>
      <c r="F74" s="85">
        <v>1</v>
      </c>
      <c r="G74" s="85" t="s">
        <v>231</v>
      </c>
      <c r="H74" s="85">
        <v>1</v>
      </c>
      <c r="I74" s="85"/>
      <c r="J74" s="85"/>
      <c r="K74" s="85"/>
      <c r="L74" s="85"/>
      <c r="M74" s="85"/>
      <c r="N74" s="85"/>
      <c r="O74" s="85"/>
      <c r="P74" s="85"/>
      <c r="Q74" s="85"/>
      <c r="R74" s="85"/>
      <c r="S74" s="85"/>
      <c r="T74" s="85"/>
      <c r="U74" s="85"/>
      <c r="V74" s="85"/>
    </row>
    <row r="75" spans="1:22" ht="15">
      <c r="A75" s="85" t="s">
        <v>246</v>
      </c>
      <c r="B75" s="85">
        <v>1</v>
      </c>
      <c r="C75" s="85" t="s">
        <v>235</v>
      </c>
      <c r="D75" s="85">
        <v>1</v>
      </c>
      <c r="E75" s="85"/>
      <c r="F75" s="85"/>
      <c r="G75" s="85"/>
      <c r="H75" s="85"/>
      <c r="I75" s="85"/>
      <c r="J75" s="85"/>
      <c r="K75" s="85"/>
      <c r="L75" s="85"/>
      <c r="M75" s="85"/>
      <c r="N75" s="85"/>
      <c r="O75" s="85"/>
      <c r="P75" s="85"/>
      <c r="Q75" s="85"/>
      <c r="R75" s="85"/>
      <c r="S75" s="85"/>
      <c r="T75" s="85"/>
      <c r="U75" s="85"/>
      <c r="V75" s="85"/>
    </row>
    <row r="76" spans="1:22" ht="15">
      <c r="A76" s="85" t="s">
        <v>245</v>
      </c>
      <c r="B76" s="85">
        <v>1</v>
      </c>
      <c r="C76" s="85" t="s">
        <v>234</v>
      </c>
      <c r="D76" s="85">
        <v>1</v>
      </c>
      <c r="E76" s="85"/>
      <c r="F76" s="85"/>
      <c r="G76" s="85"/>
      <c r="H76" s="85"/>
      <c r="I76" s="85"/>
      <c r="J76" s="85"/>
      <c r="K76" s="85"/>
      <c r="L76" s="85"/>
      <c r="M76" s="85"/>
      <c r="N76" s="85"/>
      <c r="O76" s="85"/>
      <c r="P76" s="85"/>
      <c r="Q76" s="85"/>
      <c r="R76" s="85"/>
      <c r="S76" s="85"/>
      <c r="T76" s="85"/>
      <c r="U76" s="85"/>
      <c r="V76" s="85"/>
    </row>
    <row r="77" spans="1:22" ht="15">
      <c r="A77" s="85" t="s">
        <v>223</v>
      </c>
      <c r="B77" s="85">
        <v>1</v>
      </c>
      <c r="C77" s="85"/>
      <c r="D77" s="85"/>
      <c r="E77" s="85"/>
      <c r="F77" s="85"/>
      <c r="G77" s="85"/>
      <c r="H77" s="85"/>
      <c r="I77" s="85"/>
      <c r="J77" s="85"/>
      <c r="K77" s="85"/>
      <c r="L77" s="85"/>
      <c r="M77" s="85"/>
      <c r="N77" s="85"/>
      <c r="O77" s="85"/>
      <c r="P77" s="85"/>
      <c r="Q77" s="85"/>
      <c r="R77" s="85"/>
      <c r="S77" s="85"/>
      <c r="T77" s="85"/>
      <c r="U77" s="85"/>
      <c r="V77" s="85"/>
    </row>
    <row r="78" spans="1:22" ht="15">
      <c r="A78" s="85" t="s">
        <v>221</v>
      </c>
      <c r="B78" s="85">
        <v>1</v>
      </c>
      <c r="C78" s="85"/>
      <c r="D78" s="85"/>
      <c r="E78" s="85"/>
      <c r="F78" s="85"/>
      <c r="G78" s="85"/>
      <c r="H78" s="85"/>
      <c r="I78" s="85"/>
      <c r="J78" s="85"/>
      <c r="K78" s="85"/>
      <c r="L78" s="85"/>
      <c r="M78" s="85"/>
      <c r="N78" s="85"/>
      <c r="O78" s="85"/>
      <c r="P78" s="85"/>
      <c r="Q78" s="85"/>
      <c r="R78" s="85"/>
      <c r="S78" s="85"/>
      <c r="T78" s="85"/>
      <c r="U78" s="85"/>
      <c r="V78" s="85"/>
    </row>
    <row r="79" spans="1:22" ht="15">
      <c r="A79" s="85" t="s">
        <v>243</v>
      </c>
      <c r="B79" s="85">
        <v>1</v>
      </c>
      <c r="C79" s="85"/>
      <c r="D79" s="85"/>
      <c r="E79" s="85"/>
      <c r="F79" s="85"/>
      <c r="G79" s="85"/>
      <c r="H79" s="85"/>
      <c r="I79" s="85"/>
      <c r="J79" s="85"/>
      <c r="K79" s="85"/>
      <c r="L79" s="85"/>
      <c r="M79" s="85"/>
      <c r="N79" s="85"/>
      <c r="O79" s="85"/>
      <c r="P79" s="85"/>
      <c r="Q79" s="85"/>
      <c r="R79" s="85"/>
      <c r="S79" s="85"/>
      <c r="T79" s="85"/>
      <c r="U79" s="85"/>
      <c r="V79" s="85"/>
    </row>
    <row r="80" spans="1:22" ht="15">
      <c r="A80" s="85" t="s">
        <v>242</v>
      </c>
      <c r="B80" s="85">
        <v>1</v>
      </c>
      <c r="C80" s="85"/>
      <c r="D80" s="85"/>
      <c r="E80" s="85"/>
      <c r="F80" s="85"/>
      <c r="G80" s="85"/>
      <c r="H80" s="85"/>
      <c r="I80" s="85"/>
      <c r="J80" s="85"/>
      <c r="K80" s="85"/>
      <c r="L80" s="85"/>
      <c r="M80" s="85"/>
      <c r="N80" s="85"/>
      <c r="O80" s="85"/>
      <c r="P80" s="85"/>
      <c r="Q80" s="85"/>
      <c r="R80" s="85"/>
      <c r="S80" s="85"/>
      <c r="T80" s="85"/>
      <c r="U80" s="85"/>
      <c r="V80" s="85"/>
    </row>
    <row r="83" spans="1:22" ht="15" customHeight="1">
      <c r="A83" s="13" t="s">
        <v>1158</v>
      </c>
      <c r="B83" s="13" t="s">
        <v>868</v>
      </c>
      <c r="C83" s="13" t="s">
        <v>1159</v>
      </c>
      <c r="D83" s="13" t="s">
        <v>871</v>
      </c>
      <c r="E83" s="13" t="s">
        <v>1160</v>
      </c>
      <c r="F83" s="13" t="s">
        <v>873</v>
      </c>
      <c r="G83" s="13" t="s">
        <v>1161</v>
      </c>
      <c r="H83" s="13" t="s">
        <v>875</v>
      </c>
      <c r="I83" s="13" t="s">
        <v>1162</v>
      </c>
      <c r="J83" s="13" t="s">
        <v>877</v>
      </c>
      <c r="K83" s="13" t="s">
        <v>1163</v>
      </c>
      <c r="L83" s="13" t="s">
        <v>879</v>
      </c>
      <c r="M83" s="13" t="s">
        <v>1164</v>
      </c>
      <c r="N83" s="13" t="s">
        <v>881</v>
      </c>
      <c r="O83" s="13" t="s">
        <v>1165</v>
      </c>
      <c r="P83" s="13" t="s">
        <v>883</v>
      </c>
      <c r="Q83" s="13" t="s">
        <v>1166</v>
      </c>
      <c r="R83" s="13" t="s">
        <v>885</v>
      </c>
      <c r="S83" s="13" t="s">
        <v>1167</v>
      </c>
      <c r="T83" s="13" t="s">
        <v>887</v>
      </c>
      <c r="U83" s="13" t="s">
        <v>1168</v>
      </c>
      <c r="V83" s="13" t="s">
        <v>888</v>
      </c>
    </row>
    <row r="84" spans="1:22" ht="15">
      <c r="A84" s="124" t="s">
        <v>226</v>
      </c>
      <c r="B84" s="85">
        <v>230801</v>
      </c>
      <c r="C84" s="124" t="s">
        <v>237</v>
      </c>
      <c r="D84" s="85">
        <v>151431</v>
      </c>
      <c r="E84" s="124" t="s">
        <v>218</v>
      </c>
      <c r="F84" s="85">
        <v>54708</v>
      </c>
      <c r="G84" s="124" t="s">
        <v>231</v>
      </c>
      <c r="H84" s="85">
        <v>144412</v>
      </c>
      <c r="I84" s="124" t="s">
        <v>220</v>
      </c>
      <c r="J84" s="85">
        <v>107053</v>
      </c>
      <c r="K84" s="124" t="s">
        <v>228</v>
      </c>
      <c r="L84" s="85">
        <v>70793</v>
      </c>
      <c r="M84" s="124" t="s">
        <v>246</v>
      </c>
      <c r="N84" s="85">
        <v>60898</v>
      </c>
      <c r="O84" s="124" t="s">
        <v>245</v>
      </c>
      <c r="P84" s="85">
        <v>39324</v>
      </c>
      <c r="Q84" s="124" t="s">
        <v>222</v>
      </c>
      <c r="R84" s="85">
        <v>44341</v>
      </c>
      <c r="S84" s="124" t="s">
        <v>217</v>
      </c>
      <c r="T84" s="85">
        <v>514</v>
      </c>
      <c r="U84" s="124" t="s">
        <v>226</v>
      </c>
      <c r="V84" s="85">
        <v>230801</v>
      </c>
    </row>
    <row r="85" spans="1:22" ht="15">
      <c r="A85" s="124" t="s">
        <v>237</v>
      </c>
      <c r="B85" s="85">
        <v>151431</v>
      </c>
      <c r="C85" s="124" t="s">
        <v>235</v>
      </c>
      <c r="D85" s="85">
        <v>117530</v>
      </c>
      <c r="E85" s="124" t="s">
        <v>244</v>
      </c>
      <c r="F85" s="85">
        <v>23083</v>
      </c>
      <c r="G85" s="124" t="s">
        <v>232</v>
      </c>
      <c r="H85" s="85">
        <v>82777</v>
      </c>
      <c r="I85" s="124" t="s">
        <v>212</v>
      </c>
      <c r="J85" s="85">
        <v>513</v>
      </c>
      <c r="K85" s="124" t="s">
        <v>229</v>
      </c>
      <c r="L85" s="85">
        <v>7088</v>
      </c>
      <c r="M85" s="124" t="s">
        <v>227</v>
      </c>
      <c r="N85" s="85">
        <v>655</v>
      </c>
      <c r="O85" s="124" t="s">
        <v>225</v>
      </c>
      <c r="P85" s="85">
        <v>38221</v>
      </c>
      <c r="Q85" s="124" t="s">
        <v>221</v>
      </c>
      <c r="R85" s="85">
        <v>9669</v>
      </c>
      <c r="S85" s="124" t="s">
        <v>241</v>
      </c>
      <c r="T85" s="85">
        <v>5</v>
      </c>
      <c r="U85" s="124" t="s">
        <v>230</v>
      </c>
      <c r="V85" s="85">
        <v>109710</v>
      </c>
    </row>
    <row r="86" spans="1:22" ht="15">
      <c r="A86" s="124" t="s">
        <v>231</v>
      </c>
      <c r="B86" s="85">
        <v>144412</v>
      </c>
      <c r="C86" s="124" t="s">
        <v>236</v>
      </c>
      <c r="D86" s="85">
        <v>113161</v>
      </c>
      <c r="E86" s="124" t="s">
        <v>243</v>
      </c>
      <c r="F86" s="85">
        <v>5335</v>
      </c>
      <c r="G86" s="124" t="s">
        <v>233</v>
      </c>
      <c r="H86" s="85">
        <v>2402</v>
      </c>
      <c r="I86" s="124" t="s">
        <v>213</v>
      </c>
      <c r="J86" s="85">
        <v>86</v>
      </c>
      <c r="K86" s="124"/>
      <c r="L86" s="85"/>
      <c r="M86" s="124"/>
      <c r="N86" s="85"/>
      <c r="O86" s="124"/>
      <c r="P86" s="85"/>
      <c r="Q86" s="124"/>
      <c r="R86" s="85"/>
      <c r="S86" s="124"/>
      <c r="T86" s="85"/>
      <c r="U86" s="124"/>
      <c r="V86" s="85"/>
    </row>
    <row r="87" spans="1:22" ht="15">
      <c r="A87" s="124" t="s">
        <v>235</v>
      </c>
      <c r="B87" s="85">
        <v>117530</v>
      </c>
      <c r="C87" s="124" t="s">
        <v>238</v>
      </c>
      <c r="D87" s="85">
        <v>57682</v>
      </c>
      <c r="E87" s="124" t="s">
        <v>223</v>
      </c>
      <c r="F87" s="85">
        <v>759</v>
      </c>
      <c r="G87" s="124" t="s">
        <v>214</v>
      </c>
      <c r="H87" s="85">
        <v>2401</v>
      </c>
      <c r="I87" s="124" t="s">
        <v>219</v>
      </c>
      <c r="J87" s="85">
        <v>51</v>
      </c>
      <c r="K87" s="124"/>
      <c r="L87" s="85"/>
      <c r="M87" s="124"/>
      <c r="N87" s="85"/>
      <c r="O87" s="124"/>
      <c r="P87" s="85"/>
      <c r="Q87" s="124"/>
      <c r="R87" s="85"/>
      <c r="S87" s="124"/>
      <c r="T87" s="85"/>
      <c r="U87" s="124"/>
      <c r="V87" s="85"/>
    </row>
    <row r="88" spans="1:22" ht="15">
      <c r="A88" s="124" t="s">
        <v>236</v>
      </c>
      <c r="B88" s="85">
        <v>113161</v>
      </c>
      <c r="C88" s="124" t="s">
        <v>240</v>
      </c>
      <c r="D88" s="85">
        <v>8415</v>
      </c>
      <c r="E88" s="124" t="s">
        <v>242</v>
      </c>
      <c r="F88" s="85">
        <v>571</v>
      </c>
      <c r="G88" s="124" t="s">
        <v>215</v>
      </c>
      <c r="H88" s="85">
        <v>949</v>
      </c>
      <c r="I88" s="124"/>
      <c r="J88" s="85"/>
      <c r="K88" s="124"/>
      <c r="L88" s="85"/>
      <c r="M88" s="124"/>
      <c r="N88" s="85"/>
      <c r="O88" s="124"/>
      <c r="P88" s="85"/>
      <c r="Q88" s="124"/>
      <c r="R88" s="85"/>
      <c r="S88" s="124"/>
      <c r="T88" s="85"/>
      <c r="U88" s="124"/>
      <c r="V88" s="85"/>
    </row>
    <row r="89" spans="1:22" ht="15">
      <c r="A89" s="124" t="s">
        <v>230</v>
      </c>
      <c r="B89" s="85">
        <v>109710</v>
      </c>
      <c r="C89" s="124" t="s">
        <v>239</v>
      </c>
      <c r="D89" s="85">
        <v>4033</v>
      </c>
      <c r="E89" s="124" t="s">
        <v>224</v>
      </c>
      <c r="F89" s="85">
        <v>66</v>
      </c>
      <c r="G89" s="124"/>
      <c r="H89" s="85"/>
      <c r="I89" s="124"/>
      <c r="J89" s="85"/>
      <c r="K89" s="124"/>
      <c r="L89" s="85"/>
      <c r="M89" s="124"/>
      <c r="N89" s="85"/>
      <c r="O89" s="124"/>
      <c r="P89" s="85"/>
      <c r="Q89" s="124"/>
      <c r="R89" s="85"/>
      <c r="S89" s="124"/>
      <c r="T89" s="85"/>
      <c r="U89" s="124"/>
      <c r="V89" s="85"/>
    </row>
    <row r="90" spans="1:22" ht="15">
      <c r="A90" s="124" t="s">
        <v>220</v>
      </c>
      <c r="B90" s="85">
        <v>107053</v>
      </c>
      <c r="C90" s="124" t="s">
        <v>216</v>
      </c>
      <c r="D90" s="85">
        <v>2910</v>
      </c>
      <c r="E90" s="124"/>
      <c r="F90" s="85"/>
      <c r="G90" s="124"/>
      <c r="H90" s="85"/>
      <c r="I90" s="124"/>
      <c r="J90" s="85"/>
      <c r="K90" s="124"/>
      <c r="L90" s="85"/>
      <c r="M90" s="124"/>
      <c r="N90" s="85"/>
      <c r="O90" s="124"/>
      <c r="P90" s="85"/>
      <c r="Q90" s="124"/>
      <c r="R90" s="85"/>
      <c r="S90" s="124"/>
      <c r="T90" s="85"/>
      <c r="U90" s="124"/>
      <c r="V90" s="85"/>
    </row>
    <row r="91" spans="1:22" ht="15">
      <c r="A91" s="124" t="s">
        <v>232</v>
      </c>
      <c r="B91" s="85">
        <v>82777</v>
      </c>
      <c r="C91" s="124" t="s">
        <v>234</v>
      </c>
      <c r="D91" s="85">
        <v>0</v>
      </c>
      <c r="E91" s="124"/>
      <c r="F91" s="85"/>
      <c r="G91" s="124"/>
      <c r="H91" s="85"/>
      <c r="I91" s="124"/>
      <c r="J91" s="85"/>
      <c r="K91" s="124"/>
      <c r="L91" s="85"/>
      <c r="M91" s="124"/>
      <c r="N91" s="85"/>
      <c r="O91" s="124"/>
      <c r="P91" s="85"/>
      <c r="Q91" s="124"/>
      <c r="R91" s="85"/>
      <c r="S91" s="124"/>
      <c r="T91" s="85"/>
      <c r="U91" s="124"/>
      <c r="V91" s="85"/>
    </row>
    <row r="92" spans="1:22" ht="15">
      <c r="A92" s="124" t="s">
        <v>228</v>
      </c>
      <c r="B92" s="85">
        <v>70793</v>
      </c>
      <c r="C92" s="124"/>
      <c r="D92" s="85"/>
      <c r="E92" s="124"/>
      <c r="F92" s="85"/>
      <c r="G92" s="124"/>
      <c r="H92" s="85"/>
      <c r="I92" s="124"/>
      <c r="J92" s="85"/>
      <c r="K92" s="124"/>
      <c r="L92" s="85"/>
      <c r="M92" s="124"/>
      <c r="N92" s="85"/>
      <c r="O92" s="124"/>
      <c r="P92" s="85"/>
      <c r="Q92" s="124"/>
      <c r="R92" s="85"/>
      <c r="S92" s="124"/>
      <c r="T92" s="85"/>
      <c r="U92" s="124"/>
      <c r="V92" s="85"/>
    </row>
    <row r="93" spans="1:22" ht="15">
      <c r="A93" s="124" t="s">
        <v>246</v>
      </c>
      <c r="B93" s="85">
        <v>60898</v>
      </c>
      <c r="C93" s="124"/>
      <c r="D93" s="85"/>
      <c r="E93" s="124"/>
      <c r="F93" s="85"/>
      <c r="G93" s="124"/>
      <c r="H93" s="85"/>
      <c r="I93" s="124"/>
      <c r="J93" s="85"/>
      <c r="K93" s="124"/>
      <c r="L93" s="85"/>
      <c r="M93" s="124"/>
      <c r="N93" s="85"/>
      <c r="O93" s="124"/>
      <c r="P93" s="85"/>
      <c r="Q93" s="124"/>
      <c r="R93" s="85"/>
      <c r="S93" s="124"/>
      <c r="T93" s="85"/>
      <c r="U93" s="124"/>
      <c r="V93" s="85"/>
    </row>
  </sheetData>
  <hyperlinks>
    <hyperlink ref="A2" r:id="rId1" display="http://womenspowerbook.org/articles/The-American-Presidential-Elections-2016-Will-Hillary-or-Trump-Win-in-The-Social-Media-And-The-Main-Media-Battle-womens-power-book.htm"/>
    <hyperlink ref="A3" r:id="rId2" display="https://www.youtube.com/watch?v=hRORU8KZEgw&amp;feature=youtu.be"/>
    <hyperlink ref="A4" r:id="rId3" display="https://poems-by-charlie-gregory.blogspot.com/2019/02/unreality.html?spref=tw"/>
    <hyperlink ref="A5" r:id="rId4" display="https://www.youtube.com/watch?v=7aRXG0mrnXs&amp;feature=youtu.be"/>
    <hyperlink ref="A6" r:id="rId5" display="https://soundcloud.com/chris-davis-276158228/monica-burns-on-scannable-technologies-in-the-classroom"/>
    <hyperlink ref="A7" r:id="rId6" display="https://twitter.com/elanaleoni/status/1097560128050601986"/>
    <hyperlink ref="A8" r:id="rId7" display="https://www.youtube.com/watch?v=RQ-ySN-v-UE&amp;feature=youtu.be"/>
    <hyperlink ref="A9" r:id="rId8" display="https://www.nbclosangeles.com/news/national-international/505644971.html"/>
    <hyperlink ref="A10" r:id="rId9" display="https://medium.com/playdeo/introducing-playdeo-abf0bebbc53e"/>
    <hyperlink ref="A11" r:id="rId10" display="https://fairbydesign.com/why-gen-z-loves-closed-captioning/"/>
    <hyperlink ref="E2" r:id="rId11" display="https://www.youtube.com/watch?v=hRORU8KZEgw&amp;feature=youtu.be"/>
    <hyperlink ref="E3" r:id="rId12" display="https://www.youtube.com/watch?v=RQ-ySN-v-UE&amp;feature=youtu.be"/>
    <hyperlink ref="E4" r:id="rId13" display="https://www.nbclosangeles.com/news/national-international/505644971.html"/>
    <hyperlink ref="E5" r:id="rId14" display="https://fairbydesign.com/why-gen-z-loves-closed-captioning/"/>
    <hyperlink ref="E6" r:id="rId15" display="https://medium.com/playdeo/introducing-playdeo-abf0bebbc53e"/>
    <hyperlink ref="G2" r:id="rId16" display="http://www.adweek.com/?p=921676"/>
    <hyperlink ref="G3" r:id="rId17" display="https://www.staradvertiser.com/2018/03/14/features/george-lucas-breaks-ground-on-1b-museum-of-visual-storytelling/"/>
    <hyperlink ref="I2" r:id="rId18" display="https://www.youtube.com/watch?v=7aRXG0mrnXs&amp;feature=youtu.be"/>
    <hyperlink ref="I3" r:id="rId19" display="https://www.youtube.com/watch?v=tmVxJJJSuDE"/>
    <hyperlink ref="M2" r:id="rId20" display="https://soundcloud.com/chris-davis-276158228/monica-burns-on-scannable-technologies-in-the-classroom"/>
    <hyperlink ref="O2" r:id="rId21" display="https://twitter.com/elanaleoni/status/1097560128050601986"/>
    <hyperlink ref="Q2" r:id="rId22" display="https://poems-by-charlie-gregory.blogspot.com/2019/02/unreality.html?spref=tw"/>
    <hyperlink ref="S2" r:id="rId23" display="https://www.instagram.com/p/BuKHF-inw4l/?utm_source=ig_twitter_share&amp;igshid=p7dr7uab3cpe"/>
    <hyperlink ref="S3" r:id="rId24" display="https://www.instagram.com/p/BtkXV05nAVq/?utm_source=ig_twitter_share&amp;igshid=mnlrgyyomf28"/>
    <hyperlink ref="S4" r:id="rId25" display="https://www.instagram.com/p/Btm77iLnOMr/?utm_source=ig_twitter_share&amp;igshid=b56oe8tqy8sx"/>
    <hyperlink ref="S5" r:id="rId26" display="https://www.instagram.com/p/BtofRcqHYpi/?utm_source=ig_twitter_share&amp;igshid=e5vr25f568s1"/>
    <hyperlink ref="S6" r:id="rId27" display="https://www.instagram.com/p/BttdLbiHLvR/?utm_source=ig_twitter_share&amp;igshid=fh7kaew6qwcq"/>
    <hyperlink ref="S7" r:id="rId28" display="https://www.instagram.com/p/BtuqUsyHngj/?utm_source=ig_twitter_share&amp;igshid=1mxeh005e6yyn"/>
    <hyperlink ref="S8" r:id="rId29" display="https://www.instagram.com/p/BtxM_wJne5w/?utm_source=ig_twitter_share&amp;igshid=vu8ay94xbys0"/>
    <hyperlink ref="S9" r:id="rId30" display="https://www.instagram.com/p/Btx37k5HgQC/?utm_source=ig_twitter_share&amp;igshid=127n0fb1nsjsh"/>
    <hyperlink ref="S10" r:id="rId31" display="https://www.instagram.com/p/BtydDVyHT_S/?utm_source=ig_twitter_share&amp;igshid=85lknwgixfhu"/>
    <hyperlink ref="S11" r:id="rId32" display="https://www.instagram.com/p/BtyoioxnmVv/?utm_source=ig_twitter_share&amp;igshid=1igl8rmxkh12b"/>
    <hyperlink ref="U2" r:id="rId33" display="http://womenspowerbook.org/articles/The-American-Presidential-Elections-2016-Will-Hillary-or-Trump-Win-in-The-Social-Media-And-The-Main-Media-Battle-womens-power-book.htm"/>
  </hyperlinks>
  <printOptions/>
  <pageMargins left="0.7" right="0.7" top="0.75" bottom="0.75" header="0.3" footer="0.3"/>
  <pageSetup orientation="portrait" paperSize="9"/>
  <tableParts>
    <tablePart r:id="rId40"/>
    <tablePart r:id="rId39"/>
    <tablePart r:id="rId41"/>
    <tablePart r:id="rId35"/>
    <tablePart r:id="rId34"/>
    <tablePart r:id="rId38"/>
    <tablePart r:id="rId37"/>
    <tablePart r:id="rId3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2019-03-04T18:43:45Z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