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28" yWindow="65428" windowWidth="23256" windowHeight="12576"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Time Series" sheetId="13" r:id="rId13"/>
  </sheets>
  <definedNames>
    <definedName name="BinDivisor">'Overall Metrics'!$X$2</definedName>
    <definedName name="Dilimleyici_Tweet">#N/A</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 r:id="rId14"/>
  </pivotCaches>
  <extLst>
    <ext xmlns:x14="http://schemas.microsoft.com/office/spreadsheetml/2009/9/main" uri="{BBE1A952-AA13-448e-AADC-164F8A28A991}">
      <x14:slicerCaches>
        <x14:slicerCache r:id="rId18"/>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<sst xmlns="http://schemas.openxmlformats.org/spreadsheetml/2006/main" count="7153" uniqueCount="1287">
  <si>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</si>
  <si>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</si>
  <si>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</si>
  <si>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</si>
  <si>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</si>
  <si>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</si>
  <si>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</si>
  <si>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</si>
  <si>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</si>
  <si>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</si>
  <si>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</si>
  <si>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</si>
  <si>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</si>
  <si>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</si>
  <si>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</si>
  <si>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</si>
  <si>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</si>
  <si>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</si>
  <si>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</si>
  <si>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</si>
  <si>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</si>
  <si>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</si>
  <si>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</si>
  <si>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</si>
  <si>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</si>
  <si>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</si>
  <si>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</si>
  <si>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</si>
  <si>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</si>
  <si>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</si>
  <si>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</si>
  <si>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</si>
  <si>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</si>
  <si>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</si>
  <si>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</si>
  <si>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</si>
  <si>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</si>
  <si>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</si>
  <si>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</si>
  <si>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</si>
  <si>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</si>
  <si>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</si>
  <si>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</si>
  <si>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</si>
  <si>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</si>
  <si>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</si>
  <si>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</si>
  <si>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</si>
  <si>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</si>
  <si>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</si>
  <si>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</si>
  <si>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</si>
  <si>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</si>
  <si>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</si>
  <si>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</si>
  <si>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</si>
  <si>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</si>
  <si>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</si>
  <si>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</si>
  <si>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</si>
  <si>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</si>
  <si>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</si>
  <si>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</si>
  <si>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</si>
  <si>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</si>
  <si>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</si>
  <si>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</si>
  <si>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</si>
  <si>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</si>
  <si>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</si>
  <si>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</si>
  <si>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</si>
  <si>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</si>
  <si>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</si>
  <si>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</si>
  <si>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</si>
  <si>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</si>
  <si>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</si>
  <si>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</si>
  <si>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</si>
  <si>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</si>
  <si>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</si>
  <si>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</si>
  <si>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</si>
  <si>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</si>
  <si>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</si>
  <si>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</si>
  <si>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</si>
  <si>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</si>
  <si>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</si>
  <si>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</si>
  <si>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</si>
  <si>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</si>
  <si>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</si>
  <si>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</si>
  <si>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</si>
  <si>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</si>
  <si>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</si>
  <si>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</si>
  <si>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</si>
  <si>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</si>
  <si>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</si>
  <si>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</si>
  <si>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</si>
  <si>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</si>
  <si>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</si>
  <si>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</si>
  <si>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</si>
  <si>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</si>
  <si>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</si>
  <si>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</si>
  <si>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</si>
  <si>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</si>
  <si>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</si>
  <si>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</si>
  <si>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</si>
  <si>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</si>
  <si>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</si>
  <si>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</si>
  <si>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</si>
  <si>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</si>
  <si>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</si>
  <si>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</si>
  <si>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</si>
  <si>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</si>
  <si>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</si>
  <si>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</si>
  <si>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</si>
  <si>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</si>
  <si>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</si>
  <si>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</si>
  <si>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</si>
  <si>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</si>
  <si>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</si>
  <si>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</si>
  <si>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</si>
  <si>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</si>
  <si>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</si>
  <si>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</si>
  <si>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</si>
  <si>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</si>
  <si>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</si>
  <si>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</si>
  <si>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</si>
  <si>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</si>
  <si>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</si>
  <si>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</si>
  <si>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</si>
  <si>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</si>
  <si>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</si>
  <si>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</si>
  <si>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</si>
  <si>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</si>
  <si>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</si>
  <si>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</si>
  <si>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</si>
  <si>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</si>
  <si>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</si>
  <si>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</si>
  <si>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</si>
  <si>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</si>
  <si>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</si>
  <si>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</si>
  <si>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</si>
  <si>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</si>
  <si>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</si>
  <si>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</si>
  <si>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</si>
  <si>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</si>
  <si>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</si>
  <si>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</si>
  <si>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</si>
  <si>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</si>
  <si>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</si>
  <si>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</si>
  <si>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</si>
  <si>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</si>
  <si>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</si>
  <si>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</si>
  <si>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</si>
  <si>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</si>
  <si>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</si>
  <si>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</si>
  <si>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</si>
  <si>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</si>
  <si>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</si>
  <si>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</si>
  <si>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</si>
  <si>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</si>
  <si>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</si>
  <si>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</si>
  <si>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</si>
  <si>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</si>
  <si>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</si>
  <si>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</si>
  <si>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</si>
  <si>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</si>
  <si>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</si>
  <si>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</si>
  <si>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</si>
  <si>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</si>
  <si>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</si>
  <si>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</si>
  <si>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</si>
  <si>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</si>
  <si>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</si>
  <si>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</si>
  <si>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</si>
  <si>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</si>
  <si>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</si>
  <si>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</si>
  <si>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</si>
  <si>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</si>
  <si>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</si>
  <si>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oer_hub</t>
  </si>
  <si>
    <t>lornamcampbell</t>
  </si>
  <si>
    <t>uohumanites</t>
  </si>
  <si>
    <t>openedıe</t>
  </si>
  <si>
    <t>margymaclibrary</t>
  </si>
  <si>
    <t>wfvanvalkenburg</t>
  </si>
  <si>
    <t>openalexis</t>
  </si>
  <si>
    <t>aureamemotech</t>
  </si>
  <si>
    <t>ginofransman</t>
  </si>
  <si>
    <t>weblearning</t>
  </si>
  <si>
    <t>celtatis</t>
  </si>
  <si>
    <t>kraebsli</t>
  </si>
  <si>
    <t>mkah90</t>
  </si>
  <si>
    <t>coteducation</t>
  </si>
  <si>
    <t>beckpitt</t>
  </si>
  <si>
    <t>chrissinerantzi</t>
  </si>
  <si>
    <t>gogn_oer</t>
  </si>
  <si>
    <t>catherinecronin</t>
  </si>
  <si>
    <t>debjarnold</t>
  </si>
  <si>
    <t>horrocks_simon</t>
  </si>
  <si>
    <t>leohavemann</t>
  </si>
  <si>
    <t>acomasquinn</t>
  </si>
  <si>
    <t>unatdaly</t>
  </si>
  <si>
    <t>actualham</t>
  </si>
  <si>
    <t>philosopher1978</t>
  </si>
  <si>
    <t>nbaker</t>
  </si>
  <si>
    <t>drbsı</t>
  </si>
  <si>
    <t>sukainaw</t>
  </si>
  <si>
    <t>marendeepwell</t>
  </si>
  <si>
    <t>cmplxtv_studies</t>
  </si>
  <si>
    <t>anjalorenz</t>
  </si>
  <si>
    <t>fabionascimbeni</t>
  </si>
  <si>
    <t>arasbozkurt</t>
  </si>
  <si>
    <t>14prinsp</t>
  </si>
  <si>
    <t>allynr</t>
  </si>
  <si>
    <t>nwahls</t>
  </si>
  <si>
    <t>diando70</t>
  </si>
  <si>
    <t>ghenrick</t>
  </si>
  <si>
    <t>oerinfo</t>
  </si>
  <si>
    <t>okfnedu</t>
  </si>
  <si>
    <t>a2ou3boss</t>
  </si>
  <si>
    <t>gconole</t>
  </si>
  <si>
    <t>roughbounds</t>
  </si>
  <si>
    <t>mneuschaefer</t>
  </si>
  <si>
    <t>vrodes</t>
  </si>
  <si>
    <t>igor_lesko</t>
  </si>
  <si>
    <t>ıcdeop</t>
  </si>
  <si>
    <t>terrymc</t>
  </si>
  <si>
    <t>zwhnz</t>
  </si>
  <si>
    <t>oer_librarian</t>
  </si>
  <si>
    <t>joeranen</t>
  </si>
  <si>
    <t>slubdresden</t>
  </si>
  <si>
    <t>oer_joıntly</t>
  </si>
  <si>
    <t>bibliothekarin</t>
  </si>
  <si>
    <t>tim10101</t>
  </si>
  <si>
    <t>cccoer</t>
  </si>
  <si>
    <t>oeconsortium</t>
  </si>
  <si>
    <t>paola5373</t>
  </si>
  <si>
    <t>lyn_hay</t>
  </si>
  <si>
    <t>polimi</t>
  </si>
  <si>
    <t>icde_org</t>
  </si>
  <si>
    <t>kmishmael</t>
  </si>
  <si>
    <t>Retweet</t>
  </si>
  <si>
    <t>Mentions</t>
  </si>
  <si>
    <t>Replies to</t>
  </si>
  <si>
    <t>The #OEGLOBAL19 theme, Open Education for an Open Future, aims to emphasize opportunities offered by Open Education as a means to empowerment and to increase accessibility and quality of educational opportunities for all.  Join us in Milan, 26 – 28 Nov.  https://t.co/fFUkM9eTnc https://t.co/GxFOCJ0Woh</t>
  </si>
  <si>
    <t>#TuesdayThoughts #OpenEducation #OEGLOBAL19 https://t.co/oBytGqqnZ8</t>
  </si>
  <si>
    <t>#OEGLOBAL19 CALL FOR PROPOSALS is open!   For information, visit  https://t.co/RxCI4nI7hL  @cccoer @polimi @paola5373 https://t.co/70x5CzTC2j</t>
  </si>
  <si>
    <t>Call for Proposals: #OpenEducation Global 2019 Conference (26-28 Nov, Milan, Italy): https://t.co/Zu7DmMI3jn Diversity of topics &amp;amp; session formats. Deadline: 1 May. #oer #openpedagogy #openpolicy #openaccess #opencon #gogn #oer19 #oeglobal19 @polimi @icde_org @ICDEOP #opensource</t>
  </si>
  <si>
    <t>Thank you to @ICDEOP for joining #OEGLOBAL19 as a Collaborator!  https://t.co/0YY5qqPciS https://t.co/DrRsqZTEwE</t>
  </si>
  <si>
    <t>@paola5373 I enjoy working together with you, your colleagues and colleagues from the @oeconsortium on this fascinating conference. Can’t wait to see the proposals coming in #OEGLOBAL19</t>
  </si>
  <si>
    <t>Have a look at #OEGLOBAL19 Call for Proposals, take your time, choose a format and send us your contribution! We'll be happy to welcome you in Milan next November 2019! https://t.co/ZETuobGHJI</t>
  </si>
  <si>
    <t>Another good conference to pay attention #OEGLOBAL19 https://t.co/ibjoWtfqk5</t>
  </si>
  <si>
    <t>Open Resources, Practices, Communities – hautpsache Mailand! Die #OEGlobal19 ruft zu Beiträgen auf, Deadline ist der 01.05.2019 https://t.co/II319VhByb #conference #OERde #CFP</t>
  </si>
  <si>
    <t>#OEGLOBAL19 Call for Proposals is OPEN!  See the announcement for details.    @cccoer  @polimi  https://t.co/Y7F72RvheO https://t.co/sdYiUsYDIz</t>
  </si>
  <si>
    <t>@kmishmael Who will be the first to submit?  #OEGLOBAL19</t>
  </si>
  <si>
    <t>https://conference.oeconsortium.org/2019/cfp/</t>
  </si>
  <si>
    <t>https://conference.oeconsortium.org/2019/</t>
  </si>
  <si>
    <t>https://twitter.com/oeconsortium/status/1093221562172489728</t>
  </si>
  <si>
    <t>https://www.oeconsortium.org/2019/02/oeglobal19-announces-call-for-proposals/</t>
  </si>
  <si>
    <t>oeconsortium.org</t>
  </si>
  <si>
    <t>twitter.com</t>
  </si>
  <si>
    <t>oeglobal19</t>
  </si>
  <si>
    <t>tuesdaythoughts openeducation oeglobal19</t>
  </si>
  <si>
    <t>openeducation</t>
  </si>
  <si>
    <t>openeducation oer openpedagogy openpolicy openaccess opencon gogn oer19 oeglobal19 opensource</t>
  </si>
  <si>
    <t>oeglobal19 conference oerde cfp</t>
  </si>
  <si>
    <t>https://pbs.twimg.com/media/DypXxKJX0AA3Eoa.jpg</t>
  </si>
  <si>
    <t>https://pbs.twimg.com/media/DyUc3OiXcAE1IWO.jpg</t>
  </si>
  <si>
    <t>https://pbs.twimg.com/media/Dykq1YRWwAEMmoi.jpg</t>
  </si>
  <si>
    <t>https://pbs.twimg.com/media/DyvnN46XcAAmf7Q.jpg</t>
  </si>
  <si>
    <t>https://pbs.twimg.com/media/Dy0D7oWWwAYGmZX.jpg</t>
  </si>
  <si>
    <t>http://pbs.twimg.com/profile_images/719434679242399744/DrlKEIA2_normal.jpg</t>
  </si>
  <si>
    <t>http://pbs.twimg.com/profile_images/768472775090638851/1bgBAlp7_normal.jpg</t>
  </si>
  <si>
    <t>http://pbs.twimg.com/profile_images/2708123506/f82604de19e24d0b98c1b43e51ff9e28_normal.png</t>
  </si>
  <si>
    <t>http://pbs.twimg.com/profile_images/998851195539144705/q-6XeA4J_normal.jpg</t>
  </si>
  <si>
    <t>http://pbs.twimg.com/profile_images/1564365669/margyphoto_normal.JPG</t>
  </si>
  <si>
    <t>http://pbs.twimg.com/profile_images/1034036817476157440/Kpo3nfeU_normal.jpg</t>
  </si>
  <si>
    <t>http://pbs.twimg.com/profile_images/978987878754766848/qPGqaRF3_normal.jpg</t>
  </si>
  <si>
    <t>http://pbs.twimg.com/profile_images/965570404172681217/K5NlN4ts_normal.jpg</t>
  </si>
  <si>
    <t>http://pbs.twimg.com/profile_images/846407018764271617/Qqq_1ClR_normal.jpg</t>
  </si>
  <si>
    <t>http://pbs.twimg.com/profile_images/846027821201928192/2XLsz6mZ_normal.jpg</t>
  </si>
  <si>
    <t>http://pbs.twimg.com/profile_images/879972862936965120/yCnUo-ip_normal.jpg</t>
  </si>
  <si>
    <t>http://pbs.twimg.com/profile_images/1057716935/me2_normal.png</t>
  </si>
  <si>
    <t>http://pbs.twimg.com/profile_images/1007152384466915328/r4nwrMr3_normal.jpg</t>
  </si>
  <si>
    <t>http://pbs.twimg.com/profile_images/755019244501364736/4IqdGvBl_normal.jpg</t>
  </si>
  <si>
    <t>http://pbs.twimg.com/profile_images/1044631086880489472/haYP8Nq4_normal.jpg</t>
  </si>
  <si>
    <t>http://pbs.twimg.com/profile_images/885916403093647361/edF1tgAb_normal.jpg</t>
  </si>
  <si>
    <t>http://pbs.twimg.com/profile_images/534445548242087936/3CYQhyDW_normal.png</t>
  </si>
  <si>
    <t>http://pbs.twimg.com/profile_images/834092252490145797/OQLf_CqL_normal.jpg</t>
  </si>
  <si>
    <t>http://pbs.twimg.com/profile_images/2788349801/cef959961e90c98a43bc0644a58e39d9_normal.jpeg</t>
  </si>
  <si>
    <t>http://pbs.twimg.com/profile_images/463706169107050496/mjIyqaiY_normal.jpeg</t>
  </si>
  <si>
    <t>http://pbs.twimg.com/profile_images/743386940750331904/lQ07OK4W_normal.jpg</t>
  </si>
  <si>
    <t>http://pbs.twimg.com/profile_images/537915726959366144/a7eBIoI7_normal.jpeg</t>
  </si>
  <si>
    <t>http://pbs.twimg.com/profile_images/1574964090/una4web_normal.jpg</t>
  </si>
  <si>
    <t>http://pbs.twimg.com/profile_images/1079572911369998342/JWZPPVZp_normal.jpg</t>
  </si>
  <si>
    <t>http://pbs.twimg.com/profile_images/992727365351591937/iy5tR5Ql_normal.jpg</t>
  </si>
  <si>
    <t>http://pbs.twimg.com/profile_images/1067982319858917376/bgi3ER6e_normal.jpg</t>
  </si>
  <si>
    <t>http://pbs.twimg.com/profile_images/506929542586327041/icApb21j_normal.jpeg</t>
  </si>
  <si>
    <t>http://pbs.twimg.com/profile_images/982521900365766656/oAaabbMq_normal.jpg</t>
  </si>
  <si>
    <t>http://pbs.twimg.com/profile_images/1027623094398185475/m1dr0ykJ_normal.jpg</t>
  </si>
  <si>
    <t>http://pbs.twimg.com/profile_images/583226647341592576/fR0d5DpV_normal.png</t>
  </si>
  <si>
    <t>http://pbs.twimg.com/profile_images/818110158857535490/-OlJE4Ps_normal.jpg</t>
  </si>
  <si>
    <t>http://pbs.twimg.com/profile_images/3375958506/e71bf3dcf2bc8cc37cafec0efd947cd7_normal.jpeg</t>
  </si>
  <si>
    <t>http://pbs.twimg.com/profile_images/604900359958622208/ZFwuCGMt_normal.jpg</t>
  </si>
  <si>
    <t>http://pbs.twimg.com/profile_images/753114217201471492/fKnR2Emn_normal.jpg</t>
  </si>
  <si>
    <t>http://pbs.twimg.com/profile_images/590976926564548609/y-BAXUi0_normal.jpg</t>
  </si>
  <si>
    <t>http://pbs.twimg.com/profile_images/996956015596683265/sZCLM20S_normal.jpg</t>
  </si>
  <si>
    <t>http://pbs.twimg.com/profile_images/580344194675400704/QduShu4J_normal.jpg</t>
  </si>
  <si>
    <t>http://pbs.twimg.com/profile_images/827073867512500224/l0VKhz6g_normal.jpg</t>
  </si>
  <si>
    <t>http://pbs.twimg.com/profile_images/854587689391280128/Y1bAbI9j_normal.jpg</t>
  </si>
  <si>
    <t>http://pbs.twimg.com/profile_images/552452301005156352/AcxCbnXC_normal.png</t>
  </si>
  <si>
    <t>http://pbs.twimg.com/profile_images/534642996445057024/QWqPGToQ_normal.jpeg</t>
  </si>
  <si>
    <t>http://pbs.twimg.com/profile_images/1365912237/sailong19_normal.jpg</t>
  </si>
  <si>
    <t>http://pbs.twimg.com/profile_images/1474367783/compostpicsmore_072_normal.jpg</t>
  </si>
  <si>
    <t>http://pbs.twimg.com/profile_images/1058434486520684544/UYs1Srvu_normal.jpg</t>
  </si>
  <si>
    <t>http://pbs.twimg.com/profile_images/1008116458830917632/7tdlyq3C_normal.jpg</t>
  </si>
  <si>
    <t>http://pbs.twimg.com/profile_images/1729139867/igor_normal.jpg</t>
  </si>
  <si>
    <t>http://pbs.twimg.com/profile_images/2229328018/logo_for_Twitter_normal.jpg</t>
  </si>
  <si>
    <t>http://pbs.twimg.com/profile_images/853162507317456896/jREF5O6v_normal.jpg</t>
  </si>
  <si>
    <t>http://pbs.twimg.com/profile_images/1062793542672809984/WSQkrK3v_normal.jpg</t>
  </si>
  <si>
    <t>http://pbs.twimg.com/profile_images/897917275847639040/XAQH7Uon_normal.jpg</t>
  </si>
  <si>
    <t>http://pbs.twimg.com/profile_images/504225278717988865/ZyW30mLZ_normal.jpeg</t>
  </si>
  <si>
    <t>http://pbs.twimg.com/profile_images/950670620584501248/RDqoATy0_normal.jpg</t>
  </si>
  <si>
    <t>http://pbs.twimg.com/profile_images/1073153410181029888/BgLUS4NI_normal.jpg</t>
  </si>
  <si>
    <t>http://pbs.twimg.com/profile_images/1035089277154197504/T3XzPNqO_normal.jpg</t>
  </si>
  <si>
    <t>http://pbs.twimg.com/profile_images/472134578165911552/-D7Ohwqv_normal.jpeg</t>
  </si>
  <si>
    <t>http://pbs.twimg.com/profile_images/711933571544395777/P06SGaA-_normal.jpg</t>
  </si>
  <si>
    <t>http://pbs.twimg.com/profile_images/722769141006995456/bO5wb3y2_normal.jpg</t>
  </si>
  <si>
    <t>http://pbs.twimg.com/profile_images/804873731583524864/P-hZKqWA_normal.jpg</t>
  </si>
  <si>
    <t>http://pbs.twimg.com/profile_images/378800000603660423/63fd10c66675418d6057e3054b17b4c4_normal.jpeg</t>
  </si>
  <si>
    <t>https://twitter.com/oer_hub/status/1092720173327486976</t>
  </si>
  <si>
    <t>https://twitter.com/lornamcampbell/status/1092720904407314433</t>
  </si>
  <si>
    <t>https://twitter.com/uohumanites/status/1092742463725420544</t>
  </si>
  <si>
    <t>https://twitter.com/openedıe/status/1092861032358391808</t>
  </si>
  <si>
    <t>https://twitter.com/margymaclibrary/status/1092960668234395648</t>
  </si>
  <si>
    <t>https://twitter.com/margymaclibrary/status/1093162576114905088</t>
  </si>
  <si>
    <t>https://twitter.com/wfvanvalkenburg/status/1093223722163556352</t>
  </si>
  <si>
    <t>https://twitter.com/openalexis/status/1093223781806551040</t>
  </si>
  <si>
    <t>https://twitter.com/aureamemotech/status/1093227595964080129</t>
  </si>
  <si>
    <t>https://twitter.com/ginofransman/status/1093239426904408065</t>
  </si>
  <si>
    <t>https://twitter.com/weblearning/status/1093241926986461185</t>
  </si>
  <si>
    <t>https://twitter.com/celtatis/status/1092496821136576512</t>
  </si>
  <si>
    <t>https://twitter.com/celtatis/status/1093242503128645632</t>
  </si>
  <si>
    <t>https://twitter.com/kraebsli/status/1093242611534581760</t>
  </si>
  <si>
    <t>https://twitter.com/mkah90/status/1093245201651548164</t>
  </si>
  <si>
    <t>https://twitter.com/coteducation/status/1093249898928062464</t>
  </si>
  <si>
    <t>https://twitter.com/beckpitt/status/1093249995514499072</t>
  </si>
  <si>
    <t>https://twitter.com/chrissinerantzi/status/1091321478119936000</t>
  </si>
  <si>
    <t>https://twitter.com/chrissinerantzi/status/1092885611529363457</t>
  </si>
  <si>
    <t>https://twitter.com/chrissinerantzi/status/1093035302917230592</t>
  </si>
  <si>
    <t>https://twitter.com/chrissinerantzi/status/1093250563809124352</t>
  </si>
  <si>
    <t>https://twitter.com/gogn_oer/status/1093250756289986561</t>
  </si>
  <si>
    <t>https://twitter.com/catherinecronin/status/1093253558345105414</t>
  </si>
  <si>
    <t>https://twitter.com/debjarnold/status/1093254856058568718</t>
  </si>
  <si>
    <t>https://twitter.com/horrocks_simon/status/1093258405643517954</t>
  </si>
  <si>
    <t>https://twitter.com/leohavemann/status/1093264347810484225</t>
  </si>
  <si>
    <t>https://twitter.com/acomasquinn/status/1093275626402922497</t>
  </si>
  <si>
    <t>https://twitter.com/unatdaly/status/1093278403187245061</t>
  </si>
  <si>
    <t>https://twitter.com/actualham/status/1093297721803526145</t>
  </si>
  <si>
    <t>https://twitter.com/philosopher1978/status/1093307327074189313</t>
  </si>
  <si>
    <t>https://twitter.com/nbaker/status/1093333149382258690</t>
  </si>
  <si>
    <t>https://twitter.com/drbsı/status/1093341286717808640</t>
  </si>
  <si>
    <t>https://twitter.com/sukainaw/status/1093404601825546242</t>
  </si>
  <si>
    <t>https://twitter.com/marendeepwell/status/1093416888904966145</t>
  </si>
  <si>
    <t>https://twitter.com/cmplxtv_studies/status/1093417295106461697</t>
  </si>
  <si>
    <t>https://twitter.com/anjalorenz/status/1093418550579081216</t>
  </si>
  <si>
    <t>https://twitter.com/fabionascimbeni/status/1093427509079826432</t>
  </si>
  <si>
    <t>https://twitter.com/arasbozkurt/status/1093428115500646401</t>
  </si>
  <si>
    <t>https://twitter.com/14prinsp/status/1093437930541060102</t>
  </si>
  <si>
    <t>https://twitter.com/allynr/status/1093482209544089600</t>
  </si>
  <si>
    <t>https://twitter.com/nwahls/status/1092881857899913217</t>
  </si>
  <si>
    <t>https://twitter.com/nwahls/status/1093493930132426752</t>
  </si>
  <si>
    <t>https://twitter.com/diando70/status/1093514649956507648</t>
  </si>
  <si>
    <t>https://twitter.com/ghenrick/status/1093515231760920576</t>
  </si>
  <si>
    <t>https://twitter.com/oerinfo/status/1093525121225109504</t>
  </si>
  <si>
    <t>https://twitter.com/okfnedu/status/1093535418430181376</t>
  </si>
  <si>
    <t>https://twitter.com/a2ou3boss/status/1093561195838259202</t>
  </si>
  <si>
    <t>https://twitter.com/gconole/status/1093568372267278337</t>
  </si>
  <si>
    <t>https://twitter.com/roughbounds/status/1093581634631282692</t>
  </si>
  <si>
    <t>https://twitter.com/mneuschaefer/status/1093593169558683648</t>
  </si>
  <si>
    <t>https://twitter.com/vrodes/status/1093620891286671365</t>
  </si>
  <si>
    <t>https://twitter.com/igor_lesko/status/1093235705864744960</t>
  </si>
  <si>
    <t>https://twitter.com/ıcdeop/status/1093436894589972480</t>
  </si>
  <si>
    <t>https://twitter.com/terrymc/status/1093637185541148672</t>
  </si>
  <si>
    <t>https://twitter.com/zwhnz/status/1093679764894818305</t>
  </si>
  <si>
    <t>https://twitter.com/oer_librarian/status/1093716409467564032</t>
  </si>
  <si>
    <t>https://twitter.com/joeranen/status/1093734052794896384</t>
  </si>
  <si>
    <t>https://twitter.com/slubdresden/status/1093802131159744512</t>
  </si>
  <si>
    <t>https://twitter.com/oer_joıntly/status/1093432509285703681</t>
  </si>
  <si>
    <t>https://twitter.com/bibliothekarin/status/1093802897266167808</t>
  </si>
  <si>
    <t>https://twitter.com/tim10101/status/1093893847120314368</t>
  </si>
  <si>
    <t>https://twitter.com/ıcdeop/status/1091321206521896960</t>
  </si>
  <si>
    <t>https://twitter.com/cccoer/status/1091440981403189254</t>
  </si>
  <si>
    <t>https://twitter.com/oeconsortium/status/1091310221568458752</t>
  </si>
  <si>
    <t>https://twitter.com/oeconsortium/status/1093922037163323398</t>
  </si>
  <si>
    <t>https://twitter.com/paola5373/status/1092991269863911429</t>
  </si>
  <si>
    <t>https://twitter.com/paola5373/status/1092991478903816192</t>
  </si>
  <si>
    <t>https://twitter.com/cccoer/status/1093575590291091456</t>
  </si>
  <si>
    <t>https://twitter.com/oeconsortium/status/1092451482706894848</t>
  </si>
  <si>
    <t>https://twitter.com/oeconsortium/status/1092782740494344194</t>
  </si>
  <si>
    <t>https://twitter.com/oeconsortium/status/1093534609172766720</t>
  </si>
  <si>
    <t>https://twitter.com/lyn_hay/status/1093955982017712128</t>
  </si>
  <si>
    <t>https://twitter.com/paola5373/status/1093249147304640515</t>
  </si>
  <si>
    <t>1092720173327486976</t>
  </si>
  <si>
    <t>1092720904407314433</t>
  </si>
  <si>
    <t>1092742463725420544</t>
  </si>
  <si>
    <t>1092861032358391808</t>
  </si>
  <si>
    <t>1092960668234395648</t>
  </si>
  <si>
    <t>1093162576114905088</t>
  </si>
  <si>
    <t>1093223722163556352</t>
  </si>
  <si>
    <t>1093223781806551040</t>
  </si>
  <si>
    <t>1093227595964080129</t>
  </si>
  <si>
    <t>1093239426904408065</t>
  </si>
  <si>
    <t>1093241926986461185</t>
  </si>
  <si>
    <t>1092496821136576512</t>
  </si>
  <si>
    <t>1093242503128645632</t>
  </si>
  <si>
    <t>1093242611534581760</t>
  </si>
  <si>
    <t>1093245201651548164</t>
  </si>
  <si>
    <t>1093249898928062464</t>
  </si>
  <si>
    <t>1093249995514499072</t>
  </si>
  <si>
    <t>1091321478119936000</t>
  </si>
  <si>
    <t>1092885611529363457</t>
  </si>
  <si>
    <t>1093035302917230592</t>
  </si>
  <si>
    <t>1093250563809124352</t>
  </si>
  <si>
    <t>1093250756289986561</t>
  </si>
  <si>
    <t>1093253558345105414</t>
  </si>
  <si>
    <t>1093254856058568718</t>
  </si>
  <si>
    <t>1093258405643517954</t>
  </si>
  <si>
    <t>1093264347810484225</t>
  </si>
  <si>
    <t>1093275626402922497</t>
  </si>
  <si>
    <t>1093278403187245061</t>
  </si>
  <si>
    <t>1093297721803526145</t>
  </si>
  <si>
    <t>1093307327074189313</t>
  </si>
  <si>
    <t>1093333149382258690</t>
  </si>
  <si>
    <t>1093341286717808640</t>
  </si>
  <si>
    <t>1093404601825546242</t>
  </si>
  <si>
    <t>1093416888904966145</t>
  </si>
  <si>
    <t>1093417295106461697</t>
  </si>
  <si>
    <t>1093418550579081216</t>
  </si>
  <si>
    <t>1093427509079826432</t>
  </si>
  <si>
    <t>1093428115500646401</t>
  </si>
  <si>
    <t>1093437930541060102</t>
  </si>
  <si>
    <t>1093482209544089600</t>
  </si>
  <si>
    <t>1092881857899913217</t>
  </si>
  <si>
    <t>1093493930132426752</t>
  </si>
  <si>
    <t>1093514649956507648</t>
  </si>
  <si>
    <t>1093515231760920576</t>
  </si>
  <si>
    <t>1093525121225109504</t>
  </si>
  <si>
    <t>1093535418430181376</t>
  </si>
  <si>
    <t>1093561195838259202</t>
  </si>
  <si>
    <t>1093568372267278337</t>
  </si>
  <si>
    <t>1093581634631282692</t>
  </si>
  <si>
    <t>1093593169558683648</t>
  </si>
  <si>
    <t>1093620891286671365</t>
  </si>
  <si>
    <t>1093235705864744960</t>
  </si>
  <si>
    <t>1093436894589972480</t>
  </si>
  <si>
    <t>1093637185541148672</t>
  </si>
  <si>
    <t>1093679764894818305</t>
  </si>
  <si>
    <t>1093716409467564032</t>
  </si>
  <si>
    <t>1093734052794896384</t>
  </si>
  <si>
    <t>1093802131159744512</t>
  </si>
  <si>
    <t>1093432509285703681</t>
  </si>
  <si>
    <t>1093802897266167808</t>
  </si>
  <si>
    <t>1093893847120314368</t>
  </si>
  <si>
    <t>1091321206521896960</t>
  </si>
  <si>
    <t>1091440981403189254</t>
  </si>
  <si>
    <t>1091310221568458752</t>
  </si>
  <si>
    <t>1093922037163323398</t>
  </si>
  <si>
    <t>1092991269863911429</t>
  </si>
  <si>
    <t>1092991478903816192</t>
  </si>
  <si>
    <t>1093575590291091456</t>
  </si>
  <si>
    <t>1092451482706894848</t>
  </si>
  <si>
    <t>1092782740494344194</t>
  </si>
  <si>
    <t>1093221562172489728</t>
  </si>
  <si>
    <t>1093534609172766720</t>
  </si>
  <si>
    <t>1093955982017712128</t>
  </si>
  <si>
    <t>1093249147304640515</t>
  </si>
  <si>
    <t>1093249833455026178</t>
  </si>
  <si>
    <t>1093630890180255744</t>
  </si>
  <si>
    <t/>
  </si>
  <si>
    <t>450238031</t>
  </si>
  <si>
    <t>58933798</t>
  </si>
  <si>
    <t>en</t>
  </si>
  <si>
    <t>und</t>
  </si>
  <si>
    <t>de</t>
  </si>
  <si>
    <t>Twitter for Android</t>
  </si>
  <si>
    <t>Twitter Web Client</t>
  </si>
  <si>
    <t>Twitter for iPad</t>
  </si>
  <si>
    <t>Twitter for iPhone</t>
  </si>
  <si>
    <t>TweetDeck</t>
  </si>
  <si>
    <t>COT Open Education</t>
  </si>
  <si>
    <t>Twitter Web App</t>
  </si>
  <si>
    <t>Fenix 2</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</si>
  <si>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</si>
  <si>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</si>
  <si>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</si>
  <si>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</si>
  <si>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</si>
  <si>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</si>
  <si>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</si>
  <si>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</si>
  <si>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</si>
  <si>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</si>
  <si>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</si>
  <si>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</si>
  <si>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</si>
  <si>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</si>
  <si>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</si>
  <si>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</si>
  <si>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</si>
  <si>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</si>
  <si>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</si>
  <si>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</si>
  <si>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</si>
  <si>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</si>
  <si>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OER Hub</t>
  </si>
  <si>
    <t>OEConsortium</t>
  </si>
  <si>
    <t>Lorna M. Campbell</t>
  </si>
  <si>
    <t>UOHumanites</t>
  </si>
  <si>
    <t>Open Education Ireland</t>
  </si>
  <si>
    <t>margy maclibrary</t>
  </si>
  <si>
    <t>Willem van Valkenburg</t>
  </si>
  <si>
    <t>Paola Corti</t>
  </si>
  <si>
    <t>Politecnico Milano</t>
  </si>
  <si>
    <t>CCCOER</t>
  </si>
  <si>
    <t>Alexis Clifton</t>
  </si>
  <si>
    <t>Ruth Martinez-Lopez</t>
  </si>
  <si>
    <t>Gino Fransman</t>
  </si>
  <si>
    <t>Igor Lesko</t>
  </si>
  <si>
    <t>Open Praxis</t>
  </si>
  <si>
    <t>ICDE</t>
  </si>
  <si>
    <t>Derek Moore</t>
  </si>
  <si>
    <t>Bea de los Arcos _xD83C__xDDEA__xD83C__xDDFA_</t>
  </si>
  <si>
    <t>krumpfkiste</t>
  </si>
  <si>
    <t>Mbaye Kah</t>
  </si>
  <si>
    <t>Beck Pitt</t>
  </si>
  <si>
    <t>Chrissi Nerantzi _xD83C__xDDEC__xD83C__xDDF7__xD83C__xDDEA__xD83C__xDDFA__xD83D__xDC1D_</t>
  </si>
  <si>
    <t>GO-GN</t>
  </si>
  <si>
    <t>Dr. Catherine Cronin</t>
  </si>
  <si>
    <t>Deborah Arnold</t>
  </si>
  <si>
    <t>Simon Horrocks</t>
  </si>
  <si>
    <t>Leo Havemann</t>
  </si>
  <si>
    <t>Anna Comas-Quinn</t>
  </si>
  <si>
    <t>Una Daly</t>
  </si>
  <si>
    <t>Robin DeRosa</t>
  </si>
  <si>
    <t>Rob Farrow</t>
  </si>
  <si>
    <t>Nick Baker</t>
  </si>
  <si>
    <t>Barbara Illowsky</t>
  </si>
  <si>
    <t>Sukaina Walji</t>
  </si>
  <si>
    <t>Dr Maren Deepwell</t>
  </si>
  <si>
    <t>Tobias Steiner</t>
  </si>
  <si>
    <t>Anja Lorenz</t>
  </si>
  <si>
    <t>Fabio Nascimbeni</t>
  </si>
  <si>
    <t>Aras BOZKURT</t>
  </si>
  <si>
    <t>Paul Prinsloo</t>
  </si>
  <si>
    <t>Naomi Wahls _xD83C__xDDF1__xD83C__xDDFA__xD83C__xDDFA__xD83C__xDDF8__xD83C__xDDF3__xD83C__xDDF1_</t>
  </si>
  <si>
    <t>Diana Andone</t>
  </si>
  <si>
    <t>Gavin Henrick</t>
  </si>
  <si>
    <t>OERinfo</t>
  </si>
  <si>
    <t>OER_JOINTLY</t>
  </si>
  <si>
    <t>Open Education</t>
  </si>
  <si>
    <t>AdelineBossu</t>
  </si>
  <si>
    <t>Grainne Conole</t>
  </si>
  <si>
    <t>Ronald Macintyre</t>
  </si>
  <si>
    <t>Markus Neuschäfer</t>
  </si>
  <si>
    <t>Virginia Rodés</t>
  </si>
  <si>
    <t>Terry McAndrew</t>
  </si>
  <si>
    <t>Zoe Wake Hyde</t>
  </si>
  <si>
    <t>Kelsey Smith</t>
  </si>
  <si>
    <t>Jöran _xD83E__xDD13_</t>
  </si>
  <si>
    <t>SLUB Dresden</t>
  </si>
  <si>
    <t>Doerte</t>
  </si>
  <si>
    <t>Tim Seal</t>
  </si>
  <si>
    <t>Kristina Ishmael</t>
  </si>
  <si>
    <t>Lyn Hay</t>
  </si>
  <si>
    <t>World leaders in open education research and advocacy - based at The Open University (UK). Team: @BeckPitt @Nat_Kitkat @philosopher1978 @mweller</t>
  </si>
  <si>
    <t>The Open Education Consortium is a worldwide community of hundreds of universities and associated organizations committed to advancing Open Education worldwide</t>
  </si>
  <si>
    <t>Open education technology, policy &amp; practice @EdinburghUni. @A_L_T, @WikimediaUK &amp; @NauticalHistory Trustee. #oer #openscot #femedtech #cmalt. She/her.</t>
  </si>
  <si>
    <t>#OER #UOH L'Université Ouverte des Humanités recense, coproduit et met librement à disposition des étudiants&amp;enseignants des ressources éducatives libres</t>
  </si>
  <si>
    <t>A network of open thinkers and doers from all walks of Irish education.</t>
  </si>
  <si>
    <t>Retired MRU Librarian, tweets &amp; retweets: communications/design/Indigenous matters/library/SoTL/PSE/science/fun; now on Songhees, Esquimalt &amp; WSÁNEĆ lands</t>
  </si>
  <si>
    <t>Tweet about #TUDelft teaching &amp; learning #openeducation #OEC #oer #mooc @TUDelftOnline 
kandidaat VVD @hhdelfland</t>
  </si>
  <si>
    <t>Since 1863. Technology, Creativity, Culture</t>
  </si>
  <si>
    <t>Community College Consortium for Open Educational Resources</t>
  </si>
  <si>
    <t>Exec. Dir. of @SUNYOERServices. Advocate for higher ed students. New New Yorker.</t>
  </si>
  <si>
    <t>Researcher Samara University (Russia). Technology education Phd Sevilla University (Spain). Author 3 books on virtual worlds. Founder&amp;CEO @elearning3d</t>
  </si>
  <si>
    <t>Creative, Inquisitive, Challenging, Innovative &amp; Fussy. Writer Educator, Musician/ Performer @ginofmusic on SoundCloud. PhD researcher in Open Education #GO_GN</t>
  </si>
  <si>
    <t>Advancing openness in education around the world: Open Education Consortium https://t.co/DiO7EADV8d Slovakian living in South Africa.</t>
  </si>
  <si>
    <t>Peer reviewed journal from @icde_org hosted by @uned Creative, innovative research; challenges, lessons, achievements in the practice of distance and e-learning</t>
  </si>
  <si>
    <t>International Council for Open and Distance Education. Global membership organization for online, open, distance and flexible education.</t>
  </si>
  <si>
    <t>I'm a learning &amp; instructional designer, ed tech support specialist &amp; "kiff" heutagogist. Interested in how "e" is being shaped in all education practices.</t>
  </si>
  <si>
    <t>Learning Developer at @TUDelft, open practitioner, former @OERHub researcher and @GOGN_OER lead. Celtista a distancia #afouteza</t>
  </si>
  <si>
    <t>digital, learning, blogging, programming, media, education, open, philosophy, international, critical, own views</t>
  </si>
  <si>
    <t>Works at @Khamsys / A Kopite</t>
  </si>
  <si>
    <t>Future = open education. 501c3 for #OER. Originally funded by @hewlett_found. Our ED @drkent. Founder: https://t.co/6HJ9TwATYp. Democratizing textbooks.</t>
  </si>
  <si>
    <t>@OER_Hub researcher based @IETatOU @OpenUniversity.  Current projects @GOGN_OER @ukopentextbooks @bizmoocbook &amp; TIDE Myanmar.</t>
  </si>
  <si>
    <t>NTF, PFHEA, FSEDA, CMALT, #go_gn alumni, my ideas: @tlcwebinars @openfdol Greenhouse @byod4l @lthechat @fos4l #creativeHE etc.</t>
  </si>
  <si>
    <t>Global OER Graduate Network: Aiming to raise the profile of #opened research, support #PhD researchers in this area, &amp; develop openness as a process of research</t>
  </si>
  <si>
    <t>open educator/researcher, Strategic Education Developer @ForumTL. thinking about open education, equality, social justice. #OER19 co-chair, #UnboundEq #GO_GN</t>
  </si>
  <si>
    <t>National and international projects coordinator @aunege / PhD student e-leadership for digital teaching and learning, @UOCphd, tweets my own in English &amp; French</t>
  </si>
  <si>
    <t>Expect tweets about higher education, music, cycling &amp; Cardiff City/Hibs...</t>
  </si>
  <si>
    <t>higher/open/digital education + #GO_GN #altc #m25ltg @okfnedu Digital Education Advisor @UCL PGR @IETatOU opinions mostly other people's</t>
  </si>
  <si>
    <t>Open University academic. Parent. Working in open education and language learning. Interested in gender issues in schools and at work.</t>
  </si>
  <si>
    <t>Director, Community College Consortium for Open Educational Resources, Open Education Consortium.   Instructional Design and Accessibility Interest.</t>
  </si>
  <si>
    <t>Director, @PSUOpenCoLab; Interdisciplinary Prof; Ed @HybridPed; #OpenPed #OER #OA; public university/community college missions; cherish outliers</t>
  </si>
  <si>
    <t>Research Fellow @OpenUniversity. FHEA. Ed tech, philosophy, open education, ideas, info, ethics. Networks: #GO_GN @IETatOU @EssexPhilosophy @virlearning</t>
  </si>
  <si>
    <t>Director of the Office of Open Learning @ the University of Windsor. A work in progress. Exploring open spaces, technology, teaching and learning.</t>
  </si>
  <si>
    <t>Prof Math/Stats, De Anza College
#OER advocate &amp; author
@openstax co-author of Introductory Statistics &amp; Introductory Business Stats; loving being Grammie</t>
  </si>
  <si>
    <t>Online Education Project Manager @cilt_uct University of Cape Town.  #Elearning, #MOOCs, #OpenEd #ResComm. MA ODE, Open University &amp; Wadham College Oxford alum</t>
  </si>
  <si>
    <t>CEO @A_L_T #altc Senior #CMALT, Anthropologist, Open Practitioner, leadership, policy &amp; Learning Technology CPD, open governance &amp; equality #femedtech</t>
  </si>
  <si>
    <t>OA open edu, OER &amp; open scholarship advocate w. media/TV and cultural studies background
https://t.co/aqScZS9FQM</t>
  </si>
  <si>
    <t>MOOC-Maker, Open Education Nerd, Eklektikerin und Eristikerin (googelt halt _xD83D__xDE09_)</t>
  </si>
  <si>
    <t>learning innovation, open education, martini cocktails (and many things in between)</t>
  </si>
  <si>
    <t>Netizen, freelance scholar ;) leisure learner, connectivist, hard-core gamer, clubber and ex green beret at NATO KFOR KIKPC. MA &amp; PhD at Distance Education</t>
  </si>
  <si>
    <t>Was born curious &amp; in trouble &amp; nothing changed. Activist. Higher ed, learning &amp; teaching, social justice, distributed learning, living, dying, life &amp; politics.</t>
  </si>
  <si>
    <t>Independent Consultant at Transforming Credentials; Board of Directors at Open Education Consortium: Advisory Board, Study Loans.</t>
  </si>
  <si>
    <t>#LearningDeveloper @TUDelft |#PhDCandidate @OU_Nederland @WeltenInstitute #InterculturalLearning #VE | #GO_GN | #OpenEdSIG #OpenVM #OER #OEP</t>
  </si>
  <si>
    <t>#e-learning &amp; #web technologies expert, #OER, #MOOCs, Director eLearning Center at Politehnica #University of Timisoara, #Rotary Club, Pentru Voi Foundation</t>
  </si>
  <si>
    <t>Passionate about learning, #learninganalytics, #gamification, #moodle, #Mobilelearning,  
Managing Consultant at Learning Technology Services</t>
  </si>
  <si>
    <t>OERinfo, die Informationsstelle #OER bietet Information, Transfer und Vernetzung rund um #OpenEducationalResources im deutschsprachigen Raum (#OERde).</t>
  </si>
  <si>
    <t>JOINTLY - gemeinsam für #OER. Kooperations- und Unterstützungsangebote für OER-Projekte und -Akteure - gefördert vom @BMBF_bund #OERde</t>
  </si>
  <si>
    <t>The Open Education Working Group from @OKFN brings people together to promote Open Educational Practices, OER, Open Policies,  Open Science &amp; Open Data.</t>
  </si>
  <si>
    <t>MOOC, gestion de projet, e-learning, international, pédagogie, numérique, doctorante, enseignante</t>
  </si>
  <si>
    <t>Professor/Head of Open Education, DCU: Learning Design, OER, MOOCs, learner experience, learning theories, social media, methodologies, e-pedagogies</t>
  </si>
  <si>
    <t>Some tweets, mostly retweets (even though its cheating) on Openness, Third &amp; Voluntary Sector, Scottish Highlands, Sustainability and the Left   ...Views my own</t>
  </si>
  <si>
    <t>Open Education, Open Culture @edulabsDE @OKFde</t>
  </si>
  <si>
    <t>comunicación, educación, tecnologías, organización, género y todas las otras cosas mucho más importantes</t>
  </si>
  <si>
    <t>Content Manager NHS Learning Academy; Former: Academic Development Officer (HEA); Advisor - JISC TechDis; Academic Lead (HEA) Educational Learning Technologies</t>
  </si>
  <si>
    <t>Assistant director @rebusfdn + product manager @rebuscommunity, into all things Open Textbook, Open Monograph, Open Access and feminism (Open feminism?).</t>
  </si>
  <si>
    <t>Open Educational Resources and kittens.</t>
  </si>
  <si>
    <t>#education and #digitalmedia colliding | German tweets via @joeranDE and @OERinfo</t>
  </si>
  <si>
    <t>Hier twittern Nelly Ficzel/nf, Annemarie Grohmann/ag, Theresa Rebisch/tr und andere Kolleginnen und Kollegen der SLUB Dresden.</t>
  </si>
  <si>
    <t>Bibliothekarin, ThULB, Jena, Katzenfreundin, Achtung Vieltwitterin ;-) - librarian, loving cats, Germany  https://t.co/dApjETmnMV</t>
  </si>
  <si>
    <t>Working @OpenUniversity International Development #Open #Humanitarian #Education #oer #ICT4D interested in the intersection of access, development, technology</t>
  </si>
  <si>
    <t>Sr Project Mgr, Learning Tech Project @NewAmerica; #PreK12OER Expert; Former #GoOpen lead; Social Butterfly; Kevin Bacon of Education.</t>
  </si>
  <si>
    <t>Online Learning Innovation Leader with u!magine, Charles Sturt University, and Director of the Leading Learning Institute - all things edu from K-12 to HE</t>
  </si>
  <si>
    <t>Milton Keynes, UK</t>
  </si>
  <si>
    <t>Global</t>
  </si>
  <si>
    <t>Glasgow / University of Edinburgh / Isle of Lewis</t>
  </si>
  <si>
    <t>Strasbourg</t>
  </si>
  <si>
    <t>Ireland</t>
  </si>
  <si>
    <t>YYJ</t>
  </si>
  <si>
    <t>Delft, Nederland</t>
  </si>
  <si>
    <t>Milano</t>
  </si>
  <si>
    <t>United States</t>
  </si>
  <si>
    <t>Mendon, NY</t>
  </si>
  <si>
    <t xml:space="preserve">5 s before. #OZ _xD83C__xDDEA__xD83C__xDDF8_ _xD83C__xDDF7__xD83C__xDDFA_ </t>
  </si>
  <si>
    <t>Port Elizabeth, South Africa</t>
  </si>
  <si>
    <t>Oslo, Norway</t>
  </si>
  <si>
    <t>Johannesburg, South Africa</t>
  </si>
  <si>
    <t>Bochum, Germany, Deutschland</t>
  </si>
  <si>
    <t>Banjul</t>
  </si>
  <si>
    <t>San Francisco, CA</t>
  </si>
  <si>
    <t>UK</t>
  </si>
  <si>
    <t>United Kingdom</t>
  </si>
  <si>
    <t>Milton Keynes, England</t>
  </si>
  <si>
    <t>Galway &amp; Dublin</t>
  </si>
  <si>
    <t>Edinburgh</t>
  </si>
  <si>
    <t>London, United Kingdom</t>
  </si>
  <si>
    <t>Dorset, UK</t>
  </si>
  <si>
    <t>Northern California</t>
  </si>
  <si>
    <t>New Hampshire, USA</t>
  </si>
  <si>
    <t>Windsor, Ontario</t>
  </si>
  <si>
    <t>California</t>
  </si>
  <si>
    <t>Cape Town, SA</t>
  </si>
  <si>
    <t>Hamburg</t>
  </si>
  <si>
    <t>Lübeck</t>
  </si>
  <si>
    <t>Neverland</t>
  </si>
  <si>
    <t>Pretoria</t>
  </si>
  <si>
    <t>Adelaide, Australia</t>
  </si>
  <si>
    <t>Timisoara</t>
  </si>
  <si>
    <t>Deutschland</t>
  </si>
  <si>
    <t>iPhone: 51.531574,-0.474451</t>
  </si>
  <si>
    <t>Highlands of Scotland</t>
  </si>
  <si>
    <t>Berlin</t>
  </si>
  <si>
    <t>Uruguay</t>
  </si>
  <si>
    <t>Leeds, UK</t>
  </si>
  <si>
    <t>Montréal, Québec</t>
  </si>
  <si>
    <t>Hamburg, Germany</t>
  </si>
  <si>
    <t>Dresden</t>
  </si>
  <si>
    <t>Germany</t>
  </si>
  <si>
    <t>Washington, DC</t>
  </si>
  <si>
    <t>http://uimagine.edu.au/</t>
  </si>
  <si>
    <t>https://t.co/TJl2yKMxQH</t>
  </si>
  <si>
    <t>http://t.co/Jb6lgbc5tU</t>
  </si>
  <si>
    <t>https://t.co/9HmEQnxTzb</t>
  </si>
  <si>
    <t>http://t.co/z8HXgfT5KE</t>
  </si>
  <si>
    <t>https://t.co/yPbVocLm99</t>
  </si>
  <si>
    <t>https://t.co/UX1HETRmpZ</t>
  </si>
  <si>
    <t>https://t.co/7ojJ5NsLt6</t>
  </si>
  <si>
    <t>http://t.co/ogI6rYvBii</t>
  </si>
  <si>
    <t>https://t.co/ZXdVYR7M6a</t>
  </si>
  <si>
    <t>https://t.co/VLUifwkOIn</t>
  </si>
  <si>
    <t>https://t.co/5K9IG9zYFZ</t>
  </si>
  <si>
    <t>http://t.co/kzfw8mkr</t>
  </si>
  <si>
    <t>http://t.co/SoC67KDJ9N</t>
  </si>
  <si>
    <t>https://t.co/LH3GpiZW8c</t>
  </si>
  <si>
    <t>https://t.co/wGMq3U3ESh</t>
  </si>
  <si>
    <t>http://t.co/4YZWxaNjvi</t>
  </si>
  <si>
    <t>https://t.co/Pb9Xo5iFnu</t>
  </si>
  <si>
    <t>https://t.co/ZYp1OiNkiJ</t>
  </si>
  <si>
    <t>https://t.co/5tgD2H2gzC</t>
  </si>
  <si>
    <t>http://t.co/rOpEaOVhIX</t>
  </si>
  <si>
    <t>https://t.co/3UQJVy9yLt</t>
  </si>
  <si>
    <t>https://t.co/ZLuVjFKO0L</t>
  </si>
  <si>
    <t>https://t.co/QP40nFQfXa</t>
  </si>
  <si>
    <t>https://t.co/SeO0KU15y5</t>
  </si>
  <si>
    <t>https://t.co/5aIjZ970pd</t>
  </si>
  <si>
    <t>http://t.co/4uKObPKduj</t>
  </si>
  <si>
    <t>https://t.co/GLsqa6KimU</t>
  </si>
  <si>
    <t>https://t.co/kMXdMTr9bt</t>
  </si>
  <si>
    <t>https://t.co/Wt1cSvZqEC</t>
  </si>
  <si>
    <t>https://t.co/GZVo6ZmiCI</t>
  </si>
  <si>
    <t>https://t.co/YYkuHNESJ1</t>
  </si>
  <si>
    <t>https://t.co/4xIpSAehw4</t>
  </si>
  <si>
    <t>http://t.co/MW6KFVKsBj</t>
  </si>
  <si>
    <t>https://t.co/tNerYaVTI7</t>
  </si>
  <si>
    <t>https://t.co/gGb7JBA67R</t>
  </si>
  <si>
    <t>https://t.co/7aB6nChTFI</t>
  </si>
  <si>
    <t>https://t.co/GoCyjoUhK7</t>
  </si>
  <si>
    <t>https://t.co/JDq5rTSiKb</t>
  </si>
  <si>
    <t>https://t.co/0sGzpt6HhH</t>
  </si>
  <si>
    <t>https://t.co/k774Mj9Cuh</t>
  </si>
  <si>
    <t>https://t.co/mHvsLOJq5F</t>
  </si>
  <si>
    <t>https://t.co/Z1ExcOzgI5</t>
  </si>
  <si>
    <t>https://t.co/I1lzFqiV4u</t>
  </si>
  <si>
    <t>https://t.co/NCySrmFiEq</t>
  </si>
  <si>
    <t>http://t.co/plVNrZebmd</t>
  </si>
  <si>
    <t>https://t.co/QJMKdPiEe4</t>
  </si>
  <si>
    <t>http://t.co/kVXMeLqkyl</t>
  </si>
  <si>
    <t>https://t.co/Sqin7wl3dE</t>
  </si>
  <si>
    <t>https://t.co/mx5WRnSWL3</t>
  </si>
  <si>
    <t>https://pbs.twimg.com/profile_banners/16548567/1530542859</t>
  </si>
  <si>
    <t>https://pbs.twimg.com/profile_banners/4016151/1445333850</t>
  </si>
  <si>
    <t>https://pbs.twimg.com/profile_banners/307878849/1453465850</t>
  </si>
  <si>
    <t>https://pbs.twimg.com/profile_banners/998602391623753728/1526979536</t>
  </si>
  <si>
    <t>https://pbs.twimg.com/profile_banners/32350449/1424621754</t>
  </si>
  <si>
    <t>https://pbs.twimg.com/profile_banners/450238031/1461156659</t>
  </si>
  <si>
    <t>https://pbs.twimg.com/profile_banners/253099487/1398259631</t>
  </si>
  <si>
    <t>https://pbs.twimg.com/profile_banners/3576910273/1481138855</t>
  </si>
  <si>
    <t>https://pbs.twimg.com/profile_banners/3880863628/1487615423</t>
  </si>
  <si>
    <t>https://pbs.twimg.com/profile_banners/16131758/1485157062</t>
  </si>
  <si>
    <t>https://pbs.twimg.com/profile_banners/595651045/1490634271</t>
  </si>
  <si>
    <t>https://pbs.twimg.com/profile_banners/583982997/1392659384</t>
  </si>
  <si>
    <t>https://pbs.twimg.com/profile_banners/177232653/1385974104</t>
  </si>
  <si>
    <t>https://pbs.twimg.com/profile_banners/5097211/1474531248</t>
  </si>
  <si>
    <t>https://pbs.twimg.com/profile_banners/1550686328/1475747311</t>
  </si>
  <si>
    <t>https://pbs.twimg.com/profile_banners/6058372/1524934678</t>
  </si>
  <si>
    <t>https://pbs.twimg.com/profile_banners/110493132/1518960557</t>
  </si>
  <si>
    <t>https://pbs.twimg.com/profile_banners/3281897366/1468847453</t>
  </si>
  <si>
    <t>https://pbs.twimg.com/profile_banners/176841064/1537905450</t>
  </si>
  <si>
    <t>https://pbs.twimg.com/profile_banners/34362372/1398468414</t>
  </si>
  <si>
    <t>https://pbs.twimg.com/profile_banners/2574966348/1403112832</t>
  </si>
  <si>
    <t>https://pbs.twimg.com/profile_banners/59833587/1531151665</t>
  </si>
  <si>
    <t>https://pbs.twimg.com/profile_banners/600110123/1360437460</t>
  </si>
  <si>
    <t>https://pbs.twimg.com/profile_banners/885257749/1546818774</t>
  </si>
  <si>
    <t>https://pbs.twimg.com/profile_banners/14788950/1436434892</t>
  </si>
  <si>
    <t>https://pbs.twimg.com/profile_banners/188680059/1403733867</t>
  </si>
  <si>
    <t>https://pbs.twimg.com/profile_banners/2182862052/1544568902</t>
  </si>
  <si>
    <t>https://pbs.twimg.com/profile_banners/64362109/1538532464</t>
  </si>
  <si>
    <t>https://pbs.twimg.com/profile_banners/139627261/1509524968</t>
  </si>
  <si>
    <t>https://pbs.twimg.com/profile_banners/323173367/1548441990</t>
  </si>
  <si>
    <t>https://pbs.twimg.com/profile_banners/3130969245/1427889268</t>
  </si>
  <si>
    <t>https://pbs.twimg.com/profile_banners/103409417/1398245862</t>
  </si>
  <si>
    <t>https://pbs.twimg.com/profile_banners/18948321/1498626408</t>
  </si>
  <si>
    <t>https://pbs.twimg.com/profile_banners/83447547/1399733407</t>
  </si>
  <si>
    <t>https://pbs.twimg.com/profile_banners/816603745/1348142198</t>
  </si>
  <si>
    <t>https://pbs.twimg.com/profile_banners/16644586/1526497822</t>
  </si>
  <si>
    <t>https://pbs.twimg.com/profile_banners/15922122/1427199656</t>
  </si>
  <si>
    <t>https://pbs.twimg.com/profile_banners/2800009261/1492584525</t>
  </si>
  <si>
    <t>https://pbs.twimg.com/profile_banners/796813710505443328/1479327163</t>
  </si>
  <si>
    <t>https://pbs.twimg.com/profile_banners/1896407568/1406640933</t>
  </si>
  <si>
    <t>https://pbs.twimg.com/profile_banners/867964153/1414010044</t>
  </si>
  <si>
    <t>https://pbs.twimg.com/profile_banners/56644819/1446055451</t>
  </si>
  <si>
    <t>https://pbs.twimg.com/profile_banners/1139708371/1520876911</t>
  </si>
  <si>
    <t>https://pbs.twimg.com/profile_banners/62065310/1476972303</t>
  </si>
  <si>
    <t>https://pbs.twimg.com/profile_banners/13322172/1492244769</t>
  </si>
  <si>
    <t>https://pbs.twimg.com/profile_banners/2520504858/1428980215</t>
  </si>
  <si>
    <t>https://pbs.twimg.com/profile_banners/40217644/1458563007</t>
  </si>
  <si>
    <t>https://pbs.twimg.com/profile_banners/19238793/1394712439</t>
  </si>
  <si>
    <t>https://pbs.twimg.com/profile_banners/19647640/1455096740</t>
  </si>
  <si>
    <t>https://pbs.twimg.com/profile_banners/58933798/1543803093</t>
  </si>
  <si>
    <t>https://pbs.twimg.com/profile_banners/15843075/1538808016</t>
  </si>
  <si>
    <t>fr</t>
  </si>
  <si>
    <t>it</t>
  </si>
  <si>
    <t>en-gb</t>
  </si>
  <si>
    <t>es</t>
  </si>
  <si>
    <t>http://abs.twimg.com/images/themes/theme1/bg.png</t>
  </si>
  <si>
    <t>http://abs.twimg.com/images/themes/theme12/bg.gif</t>
  </si>
  <si>
    <t>http://abs.twimg.com/images/themes/theme7/bg.gif</t>
  </si>
  <si>
    <t>http://abs.twimg.com/images/themes/theme2/bg.gif</t>
  </si>
  <si>
    <t>http://abs.twimg.com/images/themes/theme4/bg.gif</t>
  </si>
  <si>
    <t>http://abs.twimg.com/images/themes/theme13/bg.gif</t>
  </si>
  <si>
    <t>http://abs.twimg.com/images/themes/theme3/bg.gif</t>
  </si>
  <si>
    <t>http://abs.twimg.com/images/themes/theme9/bg.gif</t>
  </si>
  <si>
    <t>http://abs.twimg.com/images/themes/theme6/bg.gif</t>
  </si>
  <si>
    <t>http://abs.twimg.com/images/themes/theme8/bg.gif</t>
  </si>
  <si>
    <t>http://abs.twimg.com/images/themes/theme10/bg.gif</t>
  </si>
  <si>
    <t>http://abs.twimg.com/images/themes/theme15/bg.png</t>
  </si>
  <si>
    <t>http://abs.twimg.com/images/themes/theme14/bg.gif</t>
  </si>
  <si>
    <t>http://abs.twimg.com/images/themes/theme11/bg.gif</t>
  </si>
  <si>
    <t>http://abs.twimg.com/images/themes/theme18/bg.gif</t>
  </si>
  <si>
    <t>http://abs.twimg.com/images/themes/theme19/bg.gif</t>
  </si>
  <si>
    <t>http://pbs.twimg.com/profile_images/458960380153192449/xFg4gSIp_normal.jpeg</t>
  </si>
  <si>
    <t>http://pbs.twimg.com/profile_images/608932394314268672/52OKHWVg_normal.jpg</t>
  </si>
  <si>
    <t>http://pbs.twimg.com/profile_images/1066882762165182465/3j9b05Gy_normal.jpg</t>
  </si>
  <si>
    <t>Open Twitter Page for This Person</t>
  </si>
  <si>
    <t>https://twitter.com/oer_hub</t>
  </si>
  <si>
    <t>https://twitter.com/oeconsortium</t>
  </si>
  <si>
    <t>https://twitter.com/lornamcampbell</t>
  </si>
  <si>
    <t>https://twitter.com/uohumanites</t>
  </si>
  <si>
    <t>https://twitter.com/openedıe</t>
  </si>
  <si>
    <t>https://twitter.com/margymaclibrary</t>
  </si>
  <si>
    <t>https://twitter.com/wfvanvalkenburg</t>
  </si>
  <si>
    <t>https://twitter.com/paola5373</t>
  </si>
  <si>
    <t>https://twitter.com/polimi</t>
  </si>
  <si>
    <t>https://twitter.com/cccoer</t>
  </si>
  <si>
    <t>https://twitter.com/openalexis</t>
  </si>
  <si>
    <t>https://twitter.com/aureamemotech</t>
  </si>
  <si>
    <t>https://twitter.com/ginofransman</t>
  </si>
  <si>
    <t>https://twitter.com/igor_lesko</t>
  </si>
  <si>
    <t>https://twitter.com/ıcdeop</t>
  </si>
  <si>
    <t>https://twitter.com/icde_org</t>
  </si>
  <si>
    <t>https://twitter.com/weblearning</t>
  </si>
  <si>
    <t>https://twitter.com/celtatis</t>
  </si>
  <si>
    <t>https://twitter.com/kraebsli</t>
  </si>
  <si>
    <t>https://twitter.com/mkah90</t>
  </si>
  <si>
    <t>https://twitter.com/coteducation</t>
  </si>
  <si>
    <t>https://twitter.com/beckpitt</t>
  </si>
  <si>
    <t>https://twitter.com/chrissinerantzi</t>
  </si>
  <si>
    <t>https://twitter.com/gogn_oer</t>
  </si>
  <si>
    <t>https://twitter.com/catherinecronin</t>
  </si>
  <si>
    <t>https://twitter.com/debjarnold</t>
  </si>
  <si>
    <t>https://twitter.com/horrocks_simon</t>
  </si>
  <si>
    <t>https://twitter.com/leohavemann</t>
  </si>
  <si>
    <t>https://twitter.com/acomasquinn</t>
  </si>
  <si>
    <t>https://twitter.com/unatdaly</t>
  </si>
  <si>
    <t>https://twitter.com/actualham</t>
  </si>
  <si>
    <t>https://twitter.com/philosopher1978</t>
  </si>
  <si>
    <t>https://twitter.com/nbaker</t>
  </si>
  <si>
    <t>https://twitter.com/drbsı</t>
  </si>
  <si>
    <t>https://twitter.com/sukainaw</t>
  </si>
  <si>
    <t>https://twitter.com/marendeepwell</t>
  </si>
  <si>
    <t>https://twitter.com/cmplxtv_studies</t>
  </si>
  <si>
    <t>https://twitter.com/anjalorenz</t>
  </si>
  <si>
    <t>https://twitter.com/fabionascimbeni</t>
  </si>
  <si>
    <t>https://twitter.com/arasbozkurt</t>
  </si>
  <si>
    <t>https://twitter.com/14prinsp</t>
  </si>
  <si>
    <t>https://twitter.com/allynr</t>
  </si>
  <si>
    <t>https://twitter.com/nwahls</t>
  </si>
  <si>
    <t>https://twitter.com/diando70</t>
  </si>
  <si>
    <t>https://twitter.com/ghenrick</t>
  </si>
  <si>
    <t>https://twitter.com/oerinfo</t>
  </si>
  <si>
    <t>https://twitter.com/oer_joıntly</t>
  </si>
  <si>
    <t>https://twitter.com/okfnedu</t>
  </si>
  <si>
    <t>https://twitter.com/a2ou3boss</t>
  </si>
  <si>
    <t>https://twitter.com/gconole</t>
  </si>
  <si>
    <t>https://twitter.com/roughbounds</t>
  </si>
  <si>
    <t>https://twitter.com/mneuschaefer</t>
  </si>
  <si>
    <t>https://twitter.com/vrodes</t>
  </si>
  <si>
    <t>https://twitter.com/terrymc</t>
  </si>
  <si>
    <t>https://twitter.com/zwhnz</t>
  </si>
  <si>
    <t>https://twitter.com/oer_librarian</t>
  </si>
  <si>
    <t>https://twitter.com/joeranen</t>
  </si>
  <si>
    <t>https://twitter.com/slubdresden</t>
  </si>
  <si>
    <t>https://twitter.com/bibliothekarin</t>
  </si>
  <si>
    <t>https://twitter.com/tim10101</t>
  </si>
  <si>
    <t>https://twitter.com/kmishmael</t>
  </si>
  <si>
    <t>https://twitter.com/lyn_hay</t>
  </si>
  <si>
    <t>oer_hub
The #OEGLOBAL19 theme, Open Education
for an Open Future, aims to emphasize
opportunities offered by Open Education
as a means to empowerment and to
increase accessibility and quality
of educational opportunities for
all. Join us in Milan, 26 – 28
Nov. https://t.co/fFUkM9eTnc https://t.co/GxFOCJ0Woh</t>
  </si>
  <si>
    <t>oeconsortium
@kmishmael Who will be the first
to submit? #OEGLOBAL19</t>
  </si>
  <si>
    <t>lornamcampbell
The #OEGLOBAL19 theme, Open Education
for an Open Future, aims to emphasize
opportunities offered by Open Education
as a means to empowerment and to
increase accessibility and quality
of educational opportunities for
all. Join us in Milan, 26 – 28
Nov. https://t.co/fFUkM9eTnc https://t.co/GxFOCJ0Woh</t>
  </si>
  <si>
    <t>uohumanites
The #OEGLOBAL19 theme, Open Education
for an Open Future, aims to emphasize
opportunities offered by Open Education
as a means to empowerment and to
increase accessibility and quality
of educational opportunities for
all. Join us in Milan, 26 – 28
Nov. https://t.co/fFUkM9eTnc https://t.co/GxFOCJ0Woh</t>
  </si>
  <si>
    <t>openedıe
The #OEGLOBAL19 theme, Open Education
for an Open Future, aims to emphasize
opportunities offered by Open Education
as a means to empowerment and to
increase accessibility and quality
of educational opportunities for
all. Join us in Milan, 26 – 28
Nov. https://t.co/fFUkM9eTnc https://t.co/GxFOCJ0Woh</t>
  </si>
  <si>
    <t>margymaclibrary
#TuesdayThoughts #OpenEducation
#OEGLOBAL19 https://t.co/oBytGqqnZ8</t>
  </si>
  <si>
    <t>wfvanvalkenburg
#OEGLOBAL19 CALL FOR PROPOSALS
is open! For information, visit
https://t.co/RxCI4nI7hL @cccoer
@polimi @paola5373 https://t.co/70x5CzTC2j</t>
  </si>
  <si>
    <t>paola5373
Have a look at #OEGLOBAL19 Call
for Proposals, take your time,
choose a format and send us your
contribution! We'll be happy to
welcome you in Milan next November
2019! https://t.co/ZETuobGHJI</t>
  </si>
  <si>
    <t xml:space="preserve">polimi
</t>
  </si>
  <si>
    <t>cccoer
#OEGLOBAL19 Call for Proposals
is OPEN! See the announcement for
details. @cccoer @polimi https://t.co/Y7F72RvheO
https://t.co/sdYiUsYDIz</t>
  </si>
  <si>
    <t>openalexis
#OEGLOBAL19 CALL FOR PROPOSALS
is open! For information, visit
https://t.co/RxCI4nI7hL @cccoer
@polimi @paola5373 https://t.co/70x5CzTC2j</t>
  </si>
  <si>
    <t>aureamemotech
#OEGLOBAL19 CALL FOR PROPOSALS
is open! For information, visit
https://t.co/RxCI4nI7hL @cccoer
@polimi @paola5373 https://t.co/70x5CzTC2j</t>
  </si>
  <si>
    <t>ginofransman
Call for Proposals: #OpenEducation
Global 2019 Conference (26-28 Nov,
Milan, Italy): https://t.co/Zu7DmMI3jn
Diversity of topics &amp;amp; session
formats. Deadline: 1 May. #oer
#openpedagogy #openpolicy #openaccess
#opencon #gogn #oer19 #oeglobal19
@polimi @icde_org @ICDEOP #opensource</t>
  </si>
  <si>
    <t>igor_lesko
Call for Proposals: #OpenEducation
Global 2019 Conference (26-28 Nov,
Milan, Italy): https://t.co/Zu7DmMI3jn
Diversity of topics &amp;amp; session
formats. Deadline: 1 May. #oer
#openpedagogy #openpolicy #openaccess
#opencon #gogn #oer19 #oeglobal19
@polimi @icde_org @ICDEOP #opensource</t>
  </si>
  <si>
    <t>ıcdeop
Call for Proposals: #OpenEducation
Global 2019 Conference (26-28 Nov,
Milan, Italy): https://t.co/Zu7DmMI3jn
Diversity of topics &amp;amp; session
formats. Deadline: 1 May. #oer
#openpedagogy #openpolicy #openaccess
#opencon #gogn #oer19 #oeglobal19
@polimi @icde_org @ICDEOP #opensource</t>
  </si>
  <si>
    <t xml:space="preserve">icde_org
</t>
  </si>
  <si>
    <t>weblearning
Call for Proposals: #OpenEducation
Global 2019 Conference (26-28 Nov,
Milan, Italy): https://t.co/Zu7DmMI3jn
Diversity of topics &amp;amp; session
formats. Deadline: 1 May. #oer
#openpedagogy #openpolicy #openaccess
#opencon #gogn #oer19 #oeglobal19
@polimi @icde_org @ICDEOP #opensource</t>
  </si>
  <si>
    <t>celtatis
Call for Proposals: #OpenEducation
Global 2019 Conference (26-28 Nov,
Milan, Italy): https://t.co/Zu7DmMI3jn
Diversity of topics &amp;amp; session
formats. Deadline: 1 May. #oer
#openpedagogy #openpolicy #openaccess
#opencon #gogn #oer19 #oeglobal19
@polimi @icde_org @ICDEOP #opensource</t>
  </si>
  <si>
    <t>kraebsli
Call for Proposals: #OpenEducation
Global 2019 Conference (26-28 Nov,
Milan, Italy): https://t.co/Zu7DmMI3jn
Diversity of topics &amp;amp; session
formats. Deadline: 1 May. #oer
#openpedagogy #openpolicy #openaccess
#opencon #gogn #oer19 #oeglobal19
@polimi @icde_org @ICDEOP #opensource</t>
  </si>
  <si>
    <t>mkah90
Call for Proposals: #OpenEducation
Global 2019 Conference (26-28 Nov,
Milan, Italy): https://t.co/Zu7DmMI3jn
Diversity of topics &amp;amp; session
formats. Deadline: 1 May. #oer
#openpedagogy #openpolicy #openaccess
#opencon #gogn #oer19 #oeglobal19
@polimi @icde_org @ICDEOP #opensource</t>
  </si>
  <si>
    <t>coteducation
Call for Proposals: #OpenEducation
Global 2019 Conference (26-28 Nov,
Milan, Italy): https://t.co/Zu7DmMI3jn
Diversity of topics &amp;amp; session
formats. Deadline: 1 May. #oer
#openpedagogy #openpolicy #openaccess
#opencon #gogn #oer19 #oeglobal19
@polimi @icde_org @ICDEOP #opensource</t>
  </si>
  <si>
    <t>beckpitt
Call for Proposals: #OpenEducation
Global 2019 Conference (26-28 Nov,
Milan, Italy): https://t.co/Zu7DmMI3jn
Diversity of topics &amp;amp; session
formats. Deadline: 1 May. #oer
#openpedagogy #openpolicy #openaccess
#opencon #gogn #oer19 #oeglobal19
@polimi @icde_org @ICDEOP #opensource</t>
  </si>
  <si>
    <t>chrissinerantzi
@paola5373 I enjoy working together
with you, your colleagues and colleagues
from the @oeconsortium on this
fascinating conference. Can’t wait
to see the proposals coming in
#OEGLOBAL19</t>
  </si>
  <si>
    <t>gogn_oer
Call for Proposals: #OpenEducation
Global 2019 Conference (26-28 Nov,
Milan, Italy): https://t.co/Zu7DmMI3jn
Diversity of topics &amp;amp; session
formats. Deadline: 1 May. #oer
#openpedagogy #openpolicy #openaccess
#opencon #gogn #oer19 #oeglobal19
@polimi @icde_org @ICDEOP #opensource</t>
  </si>
  <si>
    <t>catherinecronin
Have a look at #OEGLOBAL19 Call
for Proposals, take your time,
choose a format and send us your
contribution! We'll be happy to
welcome you in Milan next November
2019! https://t.co/ZETuobGHJI</t>
  </si>
  <si>
    <t>debjarnold
Have a look at #OEGLOBAL19 Call
for Proposals, take your time,
choose a format and send us your
contribution! We'll be happy to
welcome you in Milan next November
2019! https://t.co/ZETuobGHJI</t>
  </si>
  <si>
    <t>horrocks_simon
Have a look at #OEGLOBAL19 Call
for Proposals, take your time,
choose a format and send us your
contribution! We'll be happy to
welcome you in Milan next November
2019! https://t.co/ZETuobGHJI</t>
  </si>
  <si>
    <t>leohavemann
Call for Proposals: #OpenEducation
Global 2019 Conference (26-28 Nov,
Milan, Italy): https://t.co/Zu7DmMI3jn
Diversity of topics &amp;amp; session
formats. Deadline: 1 May. #oer
#openpedagogy #openpolicy #openaccess
#opencon #gogn #oer19 #oeglobal19
@polimi @icde_org @ICDEOP #opensource</t>
  </si>
  <si>
    <t>acomasquinn
Have a look at #OEGLOBAL19 Call
for Proposals, take your time,
choose a format and send us your
contribution! We'll be happy to
welcome you in Milan next November
2019! https://t.co/ZETuobGHJI</t>
  </si>
  <si>
    <t>unatdaly
#OEGLOBAL19 CALL FOR PROPOSALS
is open! For information, visit
https://t.co/RxCI4nI7hL @cccoer
@polimi @paola5373 https://t.co/70x5CzTC2j</t>
  </si>
  <si>
    <t>actualham
#OEGLOBAL19 CALL FOR PROPOSALS
is open! For information, visit
https://t.co/RxCI4nI7hL @cccoer
@polimi @paola5373 https://t.co/70x5CzTC2j</t>
  </si>
  <si>
    <t>philosopher1978
#OEGLOBAL19 CALL FOR PROPOSALS
is open! For information, visit
https://t.co/RxCI4nI7hL @cccoer
@polimi @paola5373 https://t.co/70x5CzTC2j</t>
  </si>
  <si>
    <t>nbaker
Have a look at #OEGLOBAL19 Call
for Proposals, take your time,
choose a format and send us your
contribution! We'll be happy to
welcome you in Milan next November
2019! https://t.co/ZETuobGHJI</t>
  </si>
  <si>
    <t>drbsı
#OEGLOBAL19 CALL FOR PROPOSALS
is open! For information, visit
https://t.co/RxCI4nI7hL @cccoer
@polimi @paola5373 https://t.co/70x5CzTC2j</t>
  </si>
  <si>
    <t>sukainaw
#OEGLOBAL19 CALL FOR PROPOSALS
is open! For information, visit
https://t.co/RxCI4nI7hL @cccoer
@polimi @paola5373 https://t.co/70x5CzTC2j</t>
  </si>
  <si>
    <t>marendeepwell
Call for Proposals: #OpenEducation
Global 2019 Conference (26-28 Nov,
Milan, Italy): https://t.co/Zu7DmMI3jn
Diversity of topics &amp;amp; session
formats. Deadline: 1 May. #oer
#openpedagogy #openpolicy #openaccess
#opencon #gogn #oer19 #oeglobal19
@polimi @icde_org @ICDEOP #opensource</t>
  </si>
  <si>
    <t>cmplxtv_studies
Call for Proposals: #OpenEducation
Global 2019 Conference (26-28 Nov,
Milan, Italy): https://t.co/Zu7DmMI3jn
Diversity of topics &amp;amp; session
formats. Deadline: 1 May. #oer
#openpedagogy #openpolicy #openaccess
#opencon #gogn #oer19 #oeglobal19
@polimi @icde_org @ICDEOP #opensource</t>
  </si>
  <si>
    <t>anjalorenz
Call for Proposals: #OpenEducation
Global 2019 Conference (26-28 Nov,
Milan, Italy): https://t.co/Zu7DmMI3jn
Diversity of topics &amp;amp; session
formats. Deadline: 1 May. #oer
#openpedagogy #openpolicy #openaccess
#opencon #gogn #oer19 #oeglobal19
@polimi @icde_org @ICDEOP #opensource</t>
  </si>
  <si>
    <t>fabionascimbeni
Have a look at #OEGLOBAL19 Call
for Proposals, take your time,
choose a format and send us your
contribution! We'll be happy to
welcome you in Milan next November
2019! https://t.co/ZETuobGHJI</t>
  </si>
  <si>
    <t>arasbozkurt
Another good conference to pay
attention #OEGLOBAL19 https://t.co/ibjoWtfqk5</t>
  </si>
  <si>
    <t>14prinsp
Call for Proposals: #OpenEducation
Global 2019 Conference (26-28 Nov,
Milan, Italy): https://t.co/Zu7DmMI3jn
Diversity of topics &amp;amp; session
formats. Deadline: 1 May. #oer
#openpedagogy #openpolicy #openaccess
#opencon #gogn #oer19 #oeglobal19
@polimi @icde_org @ICDEOP #opensource</t>
  </si>
  <si>
    <t>allynr
#OEGLOBAL19 CALL FOR PROPOSALS
is open! For information, visit
https://t.co/RxCI4nI7hL @cccoer
@polimi @paola5373 https://t.co/70x5CzTC2j</t>
  </si>
  <si>
    <t>nwahls
Call for Proposals: #OpenEducation
Global 2019 Conference (26-28 Nov,
Milan, Italy): https://t.co/Zu7DmMI3jn
Diversity of topics &amp;amp; session
formats. Deadline: 1 May. #oer
#openpedagogy #openpolicy #openaccess
#opencon #gogn #oer19 #oeglobal19
@polimi @icde_org @ICDEOP #opensource</t>
  </si>
  <si>
    <t>diando70
#OEGLOBAL19 CALL FOR PROPOSALS
is open! For information, visit
https://t.co/RxCI4nI7hL @cccoer
@polimi @paola5373 https://t.co/70x5CzTC2j</t>
  </si>
  <si>
    <t>ghenrick
#OEGLOBAL19 CALL FOR PROPOSALS
is open! For information, visit
https://t.co/RxCI4nI7hL @cccoer
@polimi @paola5373 https://t.co/70x5CzTC2j</t>
  </si>
  <si>
    <t>oerinfo
Open Resources, Practices, Communities
– hautpsache Mailand! Die #OEGlobal19
ruft zu Beiträgen auf, Deadline
ist der 01.05.2019 https://t.co/II319VhByb
#conference #OERde #CFP</t>
  </si>
  <si>
    <t>oer_joıntly
Open Resources, Practices, Communities
– hautpsache Mailand! Die #OEGlobal19
ruft zu Beiträgen auf, Deadline
ist der 01.05.2019 https://t.co/II319VhByb
#conference #OERde #CFP</t>
  </si>
  <si>
    <t>okfnedu
#OEGLOBAL19 Call for Proposals
is OPEN! See the announcement for
details. @cccoer @polimi https://t.co/Y7F72RvheO
https://t.co/sdYiUsYDIz</t>
  </si>
  <si>
    <t>a2ou3boss
Call for Proposals: #OpenEducation
Global 2019 Conference (26-28 Nov,
Milan, Italy): https://t.co/Zu7DmMI3jn
Diversity of topics &amp;amp; session
formats. Deadline: 1 May. #oer
#openpedagogy #openpolicy #openaccess
#opencon #gogn #oer19 #oeglobal19
@polimi @icde_org @ICDEOP #opensource</t>
  </si>
  <si>
    <t>gconole
Call for Proposals: #OpenEducation
Global 2019 Conference (26-28 Nov,
Milan, Italy): https://t.co/Zu7DmMI3jn
Diversity of topics &amp;amp; session
formats. Deadline: 1 May. #oer
#openpedagogy #openpolicy #openaccess
#opencon #gogn #oer19 #oeglobal19
@polimi @icde_org @ICDEOP #opensource</t>
  </si>
  <si>
    <t>roughbounds
Call for Proposals: #OpenEducation
Global 2019 Conference (26-28 Nov,
Milan, Italy): https://t.co/Zu7DmMI3jn
Diversity of topics &amp;amp; session
formats. Deadline: 1 May. #oer
#openpedagogy #openpolicy #openaccess
#opencon #gogn #oer19 #oeglobal19
@polimi @icde_org @ICDEOP #opensource</t>
  </si>
  <si>
    <t>mneuschaefer
Open Resources, Practices, Communities
– hautpsache Mailand! Die #OEGlobal19
ruft zu Beiträgen auf, Deadline
ist der 01.05.2019 https://t.co/II319VhByb
#conference #OERde #CFP</t>
  </si>
  <si>
    <t>vrodes
#OEGLOBAL19 Call for Proposals
is OPEN! See the announcement for
details. @cccoer @polimi https://t.co/Y7F72RvheO
https://t.co/sdYiUsYDIz</t>
  </si>
  <si>
    <t>terrymc
Call for Proposals: #OpenEducation
Global 2019 Conference (26-28 Nov,
Milan, Italy): https://t.co/Zu7DmMI3jn
Diversity of topics &amp;amp; session
formats. Deadline: 1 May. #oer
#openpedagogy #openpolicy #openaccess
#opencon #gogn #oer19 #oeglobal19
@polimi @icde_org @ICDEOP #opensource</t>
  </si>
  <si>
    <t>zwhnz
#OEGLOBAL19 CALL FOR PROPOSALS
is open! For information, visit
https://t.co/RxCI4nI7hL @cccoer
@polimi @paola5373 https://t.co/70x5CzTC2j</t>
  </si>
  <si>
    <t>oer_librarian
#OEGLOBAL19 Call for Proposals
is OPEN! See the announcement for
details. @cccoer @polimi https://t.co/Y7F72RvheO
https://t.co/sdYiUsYDIz</t>
  </si>
  <si>
    <t>joeranen
#OEGLOBAL19 CALL FOR PROPOSALS
is open! For information, visit
https://t.co/RxCI4nI7hL @cccoer
@polimi @paola5373 https://t.co/70x5CzTC2j</t>
  </si>
  <si>
    <t>slubdresden
Open Resources, Practices, Communities
– hautpsache Mailand! Die #OEGlobal19
ruft zu Beiträgen auf, Deadline
ist der 01.05.2019 https://t.co/II319VhByb
#conference #OERde #CFP</t>
  </si>
  <si>
    <t>bibliothekarin
Open Resources, Practices, Communities
– hautpsache Mailand! Die #OEGlobal19
ruft zu Beiträgen auf, Deadline
ist der 01.05.2019 https://t.co/II319VhByb
#conference #OERde #CFP</t>
  </si>
  <si>
    <t>tim10101
#OEGLOBAL19 CALL FOR PROPOSALS
is open! For information, visit
https://t.co/RxCI4nI7hL @cccoer
@polimi @paola5373 https://t.co/70x5CzTC2j</t>
  </si>
  <si>
    <t xml:space="preserve">kmishmael
</t>
  </si>
  <si>
    <t>lyn_hay
#OEGLOBAL19 CALL FOR PROPOSALS
is open! For information, visit
https://t.co/RxCI4nI7hL @cccoer
@polimi @paola5373 https://t.co/70x5CzTC2j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</si>
  <si>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</si>
  <si>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&lt;value&gt;#BYOD4Lchat&lt;/value&gt;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t>
  </si>
  <si>
    <t>Workbook Settings 2</t>
  </si>
  <si>
    <t>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t>
  </si>
  <si>
    <t>Workbook Settings 3</t>
  </si>
  <si>
    <t>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&lt;value&gt;arasbozkurt@gmail.com&lt;/value&gt;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t>
  </si>
  <si>
    <t>Workbook Settings 4</t>
  </si>
  <si>
    <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
  </si>
  <si>
    <t>Workbook Settings 5</t>
  </si>
  <si>
    <t>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ı
de
la
y
en
que
el
las
los
para
es
un
se
mi
por
si
te
con
una
del
al
lo
como
muy
su
yo
pero
tengo
mas
ya
ir
son
este
todo
tu
más▓SentimentList1Name░Positive▓SentimentList2Name░Negative▓SentimentList3Name░(Add your own word list)▓SentimentWordsInList1░;)
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
  </si>
  <si>
    <t>Workbook Settings 6</t>
  </si>
  <si>
    <t>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t>
  </si>
  <si>
    <t>Workbook Settings 7</t>
  </si>
  <si>
    <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t>
  </si>
  <si>
    <t>Workbook Settings 8</t>
  </si>
  <si>
    <t>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
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t>
  </si>
  <si>
    <t>Workbook Settings 9</t>
  </si>
  <si>
    <t xml:space="preserve">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t>
  </si>
  <si>
    <t>Workbook Settings 10</t>
  </si>
  <si>
    <t>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t>
  </si>
  <si>
    <t>Workbook Settings 11</t>
  </si>
  <si>
    <t>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t>
  </si>
  <si>
    <t>Workbook Settings 12</t>
  </si>
  <si>
    <t>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t>
  </si>
  <si>
    <t>Workbook Settings 13</t>
  </si>
  <si>
    <t>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t>
  </si>
  <si>
    <t>Workbook Settings 14</t>
  </si>
  <si>
    <t>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t>
  </si>
  <si>
    <t>Workbook Settings 15</t>
  </si>
  <si>
    <t>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t>
  </si>
  <si>
    <t>Workbook Settings 16</t>
  </si>
  <si>
    <t>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&lt;value&gt;TimeColumnName░Tweet▓TimeSlice░Hours▓UniqueEdges░False▓SlicerColumns░Tweet&lt;/value&gt;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t>
  </si>
  <si>
    <t>Workbook Settings 17</t>
  </si>
  <si>
    <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&lt;value&gt;Degree&lt;/value&gt;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&lt;value&gt;True True 5 80 162 1000 False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t>
  </si>
  <si>
    <t>Workbook Settings 18</t>
  </si>
  <si>
    <t>Workbook Settings 19</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</si>
  <si>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</si>
  <si>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</si>
  <si>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</si>
  <si>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</si>
  <si>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</si>
  <si>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</si>
  <si>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</si>
  <si>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</si>
  <si>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</si>
  <si>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</si>
  <si>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</si>
  <si>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</si>
  <si>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</si>
  <si>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</si>
  <si>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</si>
  <si>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</si>
  <si>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</si>
  <si>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</si>
  <si>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</si>
  <si>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</si>
  <si>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</si>
  <si>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</si>
  <si>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</si>
  <si>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</si>
  <si>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</si>
  <si>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</si>
  <si>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</si>
  <si>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</si>
  <si>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</si>
  <si>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</si>
  <si>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https://conference.oeconsortium.org/2019/cfp/ https://www.oeconsortium.org/2019/02/oeglobal19-announces-call-for-proposals/ https://conference.oeconsortium.org/2019/ https://twitter.com/oeconsortium/status/1093221562172489728</t>
  </si>
  <si>
    <t>https://conference.oeconsortium.org/2019/cfp/ https://conference.oeconsortium.org/2019/</t>
  </si>
  <si>
    <t>Top Domains in Tweet in Entire Graph</t>
  </si>
  <si>
    <t>Top Domains in Tweet in G1</t>
  </si>
  <si>
    <t>Top Domains in Tweet in G2</t>
  </si>
  <si>
    <t>Top Domains in Tweet in G3</t>
  </si>
  <si>
    <t>Top Domains in Tweet in G4</t>
  </si>
  <si>
    <t>Top Domains in Tweet</t>
  </si>
  <si>
    <t>oeconsortium.org twitter.com</t>
  </si>
  <si>
    <t>Top Hashtags in Tweet in Entire Graph</t>
  </si>
  <si>
    <t>tuesdaythoughts</t>
  </si>
  <si>
    <t>conference</t>
  </si>
  <si>
    <t>oerde</t>
  </si>
  <si>
    <t>cfp</t>
  </si>
  <si>
    <t>oer</t>
  </si>
  <si>
    <t>openpedagogy</t>
  </si>
  <si>
    <t>openpolicy</t>
  </si>
  <si>
    <t>openaccess</t>
  </si>
  <si>
    <t>Top Hashtags in Tweet in G1</t>
  </si>
  <si>
    <t>Top Hashtags in Tweet in G2</t>
  </si>
  <si>
    <t>opencon</t>
  </si>
  <si>
    <t>gogn</t>
  </si>
  <si>
    <t>oer19</t>
  </si>
  <si>
    <t>opensource</t>
  </si>
  <si>
    <t>Top Hashtags in Tweet in G3</t>
  </si>
  <si>
    <t>Top Hashtags in Tweet in G4</t>
  </si>
  <si>
    <t>Top Hashtags in Tweet</t>
  </si>
  <si>
    <t>oeglobal19 tuesdaythoughts openeducation</t>
  </si>
  <si>
    <t>openeducation oeglobal19 oer openpedagogy openpolicy openaccess opencon gogn oer19 opensource</t>
  </si>
  <si>
    <t>Top Words in Tweet in Entire Graph</t>
  </si>
  <si>
    <t>Words in Sentiment List#1: Positive</t>
  </si>
  <si>
    <t>Words in Sentiment List#2: Negative</t>
  </si>
  <si>
    <t>Words in Sentiment List#3: (Add your own word list)</t>
  </si>
  <si>
    <t>Non-categorized Words</t>
  </si>
  <si>
    <t>Total Words</t>
  </si>
  <si>
    <t>open</t>
  </si>
  <si>
    <t>proposals</t>
  </si>
  <si>
    <t>call</t>
  </si>
  <si>
    <t>Top Words in Tweet in G1</t>
  </si>
  <si>
    <t>information</t>
  </si>
  <si>
    <t>visit</t>
  </si>
  <si>
    <t>milan</t>
  </si>
  <si>
    <t>Top Words in Tweet in G2</t>
  </si>
  <si>
    <t>26</t>
  </si>
  <si>
    <t>28</t>
  </si>
  <si>
    <t>nov</t>
  </si>
  <si>
    <t>Top Words in Tweet in G3</t>
  </si>
  <si>
    <t>resources</t>
  </si>
  <si>
    <t>practices</t>
  </si>
  <si>
    <t>communities</t>
  </si>
  <si>
    <t>hautpsache</t>
  </si>
  <si>
    <t>mailand</t>
  </si>
  <si>
    <t>die</t>
  </si>
  <si>
    <t>ruft</t>
  </si>
  <si>
    <t>zu</t>
  </si>
  <si>
    <t>Top Words in Tweet in G4</t>
  </si>
  <si>
    <t>Top Words in Tweet</t>
  </si>
  <si>
    <t>open oeglobal19 call proposals cccoer polimi information visit paola5373 milan</t>
  </si>
  <si>
    <t>oeglobal19 26 28 nov milan ıcdeop proposals openeducation conference call</t>
  </si>
  <si>
    <t>open resources practices communities hautpsache mailand die oeglobal19 ruft zu</t>
  </si>
  <si>
    <t>Top Word Pairs in Tweet in Entire Graph</t>
  </si>
  <si>
    <t>call,proposals</t>
  </si>
  <si>
    <t>26,28</t>
  </si>
  <si>
    <t>28,nov</t>
  </si>
  <si>
    <t>oeglobal19,call</t>
  </si>
  <si>
    <t>2019,conference</t>
  </si>
  <si>
    <t>proposals,open</t>
  </si>
  <si>
    <t>cccoer,polimi</t>
  </si>
  <si>
    <t>proposals,openeducation</t>
  </si>
  <si>
    <t>openeducation,global</t>
  </si>
  <si>
    <t>global,2019</t>
  </si>
  <si>
    <t>Top Word Pairs in Tweet in G1</t>
  </si>
  <si>
    <t>open,information</t>
  </si>
  <si>
    <t>information,visit</t>
  </si>
  <si>
    <t>visit,cccoer</t>
  </si>
  <si>
    <t>polimi,paola5373</t>
  </si>
  <si>
    <t>open,education</t>
  </si>
  <si>
    <t>look,oeglobal19</t>
  </si>
  <si>
    <t>Top Word Pairs in Tweet in G2</t>
  </si>
  <si>
    <t>conference,26</t>
  </si>
  <si>
    <t>nov,milan</t>
  </si>
  <si>
    <t>milan,ıtaly</t>
  </si>
  <si>
    <t>Top Word Pairs in Tweet in G3</t>
  </si>
  <si>
    <t>open,resources</t>
  </si>
  <si>
    <t>resources,practices</t>
  </si>
  <si>
    <t>practices,communities</t>
  </si>
  <si>
    <t>communities,hautpsache</t>
  </si>
  <si>
    <t>hautpsache,mailand</t>
  </si>
  <si>
    <t>mailand,die</t>
  </si>
  <si>
    <t>die,oeglobal19</t>
  </si>
  <si>
    <t>oeglobal19,ruft</t>
  </si>
  <si>
    <t>ruft,zu</t>
  </si>
  <si>
    <t>zu,beiträgen</t>
  </si>
  <si>
    <t>Top Word Pairs in Tweet in G4</t>
  </si>
  <si>
    <t>Top Word Pairs in Tweet</t>
  </si>
  <si>
    <t>oeglobal19,call  call,proposals  proposals,open  cccoer,polimi  open,information  information,visit  visit,cccoer  polimi,paola5373  open,education  look,oeglobal19</t>
  </si>
  <si>
    <t>26,28  28,nov  call,proposals  proposals,openeducation  openeducation,global  global,2019  2019,conference  conference,26  nov,milan  milan,ıtaly</t>
  </si>
  <si>
    <t>open,resources  resources,practices  practices,communities  communities,hautpsache  hautpsache,mailand  mailand,die  die,oeglobal19  oeglobal19,ruft  ruft,zu  zu,beiträgen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</si>
  <si>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</si>
  <si>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</si>
  <si>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</si>
  <si>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</si>
  <si>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</si>
  <si>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</si>
  <si>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</si>
  <si>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</si>
  <si>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</si>
  <si>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</si>
  <si>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</si>
  <si>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</si>
  <si>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cccoer polimi paola5373 ıcdeop</t>
  </si>
  <si>
    <t>ıcdeop polimi icde_org oeconsortium</t>
  </si>
  <si>
    <t>Top Tweeters in Entire Graph</t>
  </si>
  <si>
    <t>Top Tweeters in G1</t>
  </si>
  <si>
    <t>Top Tweeters in G2</t>
  </si>
  <si>
    <t>Top Tweeters in G3</t>
  </si>
  <si>
    <t>Top Tweeters in G4</t>
  </si>
  <si>
    <t>Top Tweeters</t>
  </si>
  <si>
    <t>margymaclibrary wfvanvalkenburg kmishmael catherinecronin lornamcampbell horrocks_simon vrodes aureamemotech philosopher1978 ghenrick</t>
  </si>
  <si>
    <t>anjalorenz chrissinerantzi gconole 14prinsp beckpitt leohavemann weblearning kraebsli marendeepwell coteducation</t>
  </si>
  <si>
    <t>bibliothekarin slubdresden mneuschaefer oerinfo oer_joıntly</t>
  </si>
  <si>
    <t>Top URLs in Tweet by Count</t>
  </si>
  <si>
    <t>https://conference.oeconsortium.org/2019/ https://www.oeconsortium.org/2019/02/oeglobal19-announces-call-for-proposals/ https://conference.oeconsortium.org/2019/cfp/</t>
  </si>
  <si>
    <t>https://conference.oeconsortium.org/2019/ https://www.oeconsortium.org/2019/02/oeglobal19-announces-call-for-proposals/</t>
  </si>
  <si>
    <t>Top URLs in Tweet by Salience</t>
  </si>
  <si>
    <t>Top Domains in Tweet by Count</t>
  </si>
  <si>
    <t>Top Domains in Tweet by Salience</t>
  </si>
  <si>
    <t>Top Hashtags in Tweet by Count</t>
  </si>
  <si>
    <t>openeducation oeglobal19</t>
  </si>
  <si>
    <t>Top Hashtags in Tweet by Salience</t>
  </si>
  <si>
    <t>Top Words in Tweet by Count</t>
  </si>
  <si>
    <t>open education opportunities oeglobal19 theme future aims emphasize offered means</t>
  </si>
  <si>
    <t>oeglobal19 open call proposals cccoer polimi education opportunities kmishmael first</t>
  </si>
  <si>
    <t>open oeglobal19 education opportunities tuesdaythoughts openeducation theme future aims emphasize</t>
  </si>
  <si>
    <t>oeglobal19 call proposals open information visit cccoer polimi paola5373</t>
  </si>
  <si>
    <t>oeglobal19 open your milan education opportunities look call proposals take</t>
  </si>
  <si>
    <t>oeglobal19 thank ıcdeop joining collaborator call proposals open see announcement</t>
  </si>
  <si>
    <t>call proposals openeducation global 2019 conference 26 28 nov milan</t>
  </si>
  <si>
    <t>oeglobal19 ıcdeop call proposals openeducation global 2019 conference 26 28</t>
  </si>
  <si>
    <t>open 26 28 nov milan oeglobal19 education opportunities call proposals</t>
  </si>
  <si>
    <t>oeglobal19 open colleagues education opportunities paola5373 ı enjoy working together</t>
  </si>
  <si>
    <t>your look oeglobal19 call proposals take time choose format send</t>
  </si>
  <si>
    <t>another good conference pay attention oeglobal19</t>
  </si>
  <si>
    <t>oeglobal19 call proposals open see announcement details cccoer polimi</t>
  </si>
  <si>
    <t>Top Words in Tweet by Salience</t>
  </si>
  <si>
    <t>education opportunities open call proposals cccoer polimi kmishmael first submit</t>
  </si>
  <si>
    <t>open education opportunities tuesdaythoughts openeducation theme future aims emphasize offered</t>
  </si>
  <si>
    <t>open your education opportunities look call proposals take time choose</t>
  </si>
  <si>
    <t>thank ıcdeop joining collaborator call proposals open see announcement details</t>
  </si>
  <si>
    <t>open education opportunities call proposals openeducation global 2019 conference ıtaly</t>
  </si>
  <si>
    <t>open colleagues education opportunities paola5373 ı enjoy working together your</t>
  </si>
  <si>
    <t>Top Word Pairs in Tweet by Count</t>
  </si>
  <si>
    <t>open,education  oeglobal19,theme  theme,open  education,open  open,future  future,aims  aims,emphasize  emphasize,opportunities  opportunities,offered  offered,open</t>
  </si>
  <si>
    <t>oeglobal19,call  call,proposals  proposals,open  cccoer,polimi  open,education  kmishmael,first  first,submit  submit,oeglobal19  thank,ıcdeop  ıcdeop,joining</t>
  </si>
  <si>
    <t>open,education  tuesdaythoughts,openeducation  openeducation,oeglobal19  oeglobal19,theme  theme,open  education,open  open,future  future,aims  aims,emphasize  emphasize,opportunities</t>
  </si>
  <si>
    <t>oeglobal19,call  call,proposals  proposals,open  open,information  information,visit  visit,cccoer  cccoer,polimi  polimi,paola5373</t>
  </si>
  <si>
    <t>open,education  look,oeglobal19  oeglobal19,call  call,proposals  proposals,take  take,your  your,time  time,choose  choose,format  format,send</t>
  </si>
  <si>
    <t>thank,ıcdeop  ıcdeop,joining  joining,oeglobal19  oeglobal19,collaborator  oeglobal19,call  call,proposals  proposals,open  open,see  see,announcement  announcement,details</t>
  </si>
  <si>
    <t>call,proposals  proposals,openeducation  openeducation,global  global,2019  2019,conference  conference,26  26,28  28,nov  nov,milan  milan,ıtaly</t>
  </si>
  <si>
    <t>26,28  28,nov  open,education  call,proposals  proposals,openeducation  openeducation,global  global,2019  2019,conference  conference,26  nov,milan</t>
  </si>
  <si>
    <t>open,education  paola5373,ı  ı,enjoy  enjoy,working  working,together  together,your  your,colleagues  colleagues,colleagues  colleagues,oeconsortium  oeconsortium,fascinating</t>
  </si>
  <si>
    <t>look,oeglobal19  oeglobal19,call  call,proposals  proposals,take  take,your  your,time  time,choose  choose,format  format,send  send,your</t>
  </si>
  <si>
    <t>another,good  good,conference  conference,pay  pay,attention  attention,oeglobal19</t>
  </si>
  <si>
    <t>oeglobal19,call  call,proposals  proposals,open  open,see  see,announcement  announcement,details  details,cccoer  cccoer,polimi</t>
  </si>
  <si>
    <t>Top Word Pairs in Tweet by Salience</t>
  </si>
  <si>
    <t>open,education  oeglobal19,call  call,proposals  proposals,open  cccoer,polimi  kmishmael,first  first,submit  submit,oeglobal19  thank,ıcdeop  ıcdeop,joining</t>
  </si>
  <si>
    <t>open,education  call,proposals  proposals,openeducation  openeducation,global  global,2019  2019,conference  conference,26  nov,milan  milan,ıtaly  ıtaly,diversity</t>
  </si>
  <si>
    <t>Word</t>
  </si>
  <si>
    <t>2019</t>
  </si>
  <si>
    <t>deadline</t>
  </si>
  <si>
    <t>global</t>
  </si>
  <si>
    <t>ıtaly</t>
  </si>
  <si>
    <t>diversity</t>
  </si>
  <si>
    <t>topics</t>
  </si>
  <si>
    <t>amp</t>
  </si>
  <si>
    <t>session</t>
  </si>
  <si>
    <t>formats</t>
  </si>
  <si>
    <t>1</t>
  </si>
  <si>
    <t>education</t>
  </si>
  <si>
    <t>opportunities</t>
  </si>
  <si>
    <t>theme</t>
  </si>
  <si>
    <t>future</t>
  </si>
  <si>
    <t>aims</t>
  </si>
  <si>
    <t>emphasize</t>
  </si>
  <si>
    <t>offered</t>
  </si>
  <si>
    <t>means</t>
  </si>
  <si>
    <t>empowerment</t>
  </si>
  <si>
    <t>increase</t>
  </si>
  <si>
    <t>accessibility</t>
  </si>
  <si>
    <t>quality</t>
  </si>
  <si>
    <t>educational</t>
  </si>
  <si>
    <t>join</t>
  </si>
  <si>
    <t>look</t>
  </si>
  <si>
    <t>take</t>
  </si>
  <si>
    <t>time</t>
  </si>
  <si>
    <t>choose</t>
  </si>
  <si>
    <t>format</t>
  </si>
  <si>
    <t>send</t>
  </si>
  <si>
    <t>contribution</t>
  </si>
  <si>
    <t>happy</t>
  </si>
  <si>
    <t>welcome</t>
  </si>
  <si>
    <t>next</t>
  </si>
  <si>
    <t>november</t>
  </si>
  <si>
    <t>see</t>
  </si>
  <si>
    <t>beiträgen</t>
  </si>
  <si>
    <t>auf</t>
  </si>
  <si>
    <t>ist</t>
  </si>
  <si>
    <t>der</t>
  </si>
  <si>
    <t>01</t>
  </si>
  <si>
    <t>05</t>
  </si>
  <si>
    <t>announcement</t>
  </si>
  <si>
    <t>details</t>
  </si>
  <si>
    <t>thank</t>
  </si>
  <si>
    <t>joining</t>
  </si>
  <si>
    <t>collaborator</t>
  </si>
  <si>
    <t>colleagues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</si>
  <si>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</si>
  <si>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</si>
  <si>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</si>
  <si>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</si>
  <si>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</si>
  <si>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</si>
  <si>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</si>
  <si>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</si>
  <si>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</si>
  <si>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</si>
  <si>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</si>
  <si>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</si>
  <si>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</si>
  <si>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</si>
  <si>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</si>
  <si>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</si>
  <si>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</si>
  <si>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</si>
  <si>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</si>
  <si>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</si>
  <si>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</si>
  <si>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</si>
  <si>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</si>
  <si>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</si>
  <si>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</si>
  <si>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</si>
  <si>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</si>
  <si>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</si>
  <si>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Say Tweet</t>
  </si>
  <si>
    <t>Satır Etiketleri</t>
  </si>
  <si>
    <t>Genel Toplam</t>
  </si>
  <si>
    <t>Green</t>
  </si>
  <si>
    <t>131, 62, 0</t>
  </si>
  <si>
    <t>Red</t>
  </si>
  <si>
    <t>Edge Weight▓1▓3▓0▓True▓Green▓Red▓▓Edge Weight▓1▓1▓0▓3▓10▓False▓Edge Weight▓1▓3▓0▓32▓6▓False▓▓0▓0▓0▓True▓Black▓Black▓▓Betweenness Centrality▓5▓80▓3▓162▓1000▓False▓▓0▓0▓0▓0▓0▓False▓▓0▓0▓0▓0▓0▓False▓▓0▓0▓0▓0▓0▓False</t>
  </si>
  <si>
    <t>GraphSource░TwitterSearch▓GraphTerm░#OEGLOBAL19▓LayoutAlgorithm░The graph was laid out using the Harel-Koren Fast Multiscale layout algorithm.▓GraphDirectedness░The graph is directed.▓GroupingDescription░The graph's vertices were grouped by cluster using the Clauset-Newman-Moore cluster algorithm.</t>
  </si>
  <si>
    <t>Marked?</t>
  </si>
  <si>
    <t>&gt;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40.2pt White BottomCenter 2147483647 2147483647 Black True 309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&lt;value&gt;Sphere&lt;/value&gt;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&lt;value&gt;5000, 3420&lt;/value&gt;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28.2pt, style=Bold&lt;/value&gt;
      &lt;/setting&gt;
      &lt;setting name="HeaderText" serializeAs="String"&gt;
        &lt;value&gt;Social media network connections among Twitter users for # by Aras BOZKURT&lt;/value&gt;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t>
  </si>
  <si>
    <t>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</si>
</sst>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Köprü"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960380"/>
        <c:axId val="46207965"/>
      </c:barChart>
      <c:catAx>
        <c:axId val="34960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07965"/>
        <c:crosses val="autoZero"/>
        <c:auto val="1"/>
        <c:lblOffset val="100"/>
        <c:noMultiLvlLbl val="0"/>
      </c:catAx>
      <c:valAx>
        <c:axId val="46207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6038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#OEGLOBAL19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Toplam</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23"/>
                <c:pt idx="0">
                  <c:v>#OEGLOBAL19 CALL FOR PROPOSALS is open!   For information</c:v>
                </c:pt>
                <c:pt idx="1">
                  <c:v> visit  https://t.co/RxCI4nI7hL  @cccoer @polimi @paola5373 https://t.co/70x5CzTC2j</c:v>
                </c:pt>
                <c:pt idx="2">
                  <c:v>#OEGLOBAL19 Call for Proposals is OPEN!  See the announcement for details.    @cccoer  @polimi  https://t.co/Y7F72RvheO https://t.co/sdYiUsYDIz</c:v>
                </c:pt>
                <c:pt idx="3">
                  <c:v>#TuesdayThoughts #OpenEducation #OEGLOBAL19 https://t.co/oBytGqqnZ8</c:v>
                </c:pt>
                <c:pt idx="4">
                  <c:v>@kmishmael Who will be the first to submit?  #OEGLOBAL19</c:v>
                </c:pt>
                <c:pt idx="5">
                  <c:v>@paola5373 I enjoy working together with you</c:v>
                </c:pt>
                <c:pt idx="6">
                  <c:v> your colleagues and colleagues from the @oeconsortium on this fascinating conference. Can’t wait to see the proposals coming in #OEGLOBAL19</c:v>
                </c:pt>
                <c:pt idx="7">
                  <c:v>Another good conference to pay attention #OEGLOBAL19 https://t.co/ibjoWtfqk5</c:v>
                </c:pt>
                <c:pt idx="8">
                  <c:v>Call for Proposals: #OpenEducation Global 2019 Conference (26-28 Nov</c:v>
                </c:pt>
                <c:pt idx="9">
                  <c:v> Milan</c:v>
                </c:pt>
                <c:pt idx="10">
                  <c:v> Italy): https://t.co/Zu7DmMI3jn Diversity of topics &amp;amp; session formats. Deadline: 1 May. #oer #openpedagogy #openpolicy #openaccess #opencon #gogn #oer19 #oeglobal19 @polimi @i</c:v>
                </c:pt>
                <c:pt idx="11">
                  <c:v>Have a look at #OEGLOBAL19 Call for Proposals</c:v>
                </c:pt>
                <c:pt idx="12">
                  <c:v> take your time</c:v>
                </c:pt>
                <c:pt idx="13">
                  <c:v> choose a format and send us your contribution! We'll be happy to welcome you in Milan next November 2019! https://t.co/ZETuobGHJI</c:v>
                </c:pt>
                <c:pt idx="14">
                  <c:v>Open Resources</c:v>
                </c:pt>
                <c:pt idx="15">
                  <c:v> Practices</c:v>
                </c:pt>
                <c:pt idx="16">
                  <c:v> Communities – hautpsache Mailand! Die #OEGlobal19 ruft zu Beiträgen auf</c:v>
                </c:pt>
                <c:pt idx="17">
                  <c:v> Deadline ist der 01.05.2019 https://t.co/II319VhByb #conference #OERde #CFP</c:v>
                </c:pt>
                <c:pt idx="18">
                  <c:v>Thank you to @ICDEOP for joining #OEGLOBAL19 as a Collaborator!  https://t.co/0YY5qqPciS https://t.co/DrRsqZTEwE</c:v>
                </c:pt>
                <c:pt idx="19">
                  <c:v>The #OEGLOBAL19 theme</c:v>
                </c:pt>
                <c:pt idx="20">
                  <c:v> Open Education for an Open Future</c:v>
                </c:pt>
                <c:pt idx="21">
                  <c:v> aims to emphasize opportunities offered by Open Education as a means to empowerment and to increase accessibility and quality of educational opportunities for all.  Join us in Milan</c:v>
                </c:pt>
                <c:pt idx="22">
                  <c:v> 26 – 28 Nov.  h</c:v>
                </c:pt>
              </c:strCache>
            </c:strRef>
          </c:cat>
          <c:val>
            <c:numRef>
              <c:f>'Time Series'!$B$26:$B$37</c:f>
              <c:numCache>
                <c:formatCode>General</c:formatCode>
                <c:ptCount val="11"/>
                <c:pt idx="0">
                  <c:v>63</c:v>
                </c:pt>
                <c:pt idx="1">
                  <c:v>13</c:v>
                </c:pt>
                <c:pt idx="2">
                  <c:v>4</c:v>
                </c:pt>
                <c:pt idx="3">
                  <c:v>1</c:v>
                </c:pt>
                <c:pt idx="4">
                  <c:v>2</c:v>
                </c:pt>
                <c:pt idx="5">
                  <c:v>1</c:v>
                </c:pt>
                <c:pt idx="6">
                  <c:v>78</c:v>
                </c:pt>
                <c:pt idx="7">
                  <c:v>7</c:v>
                </c:pt>
                <c:pt idx="8">
                  <c:v>5</c:v>
                </c:pt>
                <c:pt idx="9">
                  <c:v>6</c:v>
                </c:pt>
                <c:pt idx="10">
                  <c:v>10</c:v>
                </c:pt>
              </c:numCache>
            </c:numRef>
          </c:val>
        </c:ser>
        <c:axId val="40292758"/>
        <c:axId val="27090503"/>
      </c:barChart>
      <c:catAx>
        <c:axId val="40292758"/>
        <c:scaling>
          <c:orientation val="minMax"/>
        </c:scaling>
        <c:axPos val="b"/>
        <c:delete val="0"/>
        <c:numFmt formatCode="General" sourceLinked="1"/>
        <c:majorTickMark val="out"/>
        <c:minorTickMark val="none"/>
        <c:tickLblPos val="nextTo"/>
        <c:crossAx val="27090503"/>
        <c:crosses val="autoZero"/>
        <c:auto val="1"/>
        <c:lblOffset val="100"/>
        <c:noMultiLvlLbl val="0"/>
      </c:catAx>
      <c:valAx>
        <c:axId val="27090503"/>
        <c:scaling>
          <c:orientation val="minMax"/>
        </c:scaling>
        <c:axPos val="l"/>
        <c:majorGridlines/>
        <c:delete val="0"/>
        <c:numFmt formatCode="General" sourceLinked="1"/>
        <c:majorTickMark val="out"/>
        <c:minorTickMark val="none"/>
        <c:tickLblPos val="nextTo"/>
        <c:crossAx val="402927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tr-T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218502"/>
        <c:axId val="51857655"/>
      </c:barChart>
      <c:catAx>
        <c:axId val="132185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57655"/>
        <c:crosses val="autoZero"/>
        <c:auto val="1"/>
        <c:lblOffset val="100"/>
        <c:noMultiLvlLbl val="0"/>
      </c:catAx>
      <c:valAx>
        <c:axId val="5185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1850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065712"/>
        <c:axId val="39720497"/>
      </c:barChart>
      <c:catAx>
        <c:axId val="640657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20497"/>
        <c:crosses val="autoZero"/>
        <c:auto val="1"/>
        <c:lblOffset val="100"/>
        <c:noMultiLvlLbl val="0"/>
      </c:catAx>
      <c:valAx>
        <c:axId val="39720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5712"/>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940154"/>
        <c:axId val="63243659"/>
      </c:barChart>
      <c:catAx>
        <c:axId val="219401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43659"/>
        <c:crosses val="autoZero"/>
        <c:auto val="1"/>
        <c:lblOffset val="100"/>
        <c:noMultiLvlLbl val="0"/>
      </c:catAx>
      <c:valAx>
        <c:axId val="6324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154"/>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322020"/>
        <c:axId val="22462725"/>
      </c:barChart>
      <c:catAx>
        <c:axId val="32322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62725"/>
        <c:crosses val="autoZero"/>
        <c:auto val="1"/>
        <c:lblOffset val="100"/>
        <c:noMultiLvlLbl val="0"/>
      </c:catAx>
      <c:valAx>
        <c:axId val="2246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202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37934"/>
        <c:axId val="7541407"/>
      </c:barChart>
      <c:catAx>
        <c:axId val="837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41407"/>
        <c:crosses val="autoZero"/>
        <c:auto val="1"/>
        <c:lblOffset val="100"/>
        <c:noMultiLvlLbl val="0"/>
      </c:catAx>
      <c:valAx>
        <c:axId val="75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934"/>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63800"/>
        <c:axId val="6874201"/>
      </c:barChart>
      <c:catAx>
        <c:axId val="763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74201"/>
        <c:crosses val="autoZero"/>
        <c:auto val="1"/>
        <c:lblOffset val="100"/>
        <c:noMultiLvlLbl val="0"/>
      </c:catAx>
      <c:valAx>
        <c:axId val="687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380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867810"/>
        <c:axId val="19939379"/>
      </c:barChart>
      <c:catAx>
        <c:axId val="618678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939379"/>
        <c:crosses val="autoZero"/>
        <c:auto val="1"/>
        <c:lblOffset val="100"/>
        <c:noMultiLvlLbl val="0"/>
      </c:catAx>
      <c:valAx>
        <c:axId val="199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7810"/>
        <c:crosses val="autoZero"/>
        <c:crossBetween val="between"/>
        <c:dispUnits/>
      </c:valAx>
    </c:plotArea>
    <c:plotVisOnly val="0"/>
    <c:dispBlanksAs val="gap"/>
    <c:showDLblsOverMax val="0"/>
  </c:chart>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36684"/>
        <c:axId val="4476973"/>
      </c:barChart>
      <c:catAx>
        <c:axId val="45236684"/>
        <c:scaling>
          <c:orientation val="minMax"/>
        </c:scaling>
        <c:axPos val="b"/>
        <c:delete val="1"/>
        <c:majorTickMark val="out"/>
        <c:minorTickMark val="none"/>
        <c:tickLblPos val="none"/>
        <c:crossAx val="4476973"/>
        <c:crosses val="autoZero"/>
        <c:auto val="1"/>
        <c:lblOffset val="100"/>
        <c:noMultiLvlLbl val="0"/>
      </c:catAx>
      <c:valAx>
        <c:axId val="4476973"/>
        <c:scaling>
          <c:orientation val="minMax"/>
        </c:scaling>
        <c:axPos val="l"/>
        <c:delete val="1"/>
        <c:majorTickMark val="out"/>
        <c:minorTickMark val="none"/>
        <c:tickLblPos val="none"/>
        <c:crossAx val="452366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0</xdr:col>
      <xdr:colOff>10287000</xdr:colOff>
      <xdr:row>21</xdr:row>
      <xdr:rowOff>95250</xdr:rowOff>
    </xdr:to>
    <xdr:graphicFrame macro="">
      <xdr:nvGraphicFramePr>
        <xdr:cNvPr id="2" name="Grafik 1"/>
        <xdr:cNvGraphicFramePr/>
      </xdr:nvGraphicFramePr>
      <xdr:xfrm>
        <a:off x="114300" y="123825"/>
        <a:ext cx="10172700" cy="3971925"/>
      </xdr:xfrm>
      <a:graphic>
        <a:graphicData uri="http://schemas.openxmlformats.org/drawingml/2006/chart">
          <c:chart xmlns:c="http://schemas.openxmlformats.org/drawingml/2006/chart" r:id="rId1"/>
        </a:graphicData>
      </a:graphic>
    </xdr:graphicFrame>
    <xdr:clientData/>
  </xdr:twoCellAnchor>
  <xdr:oneCellAnchor>
    <xdr:from>
      <xdr:col>0</xdr:col>
      <xdr:colOff>4448175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Tweet"/>
            <xdr:cNvGraphicFramePr/>
          </xdr:nvGraphicFramePr>
          <xdr:xfrm>
            <a:off x="4448175" y="4362450"/>
            <a:ext cx="1266825" cy="1323975"/>
          </xdr:xfrm>
          <a:graphic>
            <a:graphicData uri="http://schemas.microsoft.com/office/drawing/2010/slicer">
              <sle:slicer xmlns:sle="http://schemas.microsoft.com/office/drawing/2010/slicer" name="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Aras Bozkurt" refreshedVersion="6">
  <cacheSource type="worksheet">
    <worksheetSource ref="A2:BL192" sheet="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11">
        <s v="The #OEGLOBAL19 theme, Open Education for an Open Future, aims to emphasize opportunities offered by Open Education as a means to empowerment and to increase accessibility and quality of educational opportunities for all.  Join us in Milan, 26 – 28 Nov.  https://t.co/fFUkM9eTnc https://t.co/GxFOCJ0Woh"/>
        <s v="#TuesdayThoughts #OpenEducation #OEGLOBAL19 https://t.co/oBytGqqnZ8"/>
        <s v="#OEGLOBAL19 CALL FOR PROPOSALS is open!   For information, visit  https://t.co/RxCI4nI7hL  @cccoer @polimi @paola5373 https://t.co/70x5CzTC2j"/>
        <s v="Call for Proposals: #OpenEducation Global 2019 Conference (26-28 Nov, Milan, Italy): https://t.co/Zu7DmMI3jn Diversity of topics &amp;amp; session formats. Deadline: 1 May. #oer #openpedagogy #openpolicy #openaccess #opencon #gogn #oer19 #oeglobal19 @polimi @icde_org @ICDEOP #opensource"/>
        <s v="Thank you to @ICDEOP for joining #OEGLOBAL19 as a Collaborator!  https://t.co/0YY5qqPciS https://t.co/DrRsqZTEwE"/>
        <s v="@paola5373 I enjoy working together with you, your colleagues and colleagues from the @oeconsortium on this fascinating conference. Can’t wait to see the proposals coming in #OEGLOBAL19"/>
        <s v="Have a look at #OEGLOBAL19 Call for Proposals, take your time, choose a format and send us your contribution! We'll be happy to welcome you in Milan next November 2019! https://t.co/ZETuobGHJI"/>
        <s v="Another good conference to pay attention #OEGLOBAL19 https://t.co/ibjoWtfqk5"/>
        <s v="Open Resources, Practices, Communities – hautpsache Mailand! Die #OEGlobal19 ruft zu Beiträgen auf, Deadline ist der 01.05.2019 https://t.co/II319VhByb #conference #OERde #CFP"/>
        <s v="#OEGLOBAL19 Call for Proposals is OPEN!  See the announcement for details.    @cccoer  @polimi  https://t.co/Y7F72RvheO https://t.co/sdYiUsYDIz"/>
        <s v="@kmishmael Who will be the first to submit?  #OEGLOBAL19"/>
      </sharedItems>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01293903"/>
    </ext>
  </extLst>
</pivotCacheDefinition>
</file>

<file path=xl/pivotCache/pivotCacheRecords1.xml><?xml version="1.0" encoding="utf-8"?>
<pivotCacheRecords xmlns="http://schemas.openxmlformats.org/spreadsheetml/2006/main" xmlns:r="http://schemas.openxmlformats.org/officeDocument/2006/relationships" count="190">
  <r>
    <s v="oer_hub"/>
    <s v="oeconsortium"/>
    <m/>
    <m/>
    <m/>
    <m/>
    <m/>
    <m/>
    <m/>
    <m/>
    <s v="No"/>
    <n v="3"/>
    <m/>
    <m/>
    <s v="Retweet"/>
    <d v="2019-02-05T09:42:45.000"/>
    <x v="0"/>
    <m/>
    <m/>
    <s v="oeglobal19"/>
    <m/>
    <s v="http://pbs.twimg.com/profile_images/719434679242399744/DrlKEIA2_normal.jpg"/>
    <d v="2019-02-05T09:42:45.000"/>
    <s v="https://twitter.com/oer_hub/status/1092720173327486976"/>
    <m/>
    <m/>
    <s v="1092720173327486976"/>
    <m/>
    <b v="0"/>
    <n v="0"/>
    <s v=""/>
    <b v="0"/>
    <s v="en"/>
    <m/>
    <s v=""/>
    <b v="0"/>
    <n v="9"/>
    <s v="1092451482706894848"/>
    <s v="Twitter for Android"/>
    <b v="0"/>
    <s v="1092451482706894848"/>
    <s v="Tweet"/>
    <n v="0"/>
    <n v="0"/>
    <m/>
    <m/>
    <m/>
    <m/>
    <m/>
    <m/>
    <m/>
    <m/>
    <n v="1"/>
    <s v="1"/>
    <s v="1"/>
    <n v="1"/>
    <n v="2.5"/>
    <n v="0"/>
    <n v="0"/>
    <n v="0"/>
    <n v="0"/>
    <n v="39"/>
    <n v="97.5"/>
    <n v="40"/>
  </r>
  <r>
    <s v="lornamcampbell"/>
    <s v="oeconsortium"/>
    <m/>
    <m/>
    <m/>
    <m/>
    <m/>
    <m/>
    <m/>
    <m/>
    <s v="No"/>
    <n v="4"/>
    <m/>
    <m/>
    <s v="Retweet"/>
    <d v="2019-02-05T09:45:40.000"/>
    <x v="0"/>
    <m/>
    <m/>
    <s v="oeglobal19"/>
    <m/>
    <s v="http://pbs.twimg.com/profile_images/768472775090638851/1bgBAlp7_normal.jpg"/>
    <d v="2019-02-05T09:45:40.000"/>
    <s v="https://twitter.com/lornamcampbell/status/1092720904407314433"/>
    <m/>
    <m/>
    <s v="1092720904407314433"/>
    <m/>
    <b v="0"/>
    <n v="0"/>
    <s v=""/>
    <b v="0"/>
    <s v="en"/>
    <m/>
    <s v=""/>
    <b v="0"/>
    <n v="9"/>
    <s v="1092451482706894848"/>
    <s v="Twitter Web Client"/>
    <b v="0"/>
    <s v="1092451482706894848"/>
    <s v="Tweet"/>
    <n v="0"/>
    <n v="0"/>
    <m/>
    <m/>
    <m/>
    <m/>
    <m/>
    <m/>
    <m/>
    <m/>
    <n v="1"/>
    <s v="1"/>
    <s v="1"/>
    <n v="1"/>
    <n v="2.5"/>
    <n v="0"/>
    <n v="0"/>
    <n v="0"/>
    <n v="0"/>
    <n v="39"/>
    <n v="97.5"/>
    <n v="40"/>
  </r>
  <r>
    <s v="uohumanites"/>
    <s v="oeconsortium"/>
    <m/>
    <m/>
    <m/>
    <m/>
    <m/>
    <m/>
    <m/>
    <m/>
    <s v="No"/>
    <n v="5"/>
    <m/>
    <m/>
    <s v="Retweet"/>
    <d v="2019-02-05T11:11:20.000"/>
    <x v="0"/>
    <m/>
    <m/>
    <s v="oeglobal19"/>
    <m/>
    <s v="http://pbs.twimg.com/profile_images/2708123506/f82604de19e24d0b98c1b43e51ff9e28_normal.png"/>
    <d v="2019-02-05T11:11:20.000"/>
    <s v="https://twitter.com/uohumanites/status/1092742463725420544"/>
    <m/>
    <m/>
    <s v="1092742463725420544"/>
    <m/>
    <b v="0"/>
    <n v="0"/>
    <s v=""/>
    <b v="0"/>
    <s v="en"/>
    <m/>
    <s v=""/>
    <b v="0"/>
    <n v="9"/>
    <s v="1092451482706894848"/>
    <s v="Twitter Web Client"/>
    <b v="0"/>
    <s v="1092451482706894848"/>
    <s v="Tweet"/>
    <n v="0"/>
    <n v="0"/>
    <m/>
    <m/>
    <m/>
    <m/>
    <m/>
    <m/>
    <m/>
    <m/>
    <n v="1"/>
    <s v="1"/>
    <s v="1"/>
    <n v="1"/>
    <n v="2.5"/>
    <n v="0"/>
    <n v="0"/>
    <n v="0"/>
    <n v="0"/>
    <n v="39"/>
    <n v="97.5"/>
    <n v="40"/>
  </r>
  <r>
    <s v="openedıe"/>
    <s v="oeconsortium"/>
    <m/>
    <m/>
    <m/>
    <m/>
    <m/>
    <m/>
    <m/>
    <m/>
    <s v="No"/>
    <n v="6"/>
    <m/>
    <m/>
    <s v="Retweet"/>
    <d v="2019-02-05T19:02:29.000"/>
    <x v="0"/>
    <m/>
    <m/>
    <s v="oeglobal19"/>
    <m/>
    <s v="http://pbs.twimg.com/profile_images/998851195539144705/q-6XeA4J_normal.jpg"/>
    <d v="2019-02-05T19:02:29.000"/>
    <s v="https://twitter.com/openedıe/status/1092861032358391808"/>
    <m/>
    <m/>
    <s v="1092861032358391808"/>
    <m/>
    <b v="0"/>
    <n v="0"/>
    <s v=""/>
    <b v="0"/>
    <s v="en"/>
    <m/>
    <s v=""/>
    <b v="0"/>
    <n v="9"/>
    <s v="1092451482706894848"/>
    <s v="Twitter for iPad"/>
    <b v="0"/>
    <s v="1092451482706894848"/>
    <s v="Tweet"/>
    <n v="0"/>
    <n v="0"/>
    <m/>
    <m/>
    <m/>
    <m/>
    <m/>
    <m/>
    <m/>
    <m/>
    <n v="1"/>
    <s v="1"/>
    <s v="1"/>
    <n v="1"/>
    <n v="2.5"/>
    <n v="0"/>
    <n v="0"/>
    <n v="0"/>
    <n v="0"/>
    <n v="39"/>
    <n v="97.5"/>
    <n v="40"/>
  </r>
  <r>
    <s v="margymaclibrary"/>
    <s v="oeconsortium"/>
    <m/>
    <m/>
    <m/>
    <m/>
    <m/>
    <m/>
    <m/>
    <m/>
    <s v="No"/>
    <n v="7"/>
    <m/>
    <m/>
    <s v="Retweet"/>
    <d v="2019-02-06T01:38:24.000"/>
    <x v="0"/>
    <m/>
    <m/>
    <s v="oeglobal19"/>
    <m/>
    <s v="http://pbs.twimg.com/profile_images/1564365669/margyphoto_normal.JPG"/>
    <d v="2019-02-06T01:38:24.000"/>
    <s v="https://twitter.com/margymaclibrary/status/1092960668234395648"/>
    <m/>
    <m/>
    <s v="1092960668234395648"/>
    <m/>
    <b v="0"/>
    <n v="0"/>
    <s v=""/>
    <b v="0"/>
    <s v="en"/>
    <m/>
    <s v=""/>
    <b v="0"/>
    <n v="9"/>
    <s v="1092451482706894848"/>
    <s v="Twitter for iPhone"/>
    <b v="0"/>
    <s v="1092451482706894848"/>
    <s v="Tweet"/>
    <n v="0"/>
    <n v="0"/>
    <m/>
    <m/>
    <m/>
    <m/>
    <m/>
    <m/>
    <m/>
    <m/>
    <n v="2"/>
    <s v="1"/>
    <s v="1"/>
    <n v="1"/>
    <n v="2.5"/>
    <n v="0"/>
    <n v="0"/>
    <n v="0"/>
    <n v="0"/>
    <n v="39"/>
    <n v="97.5"/>
    <n v="40"/>
  </r>
  <r>
    <s v="margymaclibrary"/>
    <s v="oeconsortium"/>
    <m/>
    <m/>
    <m/>
    <m/>
    <m/>
    <m/>
    <m/>
    <m/>
    <s v="No"/>
    <n v="8"/>
    <m/>
    <m/>
    <s v="Retweet"/>
    <d v="2019-02-06T15:00:42.000"/>
    <x v="1"/>
    <m/>
    <m/>
    <s v="tuesdaythoughts openeducation oeglobal19"/>
    <s v="https://pbs.twimg.com/media/DypXxKJX0AA3Eoa.jpg"/>
    <s v="https://pbs.twimg.com/media/DypXxKJX0AA3Eoa.jpg"/>
    <d v="2019-02-06T15:00:42.000"/>
    <s v="https://twitter.com/margymaclibrary/status/1093162576114905088"/>
    <m/>
    <m/>
    <s v="1093162576114905088"/>
    <m/>
    <b v="0"/>
    <n v="0"/>
    <s v=""/>
    <b v="0"/>
    <s v="und"/>
    <m/>
    <s v=""/>
    <b v="0"/>
    <n v="4"/>
    <s v="1092782740494344194"/>
    <s v="Twitter for iPhone"/>
    <b v="0"/>
    <s v="1092782740494344194"/>
    <s v="Tweet"/>
    <n v="0"/>
    <n v="0"/>
    <m/>
    <m/>
    <m/>
    <m/>
    <m/>
    <m/>
    <m/>
    <m/>
    <n v="2"/>
    <s v="1"/>
    <s v="1"/>
    <n v="0"/>
    <n v="0"/>
    <n v="0"/>
    <n v="0"/>
    <n v="0"/>
    <n v="0"/>
    <n v="3"/>
    <n v="100"/>
    <n v="3"/>
  </r>
  <r>
    <s v="wfvanvalkenburg"/>
    <s v="oeconsortium"/>
    <m/>
    <m/>
    <m/>
    <m/>
    <m/>
    <m/>
    <m/>
    <m/>
    <s v="No"/>
    <n v="9"/>
    <m/>
    <m/>
    <s v="Retweet"/>
    <d v="2019-02-06T19:03:41.000"/>
    <x v="2"/>
    <s v="https://conference.oeconsortium.org/2019/cfp/"/>
    <s v="oeconsortium.org"/>
    <s v="oeglobal19"/>
    <m/>
    <s v="http://pbs.twimg.com/profile_images/1034036817476157440/Kpo3nfeU_normal.jpg"/>
    <d v="2019-02-06T19:03:41.000"/>
    <s v="https://twitter.com/wfvanvalkenburg/status/1093223722163556352"/>
    <m/>
    <m/>
    <s v="1093223722163556352"/>
    <m/>
    <b v="0"/>
    <n v="0"/>
    <s v=""/>
    <b v="0"/>
    <s v="en"/>
    <m/>
    <s v=""/>
    <b v="0"/>
    <n v="15"/>
    <s v="1093221562172489728"/>
    <s v="TweetDeck"/>
    <b v="0"/>
    <s v="1093221562172489728"/>
    <s v="Tweet"/>
    <n v="0"/>
    <n v="0"/>
    <m/>
    <m/>
    <m/>
    <m/>
    <m/>
    <m/>
    <m/>
    <m/>
    <n v="1"/>
    <s v="1"/>
    <s v="1"/>
    <m/>
    <m/>
    <m/>
    <m/>
    <m/>
    <m/>
    <m/>
    <m/>
    <m/>
  </r>
  <r>
    <s v="wfvanvalkenburg"/>
    <s v="paola5373"/>
    <m/>
    <m/>
    <m/>
    <m/>
    <m/>
    <m/>
    <m/>
    <m/>
    <s v="No"/>
    <n v="10"/>
    <m/>
    <m/>
    <s v="Mentions"/>
    <d v="2019-02-06T19:03:41.000"/>
    <x v="2"/>
    <s v="https://conference.oeconsortium.org/2019/cfp/"/>
    <s v="oeconsortium.org"/>
    <s v="oeglobal19"/>
    <m/>
    <s v="http://pbs.twimg.com/profile_images/1034036817476157440/Kpo3nfeU_normal.jpg"/>
    <d v="2019-02-06T19:03:41.000"/>
    <s v="https://twitter.com/wfvanvalkenburg/status/1093223722163556352"/>
    <m/>
    <m/>
    <s v="1093223722163556352"/>
    <m/>
    <b v="0"/>
    <n v="0"/>
    <s v=""/>
    <b v="0"/>
    <s v="en"/>
    <m/>
    <s v=""/>
    <b v="0"/>
    <n v="15"/>
    <s v="1093221562172489728"/>
    <s v="TweetDeck"/>
    <b v="0"/>
    <s v="1093221562172489728"/>
    <s v="Tweet"/>
    <n v="0"/>
    <n v="0"/>
    <m/>
    <m/>
    <m/>
    <m/>
    <m/>
    <m/>
    <m/>
    <m/>
    <n v="1"/>
    <s v="1"/>
    <s v="1"/>
    <m/>
    <m/>
    <m/>
    <m/>
    <m/>
    <m/>
    <m/>
    <m/>
    <m/>
  </r>
  <r>
    <s v="wfvanvalkenburg"/>
    <s v="polimi"/>
    <m/>
    <m/>
    <m/>
    <m/>
    <m/>
    <m/>
    <m/>
    <m/>
    <s v="No"/>
    <n v="11"/>
    <m/>
    <m/>
    <s v="Mentions"/>
    <d v="2019-02-06T19:03:41.000"/>
    <x v="2"/>
    <s v="https://conference.oeconsortium.org/2019/cfp/"/>
    <s v="oeconsortium.org"/>
    <s v="oeglobal19"/>
    <m/>
    <s v="http://pbs.twimg.com/profile_images/1034036817476157440/Kpo3nfeU_normal.jpg"/>
    <d v="2019-02-06T19:03:41.000"/>
    <s v="https://twitter.com/wfvanvalkenburg/status/1093223722163556352"/>
    <m/>
    <m/>
    <s v="1093223722163556352"/>
    <m/>
    <b v="0"/>
    <n v="0"/>
    <s v=""/>
    <b v="0"/>
    <s v="en"/>
    <m/>
    <s v=""/>
    <b v="0"/>
    <n v="15"/>
    <s v="1093221562172489728"/>
    <s v="TweetDeck"/>
    <b v="0"/>
    <s v="1093221562172489728"/>
    <s v="Tweet"/>
    <n v="0"/>
    <n v="0"/>
    <m/>
    <m/>
    <m/>
    <m/>
    <m/>
    <m/>
    <m/>
    <m/>
    <n v="1"/>
    <s v="1"/>
    <s v="1"/>
    <m/>
    <m/>
    <m/>
    <m/>
    <m/>
    <m/>
    <m/>
    <m/>
    <m/>
  </r>
  <r>
    <s v="wfvanvalkenburg"/>
    <s v="cccoer"/>
    <m/>
    <m/>
    <m/>
    <m/>
    <m/>
    <m/>
    <m/>
    <m/>
    <s v="No"/>
    <n v="12"/>
    <m/>
    <m/>
    <s v="Mentions"/>
    <d v="2019-02-06T19:03:41.000"/>
    <x v="2"/>
    <s v="https://conference.oeconsortium.org/2019/cfp/"/>
    <s v="oeconsortium.org"/>
    <s v="oeglobal19"/>
    <m/>
    <s v="http://pbs.twimg.com/profile_images/1034036817476157440/Kpo3nfeU_normal.jpg"/>
    <d v="2019-02-06T19:03:41.000"/>
    <s v="https://twitter.com/wfvanvalkenburg/status/1093223722163556352"/>
    <m/>
    <m/>
    <s v="1093223722163556352"/>
    <m/>
    <b v="0"/>
    <n v="0"/>
    <s v=""/>
    <b v="0"/>
    <s v="en"/>
    <m/>
    <s v=""/>
    <b v="0"/>
    <n v="15"/>
    <s v="1093221562172489728"/>
    <s v="TweetDeck"/>
    <b v="0"/>
    <s v="1093221562172489728"/>
    <s v="Tweet"/>
    <n v="0"/>
    <n v="0"/>
    <m/>
    <m/>
    <m/>
    <m/>
    <m/>
    <m/>
    <m/>
    <m/>
    <n v="1"/>
    <s v="1"/>
    <s v="1"/>
    <n v="0"/>
    <n v="0"/>
    <n v="0"/>
    <n v="0"/>
    <n v="0"/>
    <n v="0"/>
    <n v="12"/>
    <n v="100"/>
    <n v="12"/>
  </r>
  <r>
    <s v="openalexis"/>
    <s v="oeconsortium"/>
    <m/>
    <m/>
    <m/>
    <m/>
    <m/>
    <m/>
    <m/>
    <m/>
    <s v="No"/>
    <n v="13"/>
    <m/>
    <m/>
    <s v="Retweet"/>
    <d v="2019-02-06T19:03:55.000"/>
    <x v="2"/>
    <s v="https://conference.oeconsortium.org/2019/cfp/"/>
    <s v="oeconsortium.org"/>
    <s v="oeglobal19"/>
    <m/>
    <s v="http://pbs.twimg.com/profile_images/978987878754766848/qPGqaRF3_normal.jpg"/>
    <d v="2019-02-06T19:03:55.000"/>
    <s v="https://twitter.com/openalexis/status/1093223781806551040"/>
    <m/>
    <m/>
    <s v="1093223781806551040"/>
    <m/>
    <b v="0"/>
    <n v="0"/>
    <s v=""/>
    <b v="0"/>
    <s v="en"/>
    <m/>
    <s v=""/>
    <b v="0"/>
    <n v="15"/>
    <s v="1093221562172489728"/>
    <s v="Twitter for Android"/>
    <b v="0"/>
    <s v="1093221562172489728"/>
    <s v="Tweet"/>
    <n v="0"/>
    <n v="0"/>
    <m/>
    <m/>
    <m/>
    <m/>
    <m/>
    <m/>
    <m/>
    <m/>
    <n v="1"/>
    <s v="1"/>
    <s v="1"/>
    <m/>
    <m/>
    <m/>
    <m/>
    <m/>
    <m/>
    <m/>
    <m/>
    <m/>
  </r>
  <r>
    <s v="openalexis"/>
    <s v="paola5373"/>
    <m/>
    <m/>
    <m/>
    <m/>
    <m/>
    <m/>
    <m/>
    <m/>
    <s v="No"/>
    <n v="14"/>
    <m/>
    <m/>
    <s v="Mentions"/>
    <d v="2019-02-06T19:03:55.000"/>
    <x v="2"/>
    <s v="https://conference.oeconsortium.org/2019/cfp/"/>
    <s v="oeconsortium.org"/>
    <s v="oeglobal19"/>
    <m/>
    <s v="http://pbs.twimg.com/profile_images/978987878754766848/qPGqaRF3_normal.jpg"/>
    <d v="2019-02-06T19:03:55.000"/>
    <s v="https://twitter.com/openalexis/status/1093223781806551040"/>
    <m/>
    <m/>
    <s v="1093223781806551040"/>
    <m/>
    <b v="0"/>
    <n v="0"/>
    <s v=""/>
    <b v="0"/>
    <s v="en"/>
    <m/>
    <s v=""/>
    <b v="0"/>
    <n v="15"/>
    <s v="1093221562172489728"/>
    <s v="Twitter for Android"/>
    <b v="0"/>
    <s v="1093221562172489728"/>
    <s v="Tweet"/>
    <n v="0"/>
    <n v="0"/>
    <m/>
    <m/>
    <m/>
    <m/>
    <m/>
    <m/>
    <m/>
    <m/>
    <n v="1"/>
    <s v="1"/>
    <s v="1"/>
    <m/>
    <m/>
    <m/>
    <m/>
    <m/>
    <m/>
    <m/>
    <m/>
    <m/>
  </r>
  <r>
    <s v="openalexis"/>
    <s v="polimi"/>
    <m/>
    <m/>
    <m/>
    <m/>
    <m/>
    <m/>
    <m/>
    <m/>
    <s v="No"/>
    <n v="15"/>
    <m/>
    <m/>
    <s v="Mentions"/>
    <d v="2019-02-06T19:03:55.000"/>
    <x v="2"/>
    <s v="https://conference.oeconsortium.org/2019/cfp/"/>
    <s v="oeconsortium.org"/>
    <s v="oeglobal19"/>
    <m/>
    <s v="http://pbs.twimg.com/profile_images/978987878754766848/qPGqaRF3_normal.jpg"/>
    <d v="2019-02-06T19:03:55.000"/>
    <s v="https://twitter.com/openalexis/status/1093223781806551040"/>
    <m/>
    <m/>
    <s v="1093223781806551040"/>
    <m/>
    <b v="0"/>
    <n v="0"/>
    <s v=""/>
    <b v="0"/>
    <s v="en"/>
    <m/>
    <s v=""/>
    <b v="0"/>
    <n v="15"/>
    <s v="1093221562172489728"/>
    <s v="Twitter for Android"/>
    <b v="0"/>
    <s v="1093221562172489728"/>
    <s v="Tweet"/>
    <n v="0"/>
    <n v="0"/>
    <m/>
    <m/>
    <m/>
    <m/>
    <m/>
    <m/>
    <m/>
    <m/>
    <n v="1"/>
    <s v="1"/>
    <s v="1"/>
    <m/>
    <m/>
    <m/>
    <m/>
    <m/>
    <m/>
    <m/>
    <m/>
    <m/>
  </r>
  <r>
    <s v="openalexis"/>
    <s v="cccoer"/>
    <m/>
    <m/>
    <m/>
    <m/>
    <m/>
    <m/>
    <m/>
    <m/>
    <s v="No"/>
    <n v="16"/>
    <m/>
    <m/>
    <s v="Mentions"/>
    <d v="2019-02-06T19:03:55.000"/>
    <x v="2"/>
    <s v="https://conference.oeconsortium.org/2019/cfp/"/>
    <s v="oeconsortium.org"/>
    <s v="oeglobal19"/>
    <m/>
    <s v="http://pbs.twimg.com/profile_images/978987878754766848/qPGqaRF3_normal.jpg"/>
    <d v="2019-02-06T19:03:55.000"/>
    <s v="https://twitter.com/openalexis/status/1093223781806551040"/>
    <m/>
    <m/>
    <s v="1093223781806551040"/>
    <m/>
    <b v="0"/>
    <n v="0"/>
    <s v=""/>
    <b v="0"/>
    <s v="en"/>
    <m/>
    <s v=""/>
    <b v="0"/>
    <n v="15"/>
    <s v="1093221562172489728"/>
    <s v="Twitter for Android"/>
    <b v="0"/>
    <s v="1093221562172489728"/>
    <s v="Tweet"/>
    <n v="0"/>
    <n v="0"/>
    <m/>
    <m/>
    <m/>
    <m/>
    <m/>
    <m/>
    <m/>
    <m/>
    <n v="1"/>
    <s v="1"/>
    <s v="1"/>
    <n v="0"/>
    <n v="0"/>
    <n v="0"/>
    <n v="0"/>
    <n v="0"/>
    <n v="0"/>
    <n v="12"/>
    <n v="100"/>
    <n v="12"/>
  </r>
  <r>
    <s v="aureamemotech"/>
    <s v="oeconsortium"/>
    <m/>
    <m/>
    <m/>
    <m/>
    <m/>
    <m/>
    <m/>
    <m/>
    <s v="No"/>
    <n v="17"/>
    <m/>
    <m/>
    <s v="Retweet"/>
    <d v="2019-02-06T19:19:04.000"/>
    <x v="2"/>
    <s v="https://conference.oeconsortium.org/2019/cfp/"/>
    <s v="oeconsortium.org"/>
    <s v="oeglobal19"/>
    <m/>
    <s v="http://pbs.twimg.com/profile_images/965570404172681217/K5NlN4ts_normal.jpg"/>
    <d v="2019-02-06T19:19:04.000"/>
    <s v="https://twitter.com/aureamemotech/status/1093227595964080129"/>
    <m/>
    <m/>
    <s v="1093227595964080129"/>
    <m/>
    <b v="0"/>
    <n v="0"/>
    <s v=""/>
    <b v="0"/>
    <s v="en"/>
    <m/>
    <s v=""/>
    <b v="0"/>
    <n v="15"/>
    <s v="1093221562172489728"/>
    <s v="Twitter for Android"/>
    <b v="0"/>
    <s v="1093221562172489728"/>
    <s v="Tweet"/>
    <n v="0"/>
    <n v="0"/>
    <m/>
    <m/>
    <m/>
    <m/>
    <m/>
    <m/>
    <m/>
    <m/>
    <n v="1"/>
    <s v="1"/>
    <s v="1"/>
    <m/>
    <m/>
    <m/>
    <m/>
    <m/>
    <m/>
    <m/>
    <m/>
    <m/>
  </r>
  <r>
    <s v="aureamemotech"/>
    <s v="paola5373"/>
    <m/>
    <m/>
    <m/>
    <m/>
    <m/>
    <m/>
    <m/>
    <m/>
    <s v="No"/>
    <n v="18"/>
    <m/>
    <m/>
    <s v="Mentions"/>
    <d v="2019-02-06T19:19:04.000"/>
    <x v="2"/>
    <s v="https://conference.oeconsortium.org/2019/cfp/"/>
    <s v="oeconsortium.org"/>
    <s v="oeglobal19"/>
    <m/>
    <s v="http://pbs.twimg.com/profile_images/965570404172681217/K5NlN4ts_normal.jpg"/>
    <d v="2019-02-06T19:19:04.000"/>
    <s v="https://twitter.com/aureamemotech/status/1093227595964080129"/>
    <m/>
    <m/>
    <s v="1093227595964080129"/>
    <m/>
    <b v="0"/>
    <n v="0"/>
    <s v=""/>
    <b v="0"/>
    <s v="en"/>
    <m/>
    <s v=""/>
    <b v="0"/>
    <n v="15"/>
    <s v="1093221562172489728"/>
    <s v="Twitter for Android"/>
    <b v="0"/>
    <s v="1093221562172489728"/>
    <s v="Tweet"/>
    <n v="0"/>
    <n v="0"/>
    <m/>
    <m/>
    <m/>
    <m/>
    <m/>
    <m/>
    <m/>
    <m/>
    <n v="1"/>
    <s v="1"/>
    <s v="1"/>
    <m/>
    <m/>
    <m/>
    <m/>
    <m/>
    <m/>
    <m/>
    <m/>
    <m/>
  </r>
  <r>
    <s v="aureamemotech"/>
    <s v="polimi"/>
    <m/>
    <m/>
    <m/>
    <m/>
    <m/>
    <m/>
    <m/>
    <m/>
    <s v="No"/>
    <n v="19"/>
    <m/>
    <m/>
    <s v="Mentions"/>
    <d v="2019-02-06T19:19:04.000"/>
    <x v="2"/>
    <s v="https://conference.oeconsortium.org/2019/cfp/"/>
    <s v="oeconsortium.org"/>
    <s v="oeglobal19"/>
    <m/>
    <s v="http://pbs.twimg.com/profile_images/965570404172681217/K5NlN4ts_normal.jpg"/>
    <d v="2019-02-06T19:19:04.000"/>
    <s v="https://twitter.com/aureamemotech/status/1093227595964080129"/>
    <m/>
    <m/>
    <s v="1093227595964080129"/>
    <m/>
    <b v="0"/>
    <n v="0"/>
    <s v=""/>
    <b v="0"/>
    <s v="en"/>
    <m/>
    <s v=""/>
    <b v="0"/>
    <n v="15"/>
    <s v="1093221562172489728"/>
    <s v="Twitter for Android"/>
    <b v="0"/>
    <s v="1093221562172489728"/>
    <s v="Tweet"/>
    <n v="0"/>
    <n v="0"/>
    <m/>
    <m/>
    <m/>
    <m/>
    <m/>
    <m/>
    <m/>
    <m/>
    <n v="1"/>
    <s v="1"/>
    <s v="1"/>
    <m/>
    <m/>
    <m/>
    <m/>
    <m/>
    <m/>
    <m/>
    <m/>
    <m/>
  </r>
  <r>
    <s v="aureamemotech"/>
    <s v="cccoer"/>
    <m/>
    <m/>
    <m/>
    <m/>
    <m/>
    <m/>
    <m/>
    <m/>
    <s v="No"/>
    <n v="20"/>
    <m/>
    <m/>
    <s v="Mentions"/>
    <d v="2019-02-06T19:19:04.000"/>
    <x v="2"/>
    <s v="https://conference.oeconsortium.org/2019/cfp/"/>
    <s v="oeconsortium.org"/>
    <s v="oeglobal19"/>
    <m/>
    <s v="http://pbs.twimg.com/profile_images/965570404172681217/K5NlN4ts_normal.jpg"/>
    <d v="2019-02-06T19:19:04.000"/>
    <s v="https://twitter.com/aureamemotech/status/1093227595964080129"/>
    <m/>
    <m/>
    <s v="1093227595964080129"/>
    <m/>
    <b v="0"/>
    <n v="0"/>
    <s v=""/>
    <b v="0"/>
    <s v="en"/>
    <m/>
    <s v=""/>
    <b v="0"/>
    <n v="15"/>
    <s v="1093221562172489728"/>
    <s v="Twitter for Android"/>
    <b v="0"/>
    <s v="1093221562172489728"/>
    <s v="Tweet"/>
    <n v="0"/>
    <n v="0"/>
    <m/>
    <m/>
    <m/>
    <m/>
    <m/>
    <m/>
    <m/>
    <m/>
    <n v="1"/>
    <s v="1"/>
    <s v="1"/>
    <n v="0"/>
    <n v="0"/>
    <n v="0"/>
    <n v="0"/>
    <n v="0"/>
    <n v="0"/>
    <n v="12"/>
    <n v="100"/>
    <n v="12"/>
  </r>
  <r>
    <s v="ginofransman"/>
    <s v="igor_lesko"/>
    <m/>
    <m/>
    <m/>
    <m/>
    <m/>
    <m/>
    <m/>
    <m/>
    <s v="No"/>
    <n v="21"/>
    <m/>
    <m/>
    <s v="Retweet"/>
    <d v="2019-02-06T20:06:05.000"/>
    <x v="3"/>
    <s v="https://conference.oeconsortium.org/2019/cfp/"/>
    <s v="oeconsortium.org"/>
    <s v="openeducation"/>
    <m/>
    <s v="http://pbs.twimg.com/profile_images/846407018764271617/Qqq_1ClR_normal.jpg"/>
    <d v="2019-02-06T20:06:05.000"/>
    <s v="https://twitter.com/ginofransman/status/1093239426904408065"/>
    <m/>
    <m/>
    <s v="1093239426904408065"/>
    <m/>
    <b v="0"/>
    <n v="0"/>
    <s v=""/>
    <b v="0"/>
    <s v="en"/>
    <m/>
    <s v=""/>
    <b v="0"/>
    <n v="19"/>
    <s v="1093235705864744960"/>
    <s v="Twitter for Android"/>
    <b v="0"/>
    <s v="1093235705864744960"/>
    <s v="Tweet"/>
    <n v="0"/>
    <n v="0"/>
    <m/>
    <m/>
    <m/>
    <m/>
    <m/>
    <m/>
    <m/>
    <m/>
    <n v="1"/>
    <s v="2"/>
    <s v="2"/>
    <m/>
    <m/>
    <m/>
    <m/>
    <m/>
    <m/>
    <m/>
    <m/>
    <m/>
  </r>
  <r>
    <s v="ginofransman"/>
    <s v="ıcdeop"/>
    <m/>
    <m/>
    <m/>
    <m/>
    <m/>
    <m/>
    <m/>
    <m/>
    <s v="No"/>
    <n v="22"/>
    <m/>
    <m/>
    <s v="Mentions"/>
    <d v="2019-02-06T20:06:05.000"/>
    <x v="3"/>
    <s v="https://conference.oeconsortium.org/2019/cfp/"/>
    <s v="oeconsortium.org"/>
    <s v="openeducation"/>
    <m/>
    <s v="http://pbs.twimg.com/profile_images/846407018764271617/Qqq_1ClR_normal.jpg"/>
    <d v="2019-02-06T20:06:05.000"/>
    <s v="https://twitter.com/ginofransman/status/1093239426904408065"/>
    <m/>
    <m/>
    <s v="1093239426904408065"/>
    <m/>
    <b v="0"/>
    <n v="0"/>
    <s v=""/>
    <b v="0"/>
    <s v="en"/>
    <m/>
    <s v=""/>
    <b v="0"/>
    <n v="19"/>
    <s v="1093235705864744960"/>
    <s v="Twitter for Android"/>
    <b v="0"/>
    <s v="1093235705864744960"/>
    <s v="Tweet"/>
    <n v="0"/>
    <n v="0"/>
    <m/>
    <m/>
    <m/>
    <m/>
    <m/>
    <m/>
    <m/>
    <m/>
    <n v="1"/>
    <s v="2"/>
    <s v="2"/>
    <m/>
    <m/>
    <m/>
    <m/>
    <m/>
    <m/>
    <m/>
    <m/>
    <m/>
  </r>
  <r>
    <s v="ginofransman"/>
    <s v="icde_org"/>
    <m/>
    <m/>
    <m/>
    <m/>
    <m/>
    <m/>
    <m/>
    <m/>
    <s v="No"/>
    <n v="23"/>
    <m/>
    <m/>
    <s v="Mentions"/>
    <d v="2019-02-06T20:06:05.000"/>
    <x v="3"/>
    <s v="https://conference.oeconsortium.org/2019/cfp/"/>
    <s v="oeconsortium.org"/>
    <s v="openeducation"/>
    <m/>
    <s v="http://pbs.twimg.com/profile_images/846407018764271617/Qqq_1ClR_normal.jpg"/>
    <d v="2019-02-06T20:06:05.000"/>
    <s v="https://twitter.com/ginofransman/status/1093239426904408065"/>
    <m/>
    <m/>
    <s v="1093239426904408065"/>
    <m/>
    <b v="0"/>
    <n v="0"/>
    <s v=""/>
    <b v="0"/>
    <s v="en"/>
    <m/>
    <s v=""/>
    <b v="0"/>
    <n v="19"/>
    <s v="1093235705864744960"/>
    <s v="Twitter for Android"/>
    <b v="0"/>
    <s v="1093235705864744960"/>
    <s v="Tweet"/>
    <n v="0"/>
    <n v="0"/>
    <m/>
    <m/>
    <m/>
    <m/>
    <m/>
    <m/>
    <m/>
    <m/>
    <n v="1"/>
    <s v="2"/>
    <s v="2"/>
    <n v="0"/>
    <n v="0"/>
    <n v="0"/>
    <n v="0"/>
    <n v="0"/>
    <n v="0"/>
    <n v="33"/>
    <n v="100"/>
    <n v="33"/>
  </r>
  <r>
    <s v="ginofransman"/>
    <s v="polimi"/>
    <m/>
    <m/>
    <m/>
    <m/>
    <m/>
    <m/>
    <m/>
    <m/>
    <s v="No"/>
    <n v="24"/>
    <m/>
    <m/>
    <s v="Mentions"/>
    <d v="2019-02-06T20:06:05.000"/>
    <x v="3"/>
    <s v="https://conference.oeconsortium.org/2019/cfp/"/>
    <s v="oeconsortium.org"/>
    <s v="openeducation"/>
    <m/>
    <s v="http://pbs.twimg.com/profile_images/846407018764271617/Qqq_1ClR_normal.jpg"/>
    <d v="2019-02-06T20:06:05.000"/>
    <s v="https://twitter.com/ginofransman/status/1093239426904408065"/>
    <m/>
    <m/>
    <s v="1093239426904408065"/>
    <m/>
    <b v="0"/>
    <n v="0"/>
    <s v=""/>
    <b v="0"/>
    <s v="en"/>
    <m/>
    <s v=""/>
    <b v="0"/>
    <n v="19"/>
    <s v="1093235705864744960"/>
    <s v="Twitter for Android"/>
    <b v="0"/>
    <s v="1093235705864744960"/>
    <s v="Tweet"/>
    <n v="0"/>
    <n v="0"/>
    <m/>
    <m/>
    <m/>
    <m/>
    <m/>
    <m/>
    <m/>
    <m/>
    <n v="1"/>
    <s v="2"/>
    <s v="1"/>
    <m/>
    <m/>
    <m/>
    <m/>
    <m/>
    <m/>
    <m/>
    <m/>
    <m/>
  </r>
  <r>
    <s v="weblearning"/>
    <s v="igor_lesko"/>
    <m/>
    <m/>
    <m/>
    <m/>
    <m/>
    <m/>
    <m/>
    <m/>
    <s v="No"/>
    <n v="25"/>
    <m/>
    <m/>
    <s v="Retweet"/>
    <d v="2019-02-06T20:16:01.000"/>
    <x v="3"/>
    <s v="https://conference.oeconsortium.org/2019/cfp/"/>
    <s v="oeconsortium.org"/>
    <s v="openeducation"/>
    <m/>
    <s v="http://pbs.twimg.com/profile_images/846027821201928192/2XLsz6mZ_normal.jpg"/>
    <d v="2019-02-06T20:16:01.000"/>
    <s v="https://twitter.com/weblearning/status/1093241926986461185"/>
    <m/>
    <m/>
    <s v="1093241926986461185"/>
    <m/>
    <b v="0"/>
    <n v="0"/>
    <s v=""/>
    <b v="0"/>
    <s v="en"/>
    <m/>
    <s v=""/>
    <b v="0"/>
    <n v="19"/>
    <s v="1093235705864744960"/>
    <s v="Twitter for iPad"/>
    <b v="0"/>
    <s v="1093235705864744960"/>
    <s v="Tweet"/>
    <n v="0"/>
    <n v="0"/>
    <m/>
    <m/>
    <m/>
    <m/>
    <m/>
    <m/>
    <m/>
    <m/>
    <n v="1"/>
    <s v="2"/>
    <s v="2"/>
    <m/>
    <m/>
    <m/>
    <m/>
    <m/>
    <m/>
    <m/>
    <m/>
    <m/>
  </r>
  <r>
    <s v="weblearning"/>
    <s v="ıcdeop"/>
    <m/>
    <m/>
    <m/>
    <m/>
    <m/>
    <m/>
    <m/>
    <m/>
    <s v="No"/>
    <n v="26"/>
    <m/>
    <m/>
    <s v="Mentions"/>
    <d v="2019-02-06T20:16:01.000"/>
    <x v="3"/>
    <s v="https://conference.oeconsortium.org/2019/cfp/"/>
    <s v="oeconsortium.org"/>
    <s v="openeducation"/>
    <m/>
    <s v="http://pbs.twimg.com/profile_images/846027821201928192/2XLsz6mZ_normal.jpg"/>
    <d v="2019-02-06T20:16:01.000"/>
    <s v="https://twitter.com/weblearning/status/1093241926986461185"/>
    <m/>
    <m/>
    <s v="1093241926986461185"/>
    <m/>
    <b v="0"/>
    <n v="0"/>
    <s v=""/>
    <b v="0"/>
    <s v="en"/>
    <m/>
    <s v=""/>
    <b v="0"/>
    <n v="19"/>
    <s v="1093235705864744960"/>
    <s v="Twitter for iPad"/>
    <b v="0"/>
    <s v="1093235705864744960"/>
    <s v="Tweet"/>
    <n v="0"/>
    <n v="0"/>
    <m/>
    <m/>
    <m/>
    <m/>
    <m/>
    <m/>
    <m/>
    <m/>
    <n v="1"/>
    <s v="2"/>
    <s v="2"/>
    <m/>
    <m/>
    <m/>
    <m/>
    <m/>
    <m/>
    <m/>
    <m/>
    <m/>
  </r>
  <r>
    <s v="weblearning"/>
    <s v="icde_org"/>
    <m/>
    <m/>
    <m/>
    <m/>
    <m/>
    <m/>
    <m/>
    <m/>
    <s v="No"/>
    <n v="27"/>
    <m/>
    <m/>
    <s v="Mentions"/>
    <d v="2019-02-06T20:16:01.000"/>
    <x v="3"/>
    <s v="https://conference.oeconsortium.org/2019/cfp/"/>
    <s v="oeconsortium.org"/>
    <s v="openeducation"/>
    <m/>
    <s v="http://pbs.twimg.com/profile_images/846027821201928192/2XLsz6mZ_normal.jpg"/>
    <d v="2019-02-06T20:16:01.000"/>
    <s v="https://twitter.com/weblearning/status/1093241926986461185"/>
    <m/>
    <m/>
    <s v="1093241926986461185"/>
    <m/>
    <b v="0"/>
    <n v="0"/>
    <s v=""/>
    <b v="0"/>
    <s v="en"/>
    <m/>
    <s v=""/>
    <b v="0"/>
    <n v="19"/>
    <s v="1093235705864744960"/>
    <s v="Twitter for iPad"/>
    <b v="0"/>
    <s v="1093235705864744960"/>
    <s v="Tweet"/>
    <n v="0"/>
    <n v="0"/>
    <m/>
    <m/>
    <m/>
    <m/>
    <m/>
    <m/>
    <m/>
    <m/>
    <n v="1"/>
    <s v="2"/>
    <s v="2"/>
    <m/>
    <m/>
    <m/>
    <m/>
    <m/>
    <m/>
    <m/>
    <m/>
    <m/>
  </r>
  <r>
    <s v="weblearning"/>
    <s v="polimi"/>
    <m/>
    <m/>
    <m/>
    <m/>
    <m/>
    <m/>
    <m/>
    <m/>
    <s v="No"/>
    <n v="28"/>
    <m/>
    <m/>
    <s v="Mentions"/>
    <d v="2019-02-06T20:16:01.000"/>
    <x v="3"/>
    <s v="https://conference.oeconsortium.org/2019/cfp/"/>
    <s v="oeconsortium.org"/>
    <s v="openeducation"/>
    <m/>
    <s v="http://pbs.twimg.com/profile_images/846027821201928192/2XLsz6mZ_normal.jpg"/>
    <d v="2019-02-06T20:16:01.000"/>
    <s v="https://twitter.com/weblearning/status/1093241926986461185"/>
    <m/>
    <m/>
    <s v="1093241926986461185"/>
    <m/>
    <b v="0"/>
    <n v="0"/>
    <s v=""/>
    <b v="0"/>
    <s v="en"/>
    <m/>
    <s v=""/>
    <b v="0"/>
    <n v="19"/>
    <s v="1093235705864744960"/>
    <s v="Twitter for iPad"/>
    <b v="0"/>
    <s v="1093235705864744960"/>
    <s v="Tweet"/>
    <n v="0"/>
    <n v="0"/>
    <m/>
    <m/>
    <m/>
    <m/>
    <m/>
    <m/>
    <m/>
    <m/>
    <n v="1"/>
    <s v="2"/>
    <s v="1"/>
    <n v="0"/>
    <n v="0"/>
    <n v="0"/>
    <n v="0"/>
    <n v="0"/>
    <n v="0"/>
    <n v="33"/>
    <n v="100"/>
    <n v="33"/>
  </r>
  <r>
    <s v="celtatis"/>
    <s v="oeconsortium"/>
    <m/>
    <m/>
    <m/>
    <m/>
    <m/>
    <m/>
    <m/>
    <m/>
    <s v="No"/>
    <n v="29"/>
    <m/>
    <m/>
    <s v="Retweet"/>
    <d v="2019-02-04T18:55:14.000"/>
    <x v="0"/>
    <m/>
    <m/>
    <s v="oeglobal19"/>
    <m/>
    <s v="http://pbs.twimg.com/profile_images/879972862936965120/yCnUo-ip_normal.jpg"/>
    <d v="2019-02-04T18:55:14.000"/>
    <s v="https://twitter.com/celtatis/status/1092496821136576512"/>
    <m/>
    <m/>
    <s v="1092496821136576512"/>
    <m/>
    <b v="0"/>
    <n v="0"/>
    <s v=""/>
    <b v="0"/>
    <s v="en"/>
    <m/>
    <s v=""/>
    <b v="0"/>
    <n v="9"/>
    <s v="1092451482706894848"/>
    <s v="Twitter for iPad"/>
    <b v="0"/>
    <s v="1092451482706894848"/>
    <s v="Tweet"/>
    <n v="0"/>
    <n v="0"/>
    <m/>
    <m/>
    <m/>
    <m/>
    <m/>
    <m/>
    <m/>
    <m/>
    <n v="1"/>
    <s v="2"/>
    <s v="1"/>
    <n v="1"/>
    <n v="2.5"/>
    <n v="0"/>
    <n v="0"/>
    <n v="0"/>
    <n v="0"/>
    <n v="39"/>
    <n v="97.5"/>
    <n v="40"/>
  </r>
  <r>
    <s v="celtatis"/>
    <s v="igor_lesko"/>
    <m/>
    <m/>
    <m/>
    <m/>
    <m/>
    <m/>
    <m/>
    <m/>
    <s v="No"/>
    <n v="30"/>
    <m/>
    <m/>
    <s v="Retweet"/>
    <d v="2019-02-06T20:18:18.000"/>
    <x v="3"/>
    <s v="https://conference.oeconsortium.org/2019/cfp/"/>
    <s v="oeconsortium.org"/>
    <s v="openeducation"/>
    <m/>
    <s v="http://pbs.twimg.com/profile_images/879972862936965120/yCnUo-ip_normal.jpg"/>
    <d v="2019-02-06T20:18:18.000"/>
    <s v="https://twitter.com/celtatis/status/1093242503128645632"/>
    <m/>
    <m/>
    <s v="1093242503128645632"/>
    <m/>
    <b v="0"/>
    <n v="0"/>
    <s v=""/>
    <b v="0"/>
    <s v="en"/>
    <m/>
    <s v=""/>
    <b v="0"/>
    <n v="19"/>
    <s v="1093235705864744960"/>
    <s v="Twitter for iPad"/>
    <b v="0"/>
    <s v="1093235705864744960"/>
    <s v="Tweet"/>
    <n v="0"/>
    <n v="0"/>
    <m/>
    <m/>
    <m/>
    <m/>
    <m/>
    <m/>
    <m/>
    <m/>
    <n v="1"/>
    <s v="2"/>
    <s v="2"/>
    <m/>
    <m/>
    <m/>
    <m/>
    <m/>
    <m/>
    <m/>
    <m/>
    <m/>
  </r>
  <r>
    <s v="celtatis"/>
    <s v="ıcdeop"/>
    <m/>
    <m/>
    <m/>
    <m/>
    <m/>
    <m/>
    <m/>
    <m/>
    <s v="No"/>
    <n v="31"/>
    <m/>
    <m/>
    <s v="Mentions"/>
    <d v="2019-02-06T20:18:18.000"/>
    <x v="3"/>
    <s v="https://conference.oeconsortium.org/2019/cfp/"/>
    <s v="oeconsortium.org"/>
    <s v="openeducation"/>
    <m/>
    <s v="http://pbs.twimg.com/profile_images/879972862936965120/yCnUo-ip_normal.jpg"/>
    <d v="2019-02-06T20:18:18.000"/>
    <s v="https://twitter.com/celtatis/status/1093242503128645632"/>
    <m/>
    <m/>
    <s v="1093242503128645632"/>
    <m/>
    <b v="0"/>
    <n v="0"/>
    <s v=""/>
    <b v="0"/>
    <s v="en"/>
    <m/>
    <s v=""/>
    <b v="0"/>
    <n v="19"/>
    <s v="1093235705864744960"/>
    <s v="Twitter for iPad"/>
    <b v="0"/>
    <s v="1093235705864744960"/>
    <s v="Tweet"/>
    <n v="0"/>
    <n v="0"/>
    <m/>
    <m/>
    <m/>
    <m/>
    <m/>
    <m/>
    <m/>
    <m/>
    <n v="1"/>
    <s v="2"/>
    <s v="2"/>
    <m/>
    <m/>
    <m/>
    <m/>
    <m/>
    <m/>
    <m/>
    <m/>
    <m/>
  </r>
  <r>
    <s v="celtatis"/>
    <s v="icde_org"/>
    <m/>
    <m/>
    <m/>
    <m/>
    <m/>
    <m/>
    <m/>
    <m/>
    <s v="No"/>
    <n v="32"/>
    <m/>
    <m/>
    <s v="Mentions"/>
    <d v="2019-02-06T20:18:18.000"/>
    <x v="3"/>
    <s v="https://conference.oeconsortium.org/2019/cfp/"/>
    <s v="oeconsortium.org"/>
    <s v="openeducation"/>
    <m/>
    <s v="http://pbs.twimg.com/profile_images/879972862936965120/yCnUo-ip_normal.jpg"/>
    <d v="2019-02-06T20:18:18.000"/>
    <s v="https://twitter.com/celtatis/status/1093242503128645632"/>
    <m/>
    <m/>
    <s v="1093242503128645632"/>
    <m/>
    <b v="0"/>
    <n v="0"/>
    <s v=""/>
    <b v="0"/>
    <s v="en"/>
    <m/>
    <s v=""/>
    <b v="0"/>
    <n v="19"/>
    <s v="1093235705864744960"/>
    <s v="Twitter for iPad"/>
    <b v="0"/>
    <s v="1093235705864744960"/>
    <s v="Tweet"/>
    <n v="0"/>
    <n v="0"/>
    <m/>
    <m/>
    <m/>
    <m/>
    <m/>
    <m/>
    <m/>
    <m/>
    <n v="1"/>
    <s v="2"/>
    <s v="2"/>
    <m/>
    <m/>
    <m/>
    <m/>
    <m/>
    <m/>
    <m/>
    <m/>
    <m/>
  </r>
  <r>
    <s v="celtatis"/>
    <s v="polimi"/>
    <m/>
    <m/>
    <m/>
    <m/>
    <m/>
    <m/>
    <m/>
    <m/>
    <s v="No"/>
    <n v="33"/>
    <m/>
    <m/>
    <s v="Mentions"/>
    <d v="2019-02-06T20:18:18.000"/>
    <x v="3"/>
    <s v="https://conference.oeconsortium.org/2019/cfp/"/>
    <s v="oeconsortium.org"/>
    <s v="openeducation"/>
    <m/>
    <s v="http://pbs.twimg.com/profile_images/879972862936965120/yCnUo-ip_normal.jpg"/>
    <d v="2019-02-06T20:18:18.000"/>
    <s v="https://twitter.com/celtatis/status/1093242503128645632"/>
    <m/>
    <m/>
    <s v="1093242503128645632"/>
    <m/>
    <b v="0"/>
    <n v="0"/>
    <s v=""/>
    <b v="0"/>
    <s v="en"/>
    <m/>
    <s v=""/>
    <b v="0"/>
    <n v="19"/>
    <s v="1093235705864744960"/>
    <s v="Twitter for iPad"/>
    <b v="0"/>
    <s v="1093235705864744960"/>
    <s v="Tweet"/>
    <n v="0"/>
    <n v="0"/>
    <m/>
    <m/>
    <m/>
    <m/>
    <m/>
    <m/>
    <m/>
    <m/>
    <n v="1"/>
    <s v="2"/>
    <s v="1"/>
    <n v="0"/>
    <n v="0"/>
    <n v="0"/>
    <n v="0"/>
    <n v="0"/>
    <n v="0"/>
    <n v="33"/>
    <n v="100"/>
    <n v="33"/>
  </r>
  <r>
    <s v="kraebsli"/>
    <s v="igor_lesko"/>
    <m/>
    <m/>
    <m/>
    <m/>
    <m/>
    <m/>
    <m/>
    <m/>
    <s v="No"/>
    <n v="34"/>
    <m/>
    <m/>
    <s v="Retweet"/>
    <d v="2019-02-06T20:18:44.000"/>
    <x v="3"/>
    <s v="https://conference.oeconsortium.org/2019/cfp/"/>
    <s v="oeconsortium.org"/>
    <s v="openeducation"/>
    <m/>
    <s v="http://pbs.twimg.com/profile_images/1057716935/me2_normal.png"/>
    <d v="2019-02-06T20:18:44.000"/>
    <s v="https://twitter.com/kraebsli/status/1093242611534581760"/>
    <m/>
    <m/>
    <s v="1093242611534581760"/>
    <m/>
    <b v="0"/>
    <n v="0"/>
    <s v=""/>
    <b v="0"/>
    <s v="en"/>
    <m/>
    <s v=""/>
    <b v="0"/>
    <n v="19"/>
    <s v="1093235705864744960"/>
    <s v="Twitter for iPhone"/>
    <b v="0"/>
    <s v="1093235705864744960"/>
    <s v="Tweet"/>
    <n v="0"/>
    <n v="0"/>
    <m/>
    <m/>
    <m/>
    <m/>
    <m/>
    <m/>
    <m/>
    <m/>
    <n v="1"/>
    <s v="2"/>
    <s v="2"/>
    <m/>
    <m/>
    <m/>
    <m/>
    <m/>
    <m/>
    <m/>
    <m/>
    <m/>
  </r>
  <r>
    <s v="kraebsli"/>
    <s v="ıcdeop"/>
    <m/>
    <m/>
    <m/>
    <m/>
    <m/>
    <m/>
    <m/>
    <m/>
    <s v="No"/>
    <n v="35"/>
    <m/>
    <m/>
    <s v="Mentions"/>
    <d v="2019-02-06T20:18:44.000"/>
    <x v="3"/>
    <s v="https://conference.oeconsortium.org/2019/cfp/"/>
    <s v="oeconsortium.org"/>
    <s v="openeducation"/>
    <m/>
    <s v="http://pbs.twimg.com/profile_images/1057716935/me2_normal.png"/>
    <d v="2019-02-06T20:18:44.000"/>
    <s v="https://twitter.com/kraebsli/status/1093242611534581760"/>
    <m/>
    <m/>
    <s v="1093242611534581760"/>
    <m/>
    <b v="0"/>
    <n v="0"/>
    <s v=""/>
    <b v="0"/>
    <s v="en"/>
    <m/>
    <s v=""/>
    <b v="0"/>
    <n v="19"/>
    <s v="1093235705864744960"/>
    <s v="Twitter for iPhone"/>
    <b v="0"/>
    <s v="1093235705864744960"/>
    <s v="Tweet"/>
    <n v="0"/>
    <n v="0"/>
    <m/>
    <m/>
    <m/>
    <m/>
    <m/>
    <m/>
    <m/>
    <m/>
    <n v="1"/>
    <s v="2"/>
    <s v="2"/>
    <m/>
    <m/>
    <m/>
    <m/>
    <m/>
    <m/>
    <m/>
    <m/>
    <m/>
  </r>
  <r>
    <s v="kraebsli"/>
    <s v="icde_org"/>
    <m/>
    <m/>
    <m/>
    <m/>
    <m/>
    <m/>
    <m/>
    <m/>
    <s v="No"/>
    <n v="36"/>
    <m/>
    <m/>
    <s v="Mentions"/>
    <d v="2019-02-06T20:18:44.000"/>
    <x v="3"/>
    <s v="https://conference.oeconsortium.org/2019/cfp/"/>
    <s v="oeconsortium.org"/>
    <s v="openeducation"/>
    <m/>
    <s v="http://pbs.twimg.com/profile_images/1057716935/me2_normal.png"/>
    <d v="2019-02-06T20:18:44.000"/>
    <s v="https://twitter.com/kraebsli/status/1093242611534581760"/>
    <m/>
    <m/>
    <s v="1093242611534581760"/>
    <m/>
    <b v="0"/>
    <n v="0"/>
    <s v=""/>
    <b v="0"/>
    <s v="en"/>
    <m/>
    <s v=""/>
    <b v="0"/>
    <n v="19"/>
    <s v="1093235705864744960"/>
    <s v="Twitter for iPhone"/>
    <b v="0"/>
    <s v="1093235705864744960"/>
    <s v="Tweet"/>
    <n v="0"/>
    <n v="0"/>
    <m/>
    <m/>
    <m/>
    <m/>
    <m/>
    <m/>
    <m/>
    <m/>
    <n v="1"/>
    <s v="2"/>
    <s v="2"/>
    <m/>
    <m/>
    <m/>
    <m/>
    <m/>
    <m/>
    <m/>
    <m/>
    <m/>
  </r>
  <r>
    <s v="kraebsli"/>
    <s v="polimi"/>
    <m/>
    <m/>
    <m/>
    <m/>
    <m/>
    <m/>
    <m/>
    <m/>
    <s v="No"/>
    <n v="37"/>
    <m/>
    <m/>
    <s v="Mentions"/>
    <d v="2019-02-06T20:18:44.000"/>
    <x v="3"/>
    <s v="https://conference.oeconsortium.org/2019/cfp/"/>
    <s v="oeconsortium.org"/>
    <s v="openeducation"/>
    <m/>
    <s v="http://pbs.twimg.com/profile_images/1057716935/me2_normal.png"/>
    <d v="2019-02-06T20:18:44.000"/>
    <s v="https://twitter.com/kraebsli/status/1093242611534581760"/>
    <m/>
    <m/>
    <s v="1093242611534581760"/>
    <m/>
    <b v="0"/>
    <n v="0"/>
    <s v=""/>
    <b v="0"/>
    <s v="en"/>
    <m/>
    <s v=""/>
    <b v="0"/>
    <n v="19"/>
    <s v="1093235705864744960"/>
    <s v="Twitter for iPhone"/>
    <b v="0"/>
    <s v="1093235705864744960"/>
    <s v="Tweet"/>
    <n v="0"/>
    <n v="0"/>
    <m/>
    <m/>
    <m/>
    <m/>
    <m/>
    <m/>
    <m/>
    <m/>
    <n v="1"/>
    <s v="2"/>
    <s v="1"/>
    <n v="0"/>
    <n v="0"/>
    <n v="0"/>
    <n v="0"/>
    <n v="0"/>
    <n v="0"/>
    <n v="33"/>
    <n v="100"/>
    <n v="33"/>
  </r>
  <r>
    <s v="mkah90"/>
    <s v="igor_lesko"/>
    <m/>
    <m/>
    <m/>
    <m/>
    <m/>
    <m/>
    <m/>
    <m/>
    <s v="No"/>
    <n v="38"/>
    <m/>
    <m/>
    <s v="Retweet"/>
    <d v="2019-02-06T20:29:02.000"/>
    <x v="3"/>
    <s v="https://conference.oeconsortium.org/2019/cfp/"/>
    <s v="oeconsortium.org"/>
    <s v="openeducation"/>
    <m/>
    <s v="http://pbs.twimg.com/profile_images/1007152384466915328/r4nwrMr3_normal.jpg"/>
    <d v="2019-02-06T20:29:02.000"/>
    <s v="https://twitter.com/mkah90/status/1093245201651548164"/>
    <m/>
    <m/>
    <s v="1093245201651548164"/>
    <m/>
    <b v="0"/>
    <n v="0"/>
    <s v=""/>
    <b v="0"/>
    <s v="en"/>
    <m/>
    <s v=""/>
    <b v="0"/>
    <n v="19"/>
    <s v="1093235705864744960"/>
    <s v="Twitter for iPhone"/>
    <b v="0"/>
    <s v="1093235705864744960"/>
    <s v="Tweet"/>
    <n v="0"/>
    <n v="0"/>
    <m/>
    <m/>
    <m/>
    <m/>
    <m/>
    <m/>
    <m/>
    <m/>
    <n v="1"/>
    <s v="2"/>
    <s v="2"/>
    <m/>
    <m/>
    <m/>
    <m/>
    <m/>
    <m/>
    <m/>
    <m/>
    <m/>
  </r>
  <r>
    <s v="mkah90"/>
    <s v="ıcdeop"/>
    <m/>
    <m/>
    <m/>
    <m/>
    <m/>
    <m/>
    <m/>
    <m/>
    <s v="No"/>
    <n v="39"/>
    <m/>
    <m/>
    <s v="Mentions"/>
    <d v="2019-02-06T20:29:02.000"/>
    <x v="3"/>
    <s v="https://conference.oeconsortium.org/2019/cfp/"/>
    <s v="oeconsortium.org"/>
    <s v="openeducation"/>
    <m/>
    <s v="http://pbs.twimg.com/profile_images/1007152384466915328/r4nwrMr3_normal.jpg"/>
    <d v="2019-02-06T20:29:02.000"/>
    <s v="https://twitter.com/mkah90/status/1093245201651548164"/>
    <m/>
    <m/>
    <s v="1093245201651548164"/>
    <m/>
    <b v="0"/>
    <n v="0"/>
    <s v=""/>
    <b v="0"/>
    <s v="en"/>
    <m/>
    <s v=""/>
    <b v="0"/>
    <n v="19"/>
    <s v="1093235705864744960"/>
    <s v="Twitter for iPhone"/>
    <b v="0"/>
    <s v="1093235705864744960"/>
    <s v="Tweet"/>
    <n v="0"/>
    <n v="0"/>
    <m/>
    <m/>
    <m/>
    <m/>
    <m/>
    <m/>
    <m/>
    <m/>
    <n v="1"/>
    <s v="2"/>
    <s v="2"/>
    <m/>
    <m/>
    <m/>
    <m/>
    <m/>
    <m/>
    <m/>
    <m/>
    <m/>
  </r>
  <r>
    <s v="mkah90"/>
    <s v="icde_org"/>
    <m/>
    <m/>
    <m/>
    <m/>
    <m/>
    <m/>
    <m/>
    <m/>
    <s v="No"/>
    <n v="40"/>
    <m/>
    <m/>
    <s v="Mentions"/>
    <d v="2019-02-06T20:29:02.000"/>
    <x v="3"/>
    <s v="https://conference.oeconsortium.org/2019/cfp/"/>
    <s v="oeconsortium.org"/>
    <s v="openeducation"/>
    <m/>
    <s v="http://pbs.twimg.com/profile_images/1007152384466915328/r4nwrMr3_normal.jpg"/>
    <d v="2019-02-06T20:29:02.000"/>
    <s v="https://twitter.com/mkah90/status/1093245201651548164"/>
    <m/>
    <m/>
    <s v="1093245201651548164"/>
    <m/>
    <b v="0"/>
    <n v="0"/>
    <s v=""/>
    <b v="0"/>
    <s v="en"/>
    <m/>
    <s v=""/>
    <b v="0"/>
    <n v="19"/>
    <s v="1093235705864744960"/>
    <s v="Twitter for iPhone"/>
    <b v="0"/>
    <s v="1093235705864744960"/>
    <s v="Tweet"/>
    <n v="0"/>
    <n v="0"/>
    <m/>
    <m/>
    <m/>
    <m/>
    <m/>
    <m/>
    <m/>
    <m/>
    <n v="1"/>
    <s v="2"/>
    <s v="2"/>
    <m/>
    <m/>
    <m/>
    <m/>
    <m/>
    <m/>
    <m/>
    <m/>
    <m/>
  </r>
  <r>
    <s v="mkah90"/>
    <s v="polimi"/>
    <m/>
    <m/>
    <m/>
    <m/>
    <m/>
    <m/>
    <m/>
    <m/>
    <s v="No"/>
    <n v="41"/>
    <m/>
    <m/>
    <s v="Mentions"/>
    <d v="2019-02-06T20:29:02.000"/>
    <x v="3"/>
    <s v="https://conference.oeconsortium.org/2019/cfp/"/>
    <s v="oeconsortium.org"/>
    <s v="openeducation"/>
    <m/>
    <s v="http://pbs.twimg.com/profile_images/1007152384466915328/r4nwrMr3_normal.jpg"/>
    <d v="2019-02-06T20:29:02.000"/>
    <s v="https://twitter.com/mkah90/status/1093245201651548164"/>
    <m/>
    <m/>
    <s v="1093245201651548164"/>
    <m/>
    <b v="0"/>
    <n v="0"/>
    <s v=""/>
    <b v="0"/>
    <s v="en"/>
    <m/>
    <s v=""/>
    <b v="0"/>
    <n v="19"/>
    <s v="1093235705864744960"/>
    <s v="Twitter for iPhone"/>
    <b v="0"/>
    <s v="1093235705864744960"/>
    <s v="Tweet"/>
    <n v="0"/>
    <n v="0"/>
    <m/>
    <m/>
    <m/>
    <m/>
    <m/>
    <m/>
    <m/>
    <m/>
    <n v="1"/>
    <s v="2"/>
    <s v="1"/>
    <n v="0"/>
    <n v="0"/>
    <n v="0"/>
    <n v="0"/>
    <n v="0"/>
    <n v="0"/>
    <n v="33"/>
    <n v="100"/>
    <n v="33"/>
  </r>
  <r>
    <s v="coteducation"/>
    <s v="igor_lesko"/>
    <m/>
    <m/>
    <m/>
    <m/>
    <m/>
    <m/>
    <m/>
    <m/>
    <s v="No"/>
    <n v="42"/>
    <m/>
    <m/>
    <s v="Retweet"/>
    <d v="2019-02-06T20:47:42.000"/>
    <x v="3"/>
    <s v="https://conference.oeconsortium.org/2019/cfp/"/>
    <s v="oeconsortium.org"/>
    <s v="openeducation"/>
    <m/>
    <s v="http://pbs.twimg.com/profile_images/755019244501364736/4IqdGvBl_normal.jpg"/>
    <d v="2019-02-06T20:47:42.000"/>
    <s v="https://twitter.com/coteducation/status/1093249898928062464"/>
    <m/>
    <m/>
    <s v="1093249898928062464"/>
    <m/>
    <b v="0"/>
    <n v="0"/>
    <s v=""/>
    <b v="0"/>
    <s v="en"/>
    <m/>
    <s v=""/>
    <b v="0"/>
    <n v="19"/>
    <s v="1093235705864744960"/>
    <s v="COT Open Education"/>
    <b v="0"/>
    <s v="1093235705864744960"/>
    <s v="Tweet"/>
    <n v="0"/>
    <n v="0"/>
    <m/>
    <m/>
    <m/>
    <m/>
    <m/>
    <m/>
    <m/>
    <m/>
    <n v="1"/>
    <s v="2"/>
    <s v="2"/>
    <m/>
    <m/>
    <m/>
    <m/>
    <m/>
    <m/>
    <m/>
    <m/>
    <m/>
  </r>
  <r>
    <s v="coteducation"/>
    <s v="ıcdeop"/>
    <m/>
    <m/>
    <m/>
    <m/>
    <m/>
    <m/>
    <m/>
    <m/>
    <s v="No"/>
    <n v="43"/>
    <m/>
    <m/>
    <s v="Mentions"/>
    <d v="2019-02-06T20:47:42.000"/>
    <x v="3"/>
    <s v="https://conference.oeconsortium.org/2019/cfp/"/>
    <s v="oeconsortium.org"/>
    <s v="openeducation"/>
    <m/>
    <s v="http://pbs.twimg.com/profile_images/755019244501364736/4IqdGvBl_normal.jpg"/>
    <d v="2019-02-06T20:47:42.000"/>
    <s v="https://twitter.com/coteducation/status/1093249898928062464"/>
    <m/>
    <m/>
    <s v="1093249898928062464"/>
    <m/>
    <b v="0"/>
    <n v="0"/>
    <s v=""/>
    <b v="0"/>
    <s v="en"/>
    <m/>
    <s v=""/>
    <b v="0"/>
    <n v="19"/>
    <s v="1093235705864744960"/>
    <s v="COT Open Education"/>
    <b v="0"/>
    <s v="1093235705864744960"/>
    <s v="Tweet"/>
    <n v="0"/>
    <n v="0"/>
    <m/>
    <m/>
    <m/>
    <m/>
    <m/>
    <m/>
    <m/>
    <m/>
    <n v="1"/>
    <s v="2"/>
    <s v="2"/>
    <m/>
    <m/>
    <m/>
    <m/>
    <m/>
    <m/>
    <m/>
    <m/>
    <m/>
  </r>
  <r>
    <s v="coteducation"/>
    <s v="icde_org"/>
    <m/>
    <m/>
    <m/>
    <m/>
    <m/>
    <m/>
    <m/>
    <m/>
    <s v="No"/>
    <n v="44"/>
    <m/>
    <m/>
    <s v="Mentions"/>
    <d v="2019-02-06T20:47:42.000"/>
    <x v="3"/>
    <s v="https://conference.oeconsortium.org/2019/cfp/"/>
    <s v="oeconsortium.org"/>
    <s v="openeducation"/>
    <m/>
    <s v="http://pbs.twimg.com/profile_images/755019244501364736/4IqdGvBl_normal.jpg"/>
    <d v="2019-02-06T20:47:42.000"/>
    <s v="https://twitter.com/coteducation/status/1093249898928062464"/>
    <m/>
    <m/>
    <s v="1093249898928062464"/>
    <m/>
    <b v="0"/>
    <n v="0"/>
    <s v=""/>
    <b v="0"/>
    <s v="en"/>
    <m/>
    <s v=""/>
    <b v="0"/>
    <n v="19"/>
    <s v="1093235705864744960"/>
    <s v="COT Open Education"/>
    <b v="0"/>
    <s v="1093235705864744960"/>
    <s v="Tweet"/>
    <n v="0"/>
    <n v="0"/>
    <m/>
    <m/>
    <m/>
    <m/>
    <m/>
    <m/>
    <m/>
    <m/>
    <n v="1"/>
    <s v="2"/>
    <s v="2"/>
    <m/>
    <m/>
    <m/>
    <m/>
    <m/>
    <m/>
    <m/>
    <m/>
    <m/>
  </r>
  <r>
    <s v="coteducation"/>
    <s v="polimi"/>
    <m/>
    <m/>
    <m/>
    <m/>
    <m/>
    <m/>
    <m/>
    <m/>
    <s v="No"/>
    <n v="45"/>
    <m/>
    <m/>
    <s v="Mentions"/>
    <d v="2019-02-06T20:47:42.000"/>
    <x v="3"/>
    <s v="https://conference.oeconsortium.org/2019/cfp/"/>
    <s v="oeconsortium.org"/>
    <s v="openeducation"/>
    <m/>
    <s v="http://pbs.twimg.com/profile_images/755019244501364736/4IqdGvBl_normal.jpg"/>
    <d v="2019-02-06T20:47:42.000"/>
    <s v="https://twitter.com/coteducation/status/1093249898928062464"/>
    <m/>
    <m/>
    <s v="1093249898928062464"/>
    <m/>
    <b v="0"/>
    <n v="0"/>
    <s v=""/>
    <b v="0"/>
    <s v="en"/>
    <m/>
    <s v=""/>
    <b v="0"/>
    <n v="19"/>
    <s v="1093235705864744960"/>
    <s v="COT Open Education"/>
    <b v="0"/>
    <s v="1093235705864744960"/>
    <s v="Tweet"/>
    <n v="0"/>
    <n v="0"/>
    <m/>
    <m/>
    <m/>
    <m/>
    <m/>
    <m/>
    <m/>
    <m/>
    <n v="1"/>
    <s v="2"/>
    <s v="1"/>
    <n v="0"/>
    <n v="0"/>
    <n v="0"/>
    <n v="0"/>
    <n v="0"/>
    <n v="0"/>
    <n v="33"/>
    <n v="100"/>
    <n v="33"/>
  </r>
  <r>
    <s v="beckpitt"/>
    <s v="igor_lesko"/>
    <m/>
    <m/>
    <m/>
    <m/>
    <m/>
    <m/>
    <m/>
    <m/>
    <s v="No"/>
    <n v="46"/>
    <m/>
    <m/>
    <s v="Retweet"/>
    <d v="2019-02-06T20:48:05.000"/>
    <x v="3"/>
    <s v="https://conference.oeconsortium.org/2019/cfp/"/>
    <s v="oeconsortium.org"/>
    <s v="openeducation"/>
    <m/>
    <s v="http://pbs.twimg.com/profile_images/1044631086880489472/haYP8Nq4_normal.jpg"/>
    <d v="2019-02-06T20:48:05.000"/>
    <s v="https://twitter.com/beckpitt/status/1093249995514499072"/>
    <m/>
    <m/>
    <s v="1093249995514499072"/>
    <m/>
    <b v="0"/>
    <n v="0"/>
    <s v=""/>
    <b v="0"/>
    <s v="en"/>
    <m/>
    <s v=""/>
    <b v="0"/>
    <n v="19"/>
    <s v="1093235705864744960"/>
    <s v="Twitter Web Client"/>
    <b v="0"/>
    <s v="1093235705864744960"/>
    <s v="Tweet"/>
    <n v="0"/>
    <n v="0"/>
    <m/>
    <m/>
    <m/>
    <m/>
    <m/>
    <m/>
    <m/>
    <m/>
    <n v="1"/>
    <s v="2"/>
    <s v="2"/>
    <m/>
    <m/>
    <m/>
    <m/>
    <m/>
    <m/>
    <m/>
    <m/>
    <m/>
  </r>
  <r>
    <s v="beckpitt"/>
    <s v="ıcdeop"/>
    <m/>
    <m/>
    <m/>
    <m/>
    <m/>
    <m/>
    <m/>
    <m/>
    <s v="No"/>
    <n v="47"/>
    <m/>
    <m/>
    <s v="Mentions"/>
    <d v="2019-02-06T20:48:05.000"/>
    <x v="3"/>
    <s v="https://conference.oeconsortium.org/2019/cfp/"/>
    <s v="oeconsortium.org"/>
    <s v="openeducation"/>
    <m/>
    <s v="http://pbs.twimg.com/profile_images/1044631086880489472/haYP8Nq4_normal.jpg"/>
    <d v="2019-02-06T20:48:05.000"/>
    <s v="https://twitter.com/beckpitt/status/1093249995514499072"/>
    <m/>
    <m/>
    <s v="1093249995514499072"/>
    <m/>
    <b v="0"/>
    <n v="0"/>
    <s v=""/>
    <b v="0"/>
    <s v="en"/>
    <m/>
    <s v=""/>
    <b v="0"/>
    <n v="19"/>
    <s v="1093235705864744960"/>
    <s v="Twitter Web Client"/>
    <b v="0"/>
    <s v="1093235705864744960"/>
    <s v="Tweet"/>
    <n v="0"/>
    <n v="0"/>
    <m/>
    <m/>
    <m/>
    <m/>
    <m/>
    <m/>
    <m/>
    <m/>
    <n v="1"/>
    <s v="2"/>
    <s v="2"/>
    <m/>
    <m/>
    <m/>
    <m/>
    <m/>
    <m/>
    <m/>
    <m/>
    <m/>
  </r>
  <r>
    <s v="beckpitt"/>
    <s v="icde_org"/>
    <m/>
    <m/>
    <m/>
    <m/>
    <m/>
    <m/>
    <m/>
    <m/>
    <s v="No"/>
    <n v="48"/>
    <m/>
    <m/>
    <s v="Mentions"/>
    <d v="2019-02-06T20:48:05.000"/>
    <x v="3"/>
    <s v="https://conference.oeconsortium.org/2019/cfp/"/>
    <s v="oeconsortium.org"/>
    <s v="openeducation"/>
    <m/>
    <s v="http://pbs.twimg.com/profile_images/1044631086880489472/haYP8Nq4_normal.jpg"/>
    <d v="2019-02-06T20:48:05.000"/>
    <s v="https://twitter.com/beckpitt/status/1093249995514499072"/>
    <m/>
    <m/>
    <s v="1093249995514499072"/>
    <m/>
    <b v="0"/>
    <n v="0"/>
    <s v=""/>
    <b v="0"/>
    <s v="en"/>
    <m/>
    <s v=""/>
    <b v="0"/>
    <n v="19"/>
    <s v="1093235705864744960"/>
    <s v="Twitter Web Client"/>
    <b v="0"/>
    <s v="1093235705864744960"/>
    <s v="Tweet"/>
    <n v="0"/>
    <n v="0"/>
    <m/>
    <m/>
    <m/>
    <m/>
    <m/>
    <m/>
    <m/>
    <m/>
    <n v="1"/>
    <s v="2"/>
    <s v="2"/>
    <m/>
    <m/>
    <m/>
    <m/>
    <m/>
    <m/>
    <m/>
    <m/>
    <m/>
  </r>
  <r>
    <s v="beckpitt"/>
    <s v="polimi"/>
    <m/>
    <m/>
    <m/>
    <m/>
    <m/>
    <m/>
    <m/>
    <m/>
    <s v="No"/>
    <n v="49"/>
    <m/>
    <m/>
    <s v="Mentions"/>
    <d v="2019-02-06T20:48:05.000"/>
    <x v="3"/>
    <s v="https://conference.oeconsortium.org/2019/cfp/"/>
    <s v="oeconsortium.org"/>
    <s v="openeducation"/>
    <m/>
    <s v="http://pbs.twimg.com/profile_images/1044631086880489472/haYP8Nq4_normal.jpg"/>
    <d v="2019-02-06T20:48:05.000"/>
    <s v="https://twitter.com/beckpitt/status/1093249995514499072"/>
    <m/>
    <m/>
    <s v="1093249995514499072"/>
    <m/>
    <b v="0"/>
    <n v="0"/>
    <s v=""/>
    <b v="0"/>
    <s v="en"/>
    <m/>
    <s v=""/>
    <b v="0"/>
    <n v="19"/>
    <s v="1093235705864744960"/>
    <s v="Twitter Web Client"/>
    <b v="0"/>
    <s v="1093235705864744960"/>
    <s v="Tweet"/>
    <n v="0"/>
    <n v="0"/>
    <m/>
    <m/>
    <m/>
    <m/>
    <m/>
    <m/>
    <m/>
    <m/>
    <n v="1"/>
    <s v="2"/>
    <s v="1"/>
    <n v="0"/>
    <n v="0"/>
    <n v="0"/>
    <n v="0"/>
    <n v="0"/>
    <n v="0"/>
    <n v="33"/>
    <n v="100"/>
    <n v="33"/>
  </r>
  <r>
    <s v="chrissinerantzi"/>
    <s v="oeconsortium"/>
    <m/>
    <m/>
    <m/>
    <m/>
    <m/>
    <m/>
    <m/>
    <m/>
    <s v="No"/>
    <n v="50"/>
    <m/>
    <m/>
    <s v="Retweet"/>
    <d v="2019-02-01T13:04:50.000"/>
    <x v="4"/>
    <s v="https://conference.oeconsortium.org/2019/"/>
    <s v="oeconsortium.org"/>
    <s v="oeglobal19"/>
    <s v="https://pbs.twimg.com/media/DyUc3OiXcAE1IWO.jpg"/>
    <s v="https://pbs.twimg.com/media/DyUc3OiXcAE1IWO.jpg"/>
    <d v="2019-02-01T13:04:50.000"/>
    <s v="https://twitter.com/chrissinerantzi/status/1091321478119936000"/>
    <m/>
    <m/>
    <s v="1091321478119936000"/>
    <m/>
    <b v="0"/>
    <n v="0"/>
    <s v=""/>
    <b v="0"/>
    <s v="en"/>
    <m/>
    <s v=""/>
    <b v="0"/>
    <n v="3"/>
    <s v="1091310221568458752"/>
    <s v="Twitter Web Client"/>
    <b v="0"/>
    <s v="1091310221568458752"/>
    <s v="Tweet"/>
    <n v="0"/>
    <n v="0"/>
    <m/>
    <m/>
    <m/>
    <m/>
    <m/>
    <m/>
    <m/>
    <m/>
    <n v="3"/>
    <s v="2"/>
    <s v="1"/>
    <m/>
    <m/>
    <m/>
    <m/>
    <m/>
    <m/>
    <m/>
    <m/>
    <m/>
  </r>
  <r>
    <s v="chrissinerantzi"/>
    <s v="ıcdeop"/>
    <m/>
    <m/>
    <m/>
    <m/>
    <m/>
    <m/>
    <m/>
    <m/>
    <s v="No"/>
    <n v="51"/>
    <m/>
    <m/>
    <s v="Mentions"/>
    <d v="2019-02-01T13:04:50.000"/>
    <x v="4"/>
    <s v="https://conference.oeconsortium.org/2019/"/>
    <s v="oeconsortium.org"/>
    <s v="oeglobal19"/>
    <s v="https://pbs.twimg.com/media/DyUc3OiXcAE1IWO.jpg"/>
    <s v="https://pbs.twimg.com/media/DyUc3OiXcAE1IWO.jpg"/>
    <d v="2019-02-01T13:04:50.000"/>
    <s v="https://twitter.com/chrissinerantzi/status/1091321478119936000"/>
    <m/>
    <m/>
    <s v="1091321478119936000"/>
    <m/>
    <b v="0"/>
    <n v="0"/>
    <s v=""/>
    <b v="0"/>
    <s v="en"/>
    <m/>
    <s v=""/>
    <b v="0"/>
    <n v="3"/>
    <s v="1091310221568458752"/>
    <s v="Twitter Web Client"/>
    <b v="0"/>
    <s v="1091310221568458752"/>
    <s v="Tweet"/>
    <n v="0"/>
    <n v="0"/>
    <m/>
    <m/>
    <m/>
    <m/>
    <m/>
    <m/>
    <m/>
    <m/>
    <n v="1"/>
    <s v="2"/>
    <s v="2"/>
    <n v="1"/>
    <n v="10"/>
    <n v="0"/>
    <n v="0"/>
    <n v="0"/>
    <n v="0"/>
    <n v="9"/>
    <n v="90"/>
    <n v="10"/>
  </r>
  <r>
    <s v="chrissinerantzi"/>
    <s v="oeconsortium"/>
    <m/>
    <m/>
    <m/>
    <m/>
    <m/>
    <m/>
    <m/>
    <m/>
    <s v="No"/>
    <n v="52"/>
    <m/>
    <m/>
    <s v="Retweet"/>
    <d v="2019-02-05T20:40:09.000"/>
    <x v="0"/>
    <m/>
    <m/>
    <s v="oeglobal19"/>
    <m/>
    <s v="http://pbs.twimg.com/profile_images/885916403093647361/edF1tgAb_normal.jpg"/>
    <d v="2019-02-05T20:40:09.000"/>
    <s v="https://twitter.com/chrissinerantzi/status/1092885611529363457"/>
    <m/>
    <m/>
    <s v="1092885611529363457"/>
    <m/>
    <b v="0"/>
    <n v="0"/>
    <s v=""/>
    <b v="0"/>
    <s v="en"/>
    <m/>
    <s v=""/>
    <b v="0"/>
    <n v="9"/>
    <s v="1092451482706894848"/>
    <s v="Twitter for iPad"/>
    <b v="0"/>
    <s v="1092451482706894848"/>
    <s v="Tweet"/>
    <n v="0"/>
    <n v="0"/>
    <m/>
    <m/>
    <m/>
    <m/>
    <m/>
    <m/>
    <m/>
    <m/>
    <n v="3"/>
    <s v="2"/>
    <s v="1"/>
    <n v="1"/>
    <n v="2.5"/>
    <n v="0"/>
    <n v="0"/>
    <n v="0"/>
    <n v="0"/>
    <n v="39"/>
    <n v="97.5"/>
    <n v="40"/>
  </r>
  <r>
    <s v="chrissinerantzi"/>
    <s v="oeconsortium"/>
    <m/>
    <m/>
    <m/>
    <m/>
    <m/>
    <m/>
    <m/>
    <m/>
    <s v="No"/>
    <n v="53"/>
    <m/>
    <m/>
    <s v="Retweet"/>
    <d v="2019-02-06T06:34:58.000"/>
    <x v="1"/>
    <m/>
    <m/>
    <s v="tuesdaythoughts openeducation oeglobal19"/>
    <s v="https://pbs.twimg.com/media/DypXxKJX0AA3Eoa.jpg"/>
    <s v="https://pbs.twimg.com/media/DypXxKJX0AA3Eoa.jpg"/>
    <d v="2019-02-06T06:34:58.000"/>
    <s v="https://twitter.com/chrissinerantzi/status/1093035302917230592"/>
    <m/>
    <m/>
    <s v="1093035302917230592"/>
    <m/>
    <b v="0"/>
    <n v="0"/>
    <s v=""/>
    <b v="0"/>
    <s v="und"/>
    <m/>
    <s v=""/>
    <b v="0"/>
    <n v="4"/>
    <s v="1092782740494344194"/>
    <s v="Twitter for iPad"/>
    <b v="0"/>
    <s v="1092782740494344194"/>
    <s v="Tweet"/>
    <n v="0"/>
    <n v="0"/>
    <m/>
    <m/>
    <m/>
    <m/>
    <m/>
    <m/>
    <m/>
    <m/>
    <n v="3"/>
    <s v="2"/>
    <s v="1"/>
    <n v="0"/>
    <n v="0"/>
    <n v="0"/>
    <n v="0"/>
    <n v="0"/>
    <n v="0"/>
    <n v="3"/>
    <n v="100"/>
    <n v="3"/>
  </r>
  <r>
    <s v="chrissinerantzi"/>
    <s v="oeconsortium"/>
    <m/>
    <m/>
    <m/>
    <m/>
    <m/>
    <m/>
    <m/>
    <m/>
    <s v="No"/>
    <n v="54"/>
    <m/>
    <m/>
    <s v="Mentions"/>
    <d v="2019-02-06T20:50:20.000"/>
    <x v="5"/>
    <m/>
    <m/>
    <s v="oeglobal19"/>
    <m/>
    <s v="http://pbs.twimg.com/profile_images/885916403093647361/edF1tgAb_normal.jpg"/>
    <d v="2019-02-06T20:50:20.000"/>
    <s v="https://twitter.com/chrissinerantzi/status/1093250563809124352"/>
    <m/>
    <m/>
    <s v="1093250563809124352"/>
    <s v="1093249833455026178"/>
    <b v="0"/>
    <n v="2"/>
    <s v="450238031"/>
    <b v="0"/>
    <s v="en"/>
    <m/>
    <s v=""/>
    <b v="0"/>
    <n v="0"/>
    <s v=""/>
    <s v="Twitter for iPad"/>
    <b v="0"/>
    <s v="1093249833455026178"/>
    <s v="Tweet"/>
    <n v="0"/>
    <n v="0"/>
    <m/>
    <m/>
    <m/>
    <m/>
    <m/>
    <m/>
    <m/>
    <m/>
    <n v="1"/>
    <s v="2"/>
    <s v="1"/>
    <m/>
    <m/>
    <m/>
    <m/>
    <m/>
    <m/>
    <m/>
    <m/>
    <m/>
  </r>
  <r>
    <s v="chrissinerantzi"/>
    <s v="paola5373"/>
    <m/>
    <m/>
    <m/>
    <m/>
    <m/>
    <m/>
    <m/>
    <m/>
    <s v="No"/>
    <n v="55"/>
    <m/>
    <m/>
    <s v="Replies to"/>
    <d v="2019-02-06T20:50:20.000"/>
    <x v="5"/>
    <m/>
    <m/>
    <s v="oeglobal19"/>
    <m/>
    <s v="http://pbs.twimg.com/profile_images/885916403093647361/edF1tgAb_normal.jpg"/>
    <d v="2019-02-06T20:50:20.000"/>
    <s v="https://twitter.com/chrissinerantzi/status/1093250563809124352"/>
    <m/>
    <m/>
    <s v="1093250563809124352"/>
    <s v="1093249833455026178"/>
    <b v="0"/>
    <n v="2"/>
    <s v="450238031"/>
    <b v="0"/>
    <s v="en"/>
    <m/>
    <s v=""/>
    <b v="0"/>
    <n v="0"/>
    <s v=""/>
    <s v="Twitter for iPad"/>
    <b v="0"/>
    <s v="1093249833455026178"/>
    <s v="Tweet"/>
    <n v="0"/>
    <n v="0"/>
    <m/>
    <m/>
    <m/>
    <m/>
    <m/>
    <m/>
    <m/>
    <m/>
    <n v="1"/>
    <s v="2"/>
    <s v="1"/>
    <n v="2"/>
    <n v="7.142857142857143"/>
    <n v="0"/>
    <n v="0"/>
    <n v="0"/>
    <n v="0"/>
    <n v="26"/>
    <n v="92.85714285714286"/>
    <n v="28"/>
  </r>
  <r>
    <s v="gogn_oer"/>
    <s v="igor_lesko"/>
    <m/>
    <m/>
    <m/>
    <m/>
    <m/>
    <m/>
    <m/>
    <m/>
    <s v="No"/>
    <n v="56"/>
    <m/>
    <m/>
    <s v="Retweet"/>
    <d v="2019-02-06T20:51:06.000"/>
    <x v="3"/>
    <s v="https://conference.oeconsortium.org/2019/cfp/"/>
    <s v="oeconsortium.org"/>
    <s v="openeducation"/>
    <m/>
    <s v="http://pbs.twimg.com/profile_images/534445548242087936/3CYQhyDW_normal.png"/>
    <d v="2019-02-06T20:51:06.000"/>
    <s v="https://twitter.com/gogn_oer/status/1093250756289986561"/>
    <m/>
    <m/>
    <s v="1093250756289986561"/>
    <m/>
    <b v="0"/>
    <n v="0"/>
    <s v=""/>
    <b v="0"/>
    <s v="en"/>
    <m/>
    <s v=""/>
    <b v="0"/>
    <n v="19"/>
    <s v="1093235705864744960"/>
    <s v="Twitter Web Client"/>
    <b v="0"/>
    <s v="1093235705864744960"/>
    <s v="Tweet"/>
    <n v="0"/>
    <n v="0"/>
    <m/>
    <m/>
    <m/>
    <m/>
    <m/>
    <m/>
    <m/>
    <m/>
    <n v="1"/>
    <s v="2"/>
    <s v="2"/>
    <m/>
    <m/>
    <m/>
    <m/>
    <m/>
    <m/>
    <m/>
    <m/>
    <m/>
  </r>
  <r>
    <s v="gogn_oer"/>
    <s v="ıcdeop"/>
    <m/>
    <m/>
    <m/>
    <m/>
    <m/>
    <m/>
    <m/>
    <m/>
    <s v="No"/>
    <n v="57"/>
    <m/>
    <m/>
    <s v="Mentions"/>
    <d v="2019-02-06T20:51:06.000"/>
    <x v="3"/>
    <s v="https://conference.oeconsortium.org/2019/cfp/"/>
    <s v="oeconsortium.org"/>
    <s v="openeducation"/>
    <m/>
    <s v="http://pbs.twimg.com/profile_images/534445548242087936/3CYQhyDW_normal.png"/>
    <d v="2019-02-06T20:51:06.000"/>
    <s v="https://twitter.com/gogn_oer/status/1093250756289986561"/>
    <m/>
    <m/>
    <s v="1093250756289986561"/>
    <m/>
    <b v="0"/>
    <n v="0"/>
    <s v=""/>
    <b v="0"/>
    <s v="en"/>
    <m/>
    <s v=""/>
    <b v="0"/>
    <n v="19"/>
    <s v="1093235705864744960"/>
    <s v="Twitter Web Client"/>
    <b v="0"/>
    <s v="1093235705864744960"/>
    <s v="Tweet"/>
    <n v="0"/>
    <n v="0"/>
    <m/>
    <m/>
    <m/>
    <m/>
    <m/>
    <m/>
    <m/>
    <m/>
    <n v="1"/>
    <s v="2"/>
    <s v="2"/>
    <m/>
    <m/>
    <m/>
    <m/>
    <m/>
    <m/>
    <m/>
    <m/>
    <m/>
  </r>
  <r>
    <s v="gogn_oer"/>
    <s v="icde_org"/>
    <m/>
    <m/>
    <m/>
    <m/>
    <m/>
    <m/>
    <m/>
    <m/>
    <s v="No"/>
    <n v="58"/>
    <m/>
    <m/>
    <s v="Mentions"/>
    <d v="2019-02-06T20:51:06.000"/>
    <x v="3"/>
    <s v="https://conference.oeconsortium.org/2019/cfp/"/>
    <s v="oeconsortium.org"/>
    <s v="openeducation"/>
    <m/>
    <s v="http://pbs.twimg.com/profile_images/534445548242087936/3CYQhyDW_normal.png"/>
    <d v="2019-02-06T20:51:06.000"/>
    <s v="https://twitter.com/gogn_oer/status/1093250756289986561"/>
    <m/>
    <m/>
    <s v="1093250756289986561"/>
    <m/>
    <b v="0"/>
    <n v="0"/>
    <s v=""/>
    <b v="0"/>
    <s v="en"/>
    <m/>
    <s v=""/>
    <b v="0"/>
    <n v="19"/>
    <s v="1093235705864744960"/>
    <s v="Twitter Web Client"/>
    <b v="0"/>
    <s v="1093235705864744960"/>
    <s v="Tweet"/>
    <n v="0"/>
    <n v="0"/>
    <m/>
    <m/>
    <m/>
    <m/>
    <m/>
    <m/>
    <m/>
    <m/>
    <n v="1"/>
    <s v="2"/>
    <s v="2"/>
    <m/>
    <m/>
    <m/>
    <m/>
    <m/>
    <m/>
    <m/>
    <m/>
    <m/>
  </r>
  <r>
    <s v="gogn_oer"/>
    <s v="polimi"/>
    <m/>
    <m/>
    <m/>
    <m/>
    <m/>
    <m/>
    <m/>
    <m/>
    <s v="No"/>
    <n v="59"/>
    <m/>
    <m/>
    <s v="Mentions"/>
    <d v="2019-02-06T20:51:06.000"/>
    <x v="3"/>
    <s v="https://conference.oeconsortium.org/2019/cfp/"/>
    <s v="oeconsortium.org"/>
    <s v="openeducation"/>
    <m/>
    <s v="http://pbs.twimg.com/profile_images/534445548242087936/3CYQhyDW_normal.png"/>
    <d v="2019-02-06T20:51:06.000"/>
    <s v="https://twitter.com/gogn_oer/status/1093250756289986561"/>
    <m/>
    <m/>
    <s v="1093250756289986561"/>
    <m/>
    <b v="0"/>
    <n v="0"/>
    <s v=""/>
    <b v="0"/>
    <s v="en"/>
    <m/>
    <s v=""/>
    <b v="0"/>
    <n v="19"/>
    <s v="1093235705864744960"/>
    <s v="Twitter Web Client"/>
    <b v="0"/>
    <s v="1093235705864744960"/>
    <s v="Tweet"/>
    <n v="0"/>
    <n v="0"/>
    <m/>
    <m/>
    <m/>
    <m/>
    <m/>
    <m/>
    <m/>
    <m/>
    <n v="1"/>
    <s v="2"/>
    <s v="1"/>
    <n v="0"/>
    <n v="0"/>
    <n v="0"/>
    <n v="0"/>
    <n v="0"/>
    <n v="0"/>
    <n v="33"/>
    <n v="100"/>
    <n v="33"/>
  </r>
  <r>
    <s v="catherinecronin"/>
    <s v="paola5373"/>
    <m/>
    <m/>
    <m/>
    <m/>
    <m/>
    <m/>
    <m/>
    <m/>
    <s v="No"/>
    <n v="60"/>
    <m/>
    <m/>
    <s v="Retweet"/>
    <d v="2019-02-06T21:02:14.000"/>
    <x v="6"/>
    <m/>
    <m/>
    <s v="oeglobal19"/>
    <m/>
    <s v="http://pbs.twimg.com/profile_images/834092252490145797/OQLf_CqL_normal.jpg"/>
    <d v="2019-02-06T21:02:14.000"/>
    <s v="https://twitter.com/catherinecronin/status/1093253558345105414"/>
    <m/>
    <m/>
    <s v="1093253558345105414"/>
    <m/>
    <b v="0"/>
    <n v="0"/>
    <s v=""/>
    <b v="1"/>
    <s v="en"/>
    <m/>
    <s v="1093221562172489728"/>
    <b v="0"/>
    <n v="7"/>
    <s v="1093249147304640515"/>
    <s v="Twitter for iPhone"/>
    <b v="0"/>
    <s v="1093249147304640515"/>
    <s v="Tweet"/>
    <n v="0"/>
    <n v="0"/>
    <m/>
    <m/>
    <m/>
    <m/>
    <m/>
    <m/>
    <m/>
    <m/>
    <n v="1"/>
    <s v="1"/>
    <s v="1"/>
    <n v="3"/>
    <n v="10"/>
    <n v="0"/>
    <n v="0"/>
    <n v="0"/>
    <n v="0"/>
    <n v="27"/>
    <n v="90"/>
    <n v="30"/>
  </r>
  <r>
    <s v="debjarnold"/>
    <s v="paola5373"/>
    <m/>
    <m/>
    <m/>
    <m/>
    <m/>
    <m/>
    <m/>
    <m/>
    <s v="No"/>
    <n v="61"/>
    <m/>
    <m/>
    <s v="Retweet"/>
    <d v="2019-02-06T21:07:24.000"/>
    <x v="6"/>
    <m/>
    <m/>
    <s v="oeglobal19"/>
    <m/>
    <s v="http://pbs.twimg.com/profile_images/2788349801/cef959961e90c98a43bc0644a58e39d9_normal.jpeg"/>
    <d v="2019-02-06T21:07:24.000"/>
    <s v="https://twitter.com/debjarnold/status/1093254856058568718"/>
    <m/>
    <m/>
    <s v="1093254856058568718"/>
    <m/>
    <b v="0"/>
    <n v="0"/>
    <s v=""/>
    <b v="1"/>
    <s v="en"/>
    <m/>
    <s v="1093221562172489728"/>
    <b v="0"/>
    <n v="7"/>
    <s v="1093249147304640515"/>
    <s v="Twitter for iPhone"/>
    <b v="0"/>
    <s v="1093249147304640515"/>
    <s v="Tweet"/>
    <n v="0"/>
    <n v="0"/>
    <m/>
    <m/>
    <m/>
    <m/>
    <m/>
    <m/>
    <m/>
    <m/>
    <n v="1"/>
    <s v="1"/>
    <s v="1"/>
    <n v="3"/>
    <n v="10"/>
    <n v="0"/>
    <n v="0"/>
    <n v="0"/>
    <n v="0"/>
    <n v="27"/>
    <n v="90"/>
    <n v="30"/>
  </r>
  <r>
    <s v="horrocks_simon"/>
    <s v="paola5373"/>
    <m/>
    <m/>
    <m/>
    <m/>
    <m/>
    <m/>
    <m/>
    <m/>
    <s v="No"/>
    <n v="62"/>
    <m/>
    <m/>
    <s v="Retweet"/>
    <d v="2019-02-06T21:21:30.000"/>
    <x v="6"/>
    <m/>
    <m/>
    <s v="oeglobal19"/>
    <m/>
    <s v="http://pbs.twimg.com/profile_images/463706169107050496/mjIyqaiY_normal.jpeg"/>
    <d v="2019-02-06T21:21:30.000"/>
    <s v="https://twitter.com/horrocks_simon/status/1093258405643517954"/>
    <m/>
    <m/>
    <s v="1093258405643517954"/>
    <m/>
    <b v="0"/>
    <n v="0"/>
    <s v=""/>
    <b v="1"/>
    <s v="en"/>
    <m/>
    <s v="1093221562172489728"/>
    <b v="0"/>
    <n v="7"/>
    <s v="1093249147304640515"/>
    <s v="Twitter for iPhone"/>
    <b v="0"/>
    <s v="1093249147304640515"/>
    <s v="Tweet"/>
    <n v="0"/>
    <n v="0"/>
    <m/>
    <m/>
    <m/>
    <m/>
    <m/>
    <m/>
    <m/>
    <m/>
    <n v="1"/>
    <s v="1"/>
    <s v="1"/>
    <n v="3"/>
    <n v="10"/>
    <n v="0"/>
    <n v="0"/>
    <n v="0"/>
    <n v="0"/>
    <n v="27"/>
    <n v="90"/>
    <n v="30"/>
  </r>
  <r>
    <s v="leohavemann"/>
    <s v="igor_lesko"/>
    <m/>
    <m/>
    <m/>
    <m/>
    <m/>
    <m/>
    <m/>
    <m/>
    <s v="No"/>
    <n v="63"/>
    <m/>
    <m/>
    <s v="Retweet"/>
    <d v="2019-02-06T21:45:07.000"/>
    <x v="3"/>
    <s v="https://conference.oeconsortium.org/2019/cfp/"/>
    <s v="oeconsortium.org"/>
    <s v="openeducation"/>
    <m/>
    <s v="http://pbs.twimg.com/profile_images/743386940750331904/lQ07OK4W_normal.jpg"/>
    <d v="2019-02-06T21:45:07.000"/>
    <s v="https://twitter.com/leohavemann/status/1093264347810484225"/>
    <m/>
    <m/>
    <s v="1093264347810484225"/>
    <m/>
    <b v="0"/>
    <n v="0"/>
    <s v=""/>
    <b v="0"/>
    <s v="en"/>
    <m/>
    <s v=""/>
    <b v="0"/>
    <n v="19"/>
    <s v="1093235705864744960"/>
    <s v="Twitter for iPhone"/>
    <b v="0"/>
    <s v="1093235705864744960"/>
    <s v="Tweet"/>
    <n v="0"/>
    <n v="0"/>
    <m/>
    <m/>
    <m/>
    <m/>
    <m/>
    <m/>
    <m/>
    <m/>
    <n v="1"/>
    <s v="2"/>
    <s v="2"/>
    <m/>
    <m/>
    <m/>
    <m/>
    <m/>
    <m/>
    <m/>
    <m/>
    <m/>
  </r>
  <r>
    <s v="leohavemann"/>
    <s v="ıcdeop"/>
    <m/>
    <m/>
    <m/>
    <m/>
    <m/>
    <m/>
    <m/>
    <m/>
    <s v="No"/>
    <n v="64"/>
    <m/>
    <m/>
    <s v="Mentions"/>
    <d v="2019-02-06T21:45:07.000"/>
    <x v="3"/>
    <s v="https://conference.oeconsortium.org/2019/cfp/"/>
    <s v="oeconsortium.org"/>
    <s v="openeducation"/>
    <m/>
    <s v="http://pbs.twimg.com/profile_images/743386940750331904/lQ07OK4W_normal.jpg"/>
    <d v="2019-02-06T21:45:07.000"/>
    <s v="https://twitter.com/leohavemann/status/1093264347810484225"/>
    <m/>
    <m/>
    <s v="1093264347810484225"/>
    <m/>
    <b v="0"/>
    <n v="0"/>
    <s v=""/>
    <b v="0"/>
    <s v="en"/>
    <m/>
    <s v=""/>
    <b v="0"/>
    <n v="19"/>
    <s v="1093235705864744960"/>
    <s v="Twitter for iPhone"/>
    <b v="0"/>
    <s v="1093235705864744960"/>
    <s v="Tweet"/>
    <n v="0"/>
    <n v="0"/>
    <m/>
    <m/>
    <m/>
    <m/>
    <m/>
    <m/>
    <m/>
    <m/>
    <n v="1"/>
    <s v="2"/>
    <s v="2"/>
    <m/>
    <m/>
    <m/>
    <m/>
    <m/>
    <m/>
    <m/>
    <m/>
    <m/>
  </r>
  <r>
    <s v="leohavemann"/>
    <s v="icde_org"/>
    <m/>
    <m/>
    <m/>
    <m/>
    <m/>
    <m/>
    <m/>
    <m/>
    <s v="No"/>
    <n v="65"/>
    <m/>
    <m/>
    <s v="Mentions"/>
    <d v="2019-02-06T21:45:07.000"/>
    <x v="3"/>
    <s v="https://conference.oeconsortium.org/2019/cfp/"/>
    <s v="oeconsortium.org"/>
    <s v="openeducation"/>
    <m/>
    <s v="http://pbs.twimg.com/profile_images/743386940750331904/lQ07OK4W_normal.jpg"/>
    <d v="2019-02-06T21:45:07.000"/>
    <s v="https://twitter.com/leohavemann/status/1093264347810484225"/>
    <m/>
    <m/>
    <s v="1093264347810484225"/>
    <m/>
    <b v="0"/>
    <n v="0"/>
    <s v=""/>
    <b v="0"/>
    <s v="en"/>
    <m/>
    <s v=""/>
    <b v="0"/>
    <n v="19"/>
    <s v="1093235705864744960"/>
    <s v="Twitter for iPhone"/>
    <b v="0"/>
    <s v="1093235705864744960"/>
    <s v="Tweet"/>
    <n v="0"/>
    <n v="0"/>
    <m/>
    <m/>
    <m/>
    <m/>
    <m/>
    <m/>
    <m/>
    <m/>
    <n v="1"/>
    <s v="2"/>
    <s v="2"/>
    <m/>
    <m/>
    <m/>
    <m/>
    <m/>
    <m/>
    <m/>
    <m/>
    <m/>
  </r>
  <r>
    <s v="leohavemann"/>
    <s v="polimi"/>
    <m/>
    <m/>
    <m/>
    <m/>
    <m/>
    <m/>
    <m/>
    <m/>
    <s v="No"/>
    <n v="66"/>
    <m/>
    <m/>
    <s v="Mentions"/>
    <d v="2019-02-06T21:45:07.000"/>
    <x v="3"/>
    <s v="https://conference.oeconsortium.org/2019/cfp/"/>
    <s v="oeconsortium.org"/>
    <s v="openeducation"/>
    <m/>
    <s v="http://pbs.twimg.com/profile_images/743386940750331904/lQ07OK4W_normal.jpg"/>
    <d v="2019-02-06T21:45:07.000"/>
    <s v="https://twitter.com/leohavemann/status/1093264347810484225"/>
    <m/>
    <m/>
    <s v="1093264347810484225"/>
    <m/>
    <b v="0"/>
    <n v="0"/>
    <s v=""/>
    <b v="0"/>
    <s v="en"/>
    <m/>
    <s v=""/>
    <b v="0"/>
    <n v="19"/>
    <s v="1093235705864744960"/>
    <s v="Twitter for iPhone"/>
    <b v="0"/>
    <s v="1093235705864744960"/>
    <s v="Tweet"/>
    <n v="0"/>
    <n v="0"/>
    <m/>
    <m/>
    <m/>
    <m/>
    <m/>
    <m/>
    <m/>
    <m/>
    <n v="1"/>
    <s v="2"/>
    <s v="1"/>
    <n v="0"/>
    <n v="0"/>
    <n v="0"/>
    <n v="0"/>
    <n v="0"/>
    <n v="0"/>
    <n v="33"/>
    <n v="100"/>
    <n v="33"/>
  </r>
  <r>
    <s v="acomasquinn"/>
    <s v="paola5373"/>
    <m/>
    <m/>
    <m/>
    <m/>
    <m/>
    <m/>
    <m/>
    <m/>
    <s v="No"/>
    <n v="67"/>
    <m/>
    <m/>
    <s v="Retweet"/>
    <d v="2019-02-06T22:29:56.000"/>
    <x v="6"/>
    <m/>
    <m/>
    <s v="oeglobal19"/>
    <m/>
    <s v="http://pbs.twimg.com/profile_images/537915726959366144/a7eBIoI7_normal.jpeg"/>
    <d v="2019-02-06T22:29:56.000"/>
    <s v="https://twitter.com/acomasquinn/status/1093275626402922497"/>
    <m/>
    <m/>
    <s v="1093275626402922497"/>
    <m/>
    <b v="0"/>
    <n v="0"/>
    <s v=""/>
    <b v="1"/>
    <s v="en"/>
    <m/>
    <s v="1093221562172489728"/>
    <b v="0"/>
    <n v="7"/>
    <s v="1093249147304640515"/>
    <s v="Twitter Web Client"/>
    <b v="0"/>
    <s v="1093249147304640515"/>
    <s v="Tweet"/>
    <n v="0"/>
    <n v="0"/>
    <m/>
    <m/>
    <m/>
    <m/>
    <m/>
    <m/>
    <m/>
    <m/>
    <n v="1"/>
    <s v="1"/>
    <s v="1"/>
    <n v="3"/>
    <n v="10"/>
    <n v="0"/>
    <n v="0"/>
    <n v="0"/>
    <n v="0"/>
    <n v="27"/>
    <n v="90"/>
    <n v="30"/>
  </r>
  <r>
    <s v="unatdaly"/>
    <s v="oeconsortium"/>
    <m/>
    <m/>
    <m/>
    <m/>
    <m/>
    <m/>
    <m/>
    <m/>
    <s v="No"/>
    <n v="68"/>
    <m/>
    <m/>
    <s v="Retweet"/>
    <d v="2019-02-06T22:40:58.000"/>
    <x v="2"/>
    <s v="https://conference.oeconsortium.org/2019/cfp/"/>
    <s v="oeconsortium.org"/>
    <s v="oeglobal19"/>
    <m/>
    <s v="http://pbs.twimg.com/profile_images/1574964090/una4web_normal.jpg"/>
    <d v="2019-02-06T22:40:58.000"/>
    <s v="https://twitter.com/unatdaly/status/1093278403187245061"/>
    <m/>
    <m/>
    <s v="1093278403187245061"/>
    <m/>
    <b v="0"/>
    <n v="0"/>
    <s v=""/>
    <b v="0"/>
    <s v="en"/>
    <m/>
    <s v=""/>
    <b v="0"/>
    <n v="15"/>
    <s v="1093221562172489728"/>
    <s v="Twitter Web Client"/>
    <b v="0"/>
    <s v="1093221562172489728"/>
    <s v="Tweet"/>
    <n v="0"/>
    <n v="0"/>
    <m/>
    <m/>
    <m/>
    <m/>
    <m/>
    <m/>
    <m/>
    <m/>
    <n v="1"/>
    <s v="1"/>
    <s v="1"/>
    <m/>
    <m/>
    <m/>
    <m/>
    <m/>
    <m/>
    <m/>
    <m/>
    <m/>
  </r>
  <r>
    <s v="unatdaly"/>
    <s v="paola5373"/>
    <m/>
    <m/>
    <m/>
    <m/>
    <m/>
    <m/>
    <m/>
    <m/>
    <s v="No"/>
    <n v="69"/>
    <m/>
    <m/>
    <s v="Mentions"/>
    <d v="2019-02-06T22:40:58.000"/>
    <x v="2"/>
    <s v="https://conference.oeconsortium.org/2019/cfp/"/>
    <s v="oeconsortium.org"/>
    <s v="oeglobal19"/>
    <m/>
    <s v="http://pbs.twimg.com/profile_images/1574964090/una4web_normal.jpg"/>
    <d v="2019-02-06T22:40:58.000"/>
    <s v="https://twitter.com/unatdaly/status/1093278403187245061"/>
    <m/>
    <m/>
    <s v="1093278403187245061"/>
    <m/>
    <b v="0"/>
    <n v="0"/>
    <s v=""/>
    <b v="0"/>
    <s v="en"/>
    <m/>
    <s v=""/>
    <b v="0"/>
    <n v="15"/>
    <s v="1093221562172489728"/>
    <s v="Twitter Web Client"/>
    <b v="0"/>
    <s v="1093221562172489728"/>
    <s v="Tweet"/>
    <n v="0"/>
    <n v="0"/>
    <m/>
    <m/>
    <m/>
    <m/>
    <m/>
    <m/>
    <m/>
    <m/>
    <n v="1"/>
    <s v="1"/>
    <s v="1"/>
    <m/>
    <m/>
    <m/>
    <m/>
    <m/>
    <m/>
    <m/>
    <m/>
    <m/>
  </r>
  <r>
    <s v="unatdaly"/>
    <s v="polimi"/>
    <m/>
    <m/>
    <m/>
    <m/>
    <m/>
    <m/>
    <m/>
    <m/>
    <s v="No"/>
    <n v="70"/>
    <m/>
    <m/>
    <s v="Mentions"/>
    <d v="2019-02-06T22:40:58.000"/>
    <x v="2"/>
    <s v="https://conference.oeconsortium.org/2019/cfp/"/>
    <s v="oeconsortium.org"/>
    <s v="oeglobal19"/>
    <m/>
    <s v="http://pbs.twimg.com/profile_images/1574964090/una4web_normal.jpg"/>
    <d v="2019-02-06T22:40:58.000"/>
    <s v="https://twitter.com/unatdaly/status/1093278403187245061"/>
    <m/>
    <m/>
    <s v="1093278403187245061"/>
    <m/>
    <b v="0"/>
    <n v="0"/>
    <s v=""/>
    <b v="0"/>
    <s v="en"/>
    <m/>
    <s v=""/>
    <b v="0"/>
    <n v="15"/>
    <s v="1093221562172489728"/>
    <s v="Twitter Web Client"/>
    <b v="0"/>
    <s v="1093221562172489728"/>
    <s v="Tweet"/>
    <n v="0"/>
    <n v="0"/>
    <m/>
    <m/>
    <m/>
    <m/>
    <m/>
    <m/>
    <m/>
    <m/>
    <n v="1"/>
    <s v="1"/>
    <s v="1"/>
    <m/>
    <m/>
    <m/>
    <m/>
    <m/>
    <m/>
    <m/>
    <m/>
    <m/>
  </r>
  <r>
    <s v="unatdaly"/>
    <s v="cccoer"/>
    <m/>
    <m/>
    <m/>
    <m/>
    <m/>
    <m/>
    <m/>
    <m/>
    <s v="No"/>
    <n v="71"/>
    <m/>
    <m/>
    <s v="Mentions"/>
    <d v="2019-02-06T22:40:58.000"/>
    <x v="2"/>
    <s v="https://conference.oeconsortium.org/2019/cfp/"/>
    <s v="oeconsortium.org"/>
    <s v="oeglobal19"/>
    <m/>
    <s v="http://pbs.twimg.com/profile_images/1574964090/una4web_normal.jpg"/>
    <d v="2019-02-06T22:40:58.000"/>
    <s v="https://twitter.com/unatdaly/status/1093278403187245061"/>
    <m/>
    <m/>
    <s v="1093278403187245061"/>
    <m/>
    <b v="0"/>
    <n v="0"/>
    <s v=""/>
    <b v="0"/>
    <s v="en"/>
    <m/>
    <s v=""/>
    <b v="0"/>
    <n v="15"/>
    <s v="1093221562172489728"/>
    <s v="Twitter Web Client"/>
    <b v="0"/>
    <s v="1093221562172489728"/>
    <s v="Tweet"/>
    <n v="0"/>
    <n v="0"/>
    <m/>
    <m/>
    <m/>
    <m/>
    <m/>
    <m/>
    <m/>
    <m/>
    <n v="1"/>
    <s v="1"/>
    <s v="1"/>
    <n v="0"/>
    <n v="0"/>
    <n v="0"/>
    <n v="0"/>
    <n v="0"/>
    <n v="0"/>
    <n v="12"/>
    <n v="100"/>
    <n v="12"/>
  </r>
  <r>
    <s v="actualham"/>
    <s v="oeconsortium"/>
    <m/>
    <m/>
    <m/>
    <m/>
    <m/>
    <m/>
    <m/>
    <m/>
    <s v="No"/>
    <n v="72"/>
    <m/>
    <m/>
    <s v="Retweet"/>
    <d v="2019-02-06T23:57:44.000"/>
    <x v="2"/>
    <s v="https://conference.oeconsortium.org/2019/cfp/"/>
    <s v="oeconsortium.org"/>
    <s v="oeglobal19"/>
    <m/>
    <s v="http://pbs.twimg.com/profile_images/1079572911369998342/JWZPPVZp_normal.jpg"/>
    <d v="2019-02-06T23:57:44.000"/>
    <s v="https://twitter.com/actualham/status/1093297721803526145"/>
    <m/>
    <m/>
    <s v="1093297721803526145"/>
    <m/>
    <b v="0"/>
    <n v="0"/>
    <s v=""/>
    <b v="0"/>
    <s v="en"/>
    <m/>
    <s v=""/>
    <b v="0"/>
    <n v="15"/>
    <s v="1093221562172489728"/>
    <s v="Twitter for iPhone"/>
    <b v="0"/>
    <s v="1093221562172489728"/>
    <s v="Tweet"/>
    <n v="0"/>
    <n v="0"/>
    <m/>
    <m/>
    <m/>
    <m/>
    <m/>
    <m/>
    <m/>
    <m/>
    <n v="1"/>
    <s v="1"/>
    <s v="1"/>
    <m/>
    <m/>
    <m/>
    <m/>
    <m/>
    <m/>
    <m/>
    <m/>
    <m/>
  </r>
  <r>
    <s v="actualham"/>
    <s v="paola5373"/>
    <m/>
    <m/>
    <m/>
    <m/>
    <m/>
    <m/>
    <m/>
    <m/>
    <s v="No"/>
    <n v="73"/>
    <m/>
    <m/>
    <s v="Mentions"/>
    <d v="2019-02-06T23:57:44.000"/>
    <x v="2"/>
    <s v="https://conference.oeconsortium.org/2019/cfp/"/>
    <s v="oeconsortium.org"/>
    <s v="oeglobal19"/>
    <m/>
    <s v="http://pbs.twimg.com/profile_images/1079572911369998342/JWZPPVZp_normal.jpg"/>
    <d v="2019-02-06T23:57:44.000"/>
    <s v="https://twitter.com/actualham/status/1093297721803526145"/>
    <m/>
    <m/>
    <s v="1093297721803526145"/>
    <m/>
    <b v="0"/>
    <n v="0"/>
    <s v=""/>
    <b v="0"/>
    <s v="en"/>
    <m/>
    <s v=""/>
    <b v="0"/>
    <n v="15"/>
    <s v="1093221562172489728"/>
    <s v="Twitter for iPhone"/>
    <b v="0"/>
    <s v="1093221562172489728"/>
    <s v="Tweet"/>
    <n v="0"/>
    <n v="0"/>
    <m/>
    <m/>
    <m/>
    <m/>
    <m/>
    <m/>
    <m/>
    <m/>
    <n v="1"/>
    <s v="1"/>
    <s v="1"/>
    <m/>
    <m/>
    <m/>
    <m/>
    <m/>
    <m/>
    <m/>
    <m/>
    <m/>
  </r>
  <r>
    <s v="actualham"/>
    <s v="polimi"/>
    <m/>
    <m/>
    <m/>
    <m/>
    <m/>
    <m/>
    <m/>
    <m/>
    <s v="No"/>
    <n v="74"/>
    <m/>
    <m/>
    <s v="Mentions"/>
    <d v="2019-02-06T23:57:44.000"/>
    <x v="2"/>
    <s v="https://conference.oeconsortium.org/2019/cfp/"/>
    <s v="oeconsortium.org"/>
    <s v="oeglobal19"/>
    <m/>
    <s v="http://pbs.twimg.com/profile_images/1079572911369998342/JWZPPVZp_normal.jpg"/>
    <d v="2019-02-06T23:57:44.000"/>
    <s v="https://twitter.com/actualham/status/1093297721803526145"/>
    <m/>
    <m/>
    <s v="1093297721803526145"/>
    <m/>
    <b v="0"/>
    <n v="0"/>
    <s v=""/>
    <b v="0"/>
    <s v="en"/>
    <m/>
    <s v=""/>
    <b v="0"/>
    <n v="15"/>
    <s v="1093221562172489728"/>
    <s v="Twitter for iPhone"/>
    <b v="0"/>
    <s v="1093221562172489728"/>
    <s v="Tweet"/>
    <n v="0"/>
    <n v="0"/>
    <m/>
    <m/>
    <m/>
    <m/>
    <m/>
    <m/>
    <m/>
    <m/>
    <n v="1"/>
    <s v="1"/>
    <s v="1"/>
    <m/>
    <m/>
    <m/>
    <m/>
    <m/>
    <m/>
    <m/>
    <m/>
    <m/>
  </r>
  <r>
    <s v="actualham"/>
    <s v="cccoer"/>
    <m/>
    <m/>
    <m/>
    <m/>
    <m/>
    <m/>
    <m/>
    <m/>
    <s v="No"/>
    <n v="75"/>
    <m/>
    <m/>
    <s v="Mentions"/>
    <d v="2019-02-06T23:57:44.000"/>
    <x v="2"/>
    <s v="https://conference.oeconsortium.org/2019/cfp/"/>
    <s v="oeconsortium.org"/>
    <s v="oeglobal19"/>
    <m/>
    <s v="http://pbs.twimg.com/profile_images/1079572911369998342/JWZPPVZp_normal.jpg"/>
    <d v="2019-02-06T23:57:44.000"/>
    <s v="https://twitter.com/actualham/status/1093297721803526145"/>
    <m/>
    <m/>
    <s v="1093297721803526145"/>
    <m/>
    <b v="0"/>
    <n v="0"/>
    <s v=""/>
    <b v="0"/>
    <s v="en"/>
    <m/>
    <s v=""/>
    <b v="0"/>
    <n v="15"/>
    <s v="1093221562172489728"/>
    <s v="Twitter for iPhone"/>
    <b v="0"/>
    <s v="1093221562172489728"/>
    <s v="Tweet"/>
    <n v="0"/>
    <n v="0"/>
    <m/>
    <m/>
    <m/>
    <m/>
    <m/>
    <m/>
    <m/>
    <m/>
    <n v="1"/>
    <s v="1"/>
    <s v="1"/>
    <n v="0"/>
    <n v="0"/>
    <n v="0"/>
    <n v="0"/>
    <n v="0"/>
    <n v="0"/>
    <n v="12"/>
    <n v="100"/>
    <n v="12"/>
  </r>
  <r>
    <s v="philosopher1978"/>
    <s v="oeconsortium"/>
    <m/>
    <m/>
    <m/>
    <m/>
    <m/>
    <m/>
    <m/>
    <m/>
    <s v="No"/>
    <n v="76"/>
    <m/>
    <m/>
    <s v="Retweet"/>
    <d v="2019-02-07T00:35:54.000"/>
    <x v="2"/>
    <s v="https://conference.oeconsortium.org/2019/cfp/"/>
    <s v="oeconsortium.org"/>
    <s v="oeglobal19"/>
    <m/>
    <s v="http://pbs.twimg.com/profile_images/992727365351591937/iy5tR5Ql_normal.jpg"/>
    <d v="2019-02-07T00:35:54.000"/>
    <s v="https://twitter.com/philosopher1978/status/1093307327074189313"/>
    <m/>
    <m/>
    <s v="1093307327074189313"/>
    <m/>
    <b v="0"/>
    <n v="0"/>
    <s v=""/>
    <b v="0"/>
    <s v="en"/>
    <m/>
    <s v=""/>
    <b v="0"/>
    <n v="15"/>
    <s v="1093221562172489728"/>
    <s v="Twitter for Android"/>
    <b v="0"/>
    <s v="1093221562172489728"/>
    <s v="Tweet"/>
    <n v="0"/>
    <n v="0"/>
    <m/>
    <m/>
    <m/>
    <m/>
    <m/>
    <m/>
    <m/>
    <m/>
    <n v="1"/>
    <s v="1"/>
    <s v="1"/>
    <m/>
    <m/>
    <m/>
    <m/>
    <m/>
    <m/>
    <m/>
    <m/>
    <m/>
  </r>
  <r>
    <s v="philosopher1978"/>
    <s v="paola5373"/>
    <m/>
    <m/>
    <m/>
    <m/>
    <m/>
    <m/>
    <m/>
    <m/>
    <s v="No"/>
    <n v="77"/>
    <m/>
    <m/>
    <s v="Mentions"/>
    <d v="2019-02-07T00:35:54.000"/>
    <x v="2"/>
    <s v="https://conference.oeconsortium.org/2019/cfp/"/>
    <s v="oeconsortium.org"/>
    <s v="oeglobal19"/>
    <m/>
    <s v="http://pbs.twimg.com/profile_images/992727365351591937/iy5tR5Ql_normal.jpg"/>
    <d v="2019-02-07T00:35:54.000"/>
    <s v="https://twitter.com/philosopher1978/status/1093307327074189313"/>
    <m/>
    <m/>
    <s v="1093307327074189313"/>
    <m/>
    <b v="0"/>
    <n v="0"/>
    <s v=""/>
    <b v="0"/>
    <s v="en"/>
    <m/>
    <s v=""/>
    <b v="0"/>
    <n v="15"/>
    <s v="1093221562172489728"/>
    <s v="Twitter for Android"/>
    <b v="0"/>
    <s v="1093221562172489728"/>
    <s v="Tweet"/>
    <n v="0"/>
    <n v="0"/>
    <m/>
    <m/>
    <m/>
    <m/>
    <m/>
    <m/>
    <m/>
    <m/>
    <n v="1"/>
    <s v="1"/>
    <s v="1"/>
    <m/>
    <m/>
    <m/>
    <m/>
    <m/>
    <m/>
    <m/>
    <m/>
    <m/>
  </r>
  <r>
    <s v="philosopher1978"/>
    <s v="polimi"/>
    <m/>
    <m/>
    <m/>
    <m/>
    <m/>
    <m/>
    <m/>
    <m/>
    <s v="No"/>
    <n v="78"/>
    <m/>
    <m/>
    <s v="Mentions"/>
    <d v="2019-02-07T00:35:54.000"/>
    <x v="2"/>
    <s v="https://conference.oeconsortium.org/2019/cfp/"/>
    <s v="oeconsortium.org"/>
    <s v="oeglobal19"/>
    <m/>
    <s v="http://pbs.twimg.com/profile_images/992727365351591937/iy5tR5Ql_normal.jpg"/>
    <d v="2019-02-07T00:35:54.000"/>
    <s v="https://twitter.com/philosopher1978/status/1093307327074189313"/>
    <m/>
    <m/>
    <s v="1093307327074189313"/>
    <m/>
    <b v="0"/>
    <n v="0"/>
    <s v=""/>
    <b v="0"/>
    <s v="en"/>
    <m/>
    <s v=""/>
    <b v="0"/>
    <n v="15"/>
    <s v="1093221562172489728"/>
    <s v="Twitter for Android"/>
    <b v="0"/>
    <s v="1093221562172489728"/>
    <s v="Tweet"/>
    <n v="0"/>
    <n v="0"/>
    <m/>
    <m/>
    <m/>
    <m/>
    <m/>
    <m/>
    <m/>
    <m/>
    <n v="1"/>
    <s v="1"/>
    <s v="1"/>
    <m/>
    <m/>
    <m/>
    <m/>
    <m/>
    <m/>
    <m/>
    <m/>
    <m/>
  </r>
  <r>
    <s v="philosopher1978"/>
    <s v="cccoer"/>
    <m/>
    <m/>
    <m/>
    <m/>
    <m/>
    <m/>
    <m/>
    <m/>
    <s v="No"/>
    <n v="79"/>
    <m/>
    <m/>
    <s v="Mentions"/>
    <d v="2019-02-07T00:35:54.000"/>
    <x v="2"/>
    <s v="https://conference.oeconsortium.org/2019/cfp/"/>
    <s v="oeconsortium.org"/>
    <s v="oeglobal19"/>
    <m/>
    <s v="http://pbs.twimg.com/profile_images/992727365351591937/iy5tR5Ql_normal.jpg"/>
    <d v="2019-02-07T00:35:54.000"/>
    <s v="https://twitter.com/philosopher1978/status/1093307327074189313"/>
    <m/>
    <m/>
    <s v="1093307327074189313"/>
    <m/>
    <b v="0"/>
    <n v="0"/>
    <s v=""/>
    <b v="0"/>
    <s v="en"/>
    <m/>
    <s v=""/>
    <b v="0"/>
    <n v="15"/>
    <s v="1093221562172489728"/>
    <s v="Twitter for Android"/>
    <b v="0"/>
    <s v="1093221562172489728"/>
    <s v="Tweet"/>
    <n v="0"/>
    <n v="0"/>
    <m/>
    <m/>
    <m/>
    <m/>
    <m/>
    <m/>
    <m/>
    <m/>
    <n v="1"/>
    <s v="1"/>
    <s v="1"/>
    <n v="0"/>
    <n v="0"/>
    <n v="0"/>
    <n v="0"/>
    <n v="0"/>
    <n v="0"/>
    <n v="12"/>
    <n v="100"/>
    <n v="12"/>
  </r>
  <r>
    <s v="nbaker"/>
    <s v="paola5373"/>
    <m/>
    <m/>
    <m/>
    <m/>
    <m/>
    <m/>
    <m/>
    <m/>
    <s v="No"/>
    <n v="80"/>
    <m/>
    <m/>
    <s v="Retweet"/>
    <d v="2019-02-07T02:18:30.000"/>
    <x v="6"/>
    <m/>
    <m/>
    <s v="oeglobal19"/>
    <m/>
    <s v="http://pbs.twimg.com/profile_images/1067982319858917376/bgi3ER6e_normal.jpg"/>
    <d v="2019-02-07T02:18:30.000"/>
    <s v="https://twitter.com/nbaker/status/1093333149382258690"/>
    <m/>
    <m/>
    <s v="1093333149382258690"/>
    <m/>
    <b v="0"/>
    <n v="0"/>
    <s v=""/>
    <b v="1"/>
    <s v="en"/>
    <m/>
    <s v="1093221562172489728"/>
    <b v="0"/>
    <n v="7"/>
    <s v="1093249147304640515"/>
    <s v="Twitter for Android"/>
    <b v="0"/>
    <s v="1093249147304640515"/>
    <s v="Tweet"/>
    <n v="0"/>
    <n v="0"/>
    <m/>
    <m/>
    <m/>
    <m/>
    <m/>
    <m/>
    <m/>
    <m/>
    <n v="1"/>
    <s v="1"/>
    <s v="1"/>
    <n v="3"/>
    <n v="10"/>
    <n v="0"/>
    <n v="0"/>
    <n v="0"/>
    <n v="0"/>
    <n v="27"/>
    <n v="90"/>
    <n v="30"/>
  </r>
  <r>
    <s v="drbsı"/>
    <s v="oeconsortium"/>
    <m/>
    <m/>
    <m/>
    <m/>
    <m/>
    <m/>
    <m/>
    <m/>
    <s v="No"/>
    <n v="81"/>
    <m/>
    <m/>
    <s v="Retweet"/>
    <d v="2019-02-07T02:50:50.000"/>
    <x v="2"/>
    <s v="https://conference.oeconsortium.org/2019/cfp/"/>
    <s v="oeconsortium.org"/>
    <s v="oeglobal19"/>
    <m/>
    <s v="http://pbs.twimg.com/profile_images/506929542586327041/icApb21j_normal.jpeg"/>
    <d v="2019-02-07T02:50:50.000"/>
    <s v="https://twitter.com/drbsı/status/1093341286717808640"/>
    <m/>
    <m/>
    <s v="1093341286717808640"/>
    <m/>
    <b v="0"/>
    <n v="0"/>
    <s v=""/>
    <b v="0"/>
    <s v="en"/>
    <m/>
    <s v=""/>
    <b v="0"/>
    <n v="15"/>
    <s v="1093221562172489728"/>
    <s v="Twitter Web Client"/>
    <b v="0"/>
    <s v="1093221562172489728"/>
    <s v="Tweet"/>
    <n v="0"/>
    <n v="0"/>
    <m/>
    <m/>
    <m/>
    <m/>
    <m/>
    <m/>
    <m/>
    <m/>
    <n v="1"/>
    <s v="1"/>
    <s v="1"/>
    <m/>
    <m/>
    <m/>
    <m/>
    <m/>
    <m/>
    <m/>
    <m/>
    <m/>
  </r>
  <r>
    <s v="drbsı"/>
    <s v="paola5373"/>
    <m/>
    <m/>
    <m/>
    <m/>
    <m/>
    <m/>
    <m/>
    <m/>
    <s v="No"/>
    <n v="82"/>
    <m/>
    <m/>
    <s v="Mentions"/>
    <d v="2019-02-07T02:50:50.000"/>
    <x v="2"/>
    <s v="https://conference.oeconsortium.org/2019/cfp/"/>
    <s v="oeconsortium.org"/>
    <s v="oeglobal19"/>
    <m/>
    <s v="http://pbs.twimg.com/profile_images/506929542586327041/icApb21j_normal.jpeg"/>
    <d v="2019-02-07T02:50:50.000"/>
    <s v="https://twitter.com/drbsı/status/1093341286717808640"/>
    <m/>
    <m/>
    <s v="1093341286717808640"/>
    <m/>
    <b v="0"/>
    <n v="0"/>
    <s v=""/>
    <b v="0"/>
    <s v="en"/>
    <m/>
    <s v=""/>
    <b v="0"/>
    <n v="15"/>
    <s v="1093221562172489728"/>
    <s v="Twitter Web Client"/>
    <b v="0"/>
    <s v="1093221562172489728"/>
    <s v="Tweet"/>
    <n v="0"/>
    <n v="0"/>
    <m/>
    <m/>
    <m/>
    <m/>
    <m/>
    <m/>
    <m/>
    <m/>
    <n v="1"/>
    <s v="1"/>
    <s v="1"/>
    <m/>
    <m/>
    <m/>
    <m/>
    <m/>
    <m/>
    <m/>
    <m/>
    <m/>
  </r>
  <r>
    <s v="drbsı"/>
    <s v="polimi"/>
    <m/>
    <m/>
    <m/>
    <m/>
    <m/>
    <m/>
    <m/>
    <m/>
    <s v="No"/>
    <n v="83"/>
    <m/>
    <m/>
    <s v="Mentions"/>
    <d v="2019-02-07T02:50:50.000"/>
    <x v="2"/>
    <s v="https://conference.oeconsortium.org/2019/cfp/"/>
    <s v="oeconsortium.org"/>
    <s v="oeglobal19"/>
    <m/>
    <s v="http://pbs.twimg.com/profile_images/506929542586327041/icApb21j_normal.jpeg"/>
    <d v="2019-02-07T02:50:50.000"/>
    <s v="https://twitter.com/drbsı/status/1093341286717808640"/>
    <m/>
    <m/>
    <s v="1093341286717808640"/>
    <m/>
    <b v="0"/>
    <n v="0"/>
    <s v=""/>
    <b v="0"/>
    <s v="en"/>
    <m/>
    <s v=""/>
    <b v="0"/>
    <n v="15"/>
    <s v="1093221562172489728"/>
    <s v="Twitter Web Client"/>
    <b v="0"/>
    <s v="1093221562172489728"/>
    <s v="Tweet"/>
    <n v="0"/>
    <n v="0"/>
    <m/>
    <m/>
    <m/>
    <m/>
    <m/>
    <m/>
    <m/>
    <m/>
    <n v="1"/>
    <s v="1"/>
    <s v="1"/>
    <m/>
    <m/>
    <m/>
    <m/>
    <m/>
    <m/>
    <m/>
    <m/>
    <m/>
  </r>
  <r>
    <s v="drbsı"/>
    <s v="cccoer"/>
    <m/>
    <m/>
    <m/>
    <m/>
    <m/>
    <m/>
    <m/>
    <m/>
    <s v="No"/>
    <n v="84"/>
    <m/>
    <m/>
    <s v="Mentions"/>
    <d v="2019-02-07T02:50:50.000"/>
    <x v="2"/>
    <s v="https://conference.oeconsortium.org/2019/cfp/"/>
    <s v="oeconsortium.org"/>
    <s v="oeglobal19"/>
    <m/>
    <s v="http://pbs.twimg.com/profile_images/506929542586327041/icApb21j_normal.jpeg"/>
    <d v="2019-02-07T02:50:50.000"/>
    <s v="https://twitter.com/drbsı/status/1093341286717808640"/>
    <m/>
    <m/>
    <s v="1093341286717808640"/>
    <m/>
    <b v="0"/>
    <n v="0"/>
    <s v=""/>
    <b v="0"/>
    <s v="en"/>
    <m/>
    <s v=""/>
    <b v="0"/>
    <n v="15"/>
    <s v="1093221562172489728"/>
    <s v="Twitter Web Client"/>
    <b v="0"/>
    <s v="1093221562172489728"/>
    <s v="Tweet"/>
    <n v="0"/>
    <n v="0"/>
    <m/>
    <m/>
    <m/>
    <m/>
    <m/>
    <m/>
    <m/>
    <m/>
    <n v="1"/>
    <s v="1"/>
    <s v="1"/>
    <n v="0"/>
    <n v="0"/>
    <n v="0"/>
    <n v="0"/>
    <n v="0"/>
    <n v="0"/>
    <n v="12"/>
    <n v="100"/>
    <n v="12"/>
  </r>
  <r>
    <s v="sukainaw"/>
    <s v="oeconsortium"/>
    <m/>
    <m/>
    <m/>
    <m/>
    <m/>
    <m/>
    <m/>
    <m/>
    <s v="No"/>
    <n v="85"/>
    <m/>
    <m/>
    <s v="Retweet"/>
    <d v="2019-02-07T07:02:26.000"/>
    <x v="2"/>
    <s v="https://conference.oeconsortium.org/2019/cfp/"/>
    <s v="oeconsortium.org"/>
    <s v="oeglobal19"/>
    <m/>
    <s v="http://pbs.twimg.com/profile_images/982521900365766656/oAaabbMq_normal.jpg"/>
    <d v="2019-02-07T07:02:26.000"/>
    <s v="https://twitter.com/sukainaw/status/1093404601825546242"/>
    <m/>
    <m/>
    <s v="1093404601825546242"/>
    <m/>
    <b v="0"/>
    <n v="0"/>
    <s v=""/>
    <b v="0"/>
    <s v="en"/>
    <m/>
    <s v=""/>
    <b v="0"/>
    <n v="15"/>
    <s v="1093221562172489728"/>
    <s v="Twitter for iPhone"/>
    <b v="0"/>
    <s v="1093221562172489728"/>
    <s v="Tweet"/>
    <n v="0"/>
    <n v="0"/>
    <m/>
    <m/>
    <m/>
    <m/>
    <m/>
    <m/>
    <m/>
    <m/>
    <n v="1"/>
    <s v="1"/>
    <s v="1"/>
    <m/>
    <m/>
    <m/>
    <m/>
    <m/>
    <m/>
    <m/>
    <m/>
    <m/>
  </r>
  <r>
    <s v="sukainaw"/>
    <s v="paola5373"/>
    <m/>
    <m/>
    <m/>
    <m/>
    <m/>
    <m/>
    <m/>
    <m/>
    <s v="No"/>
    <n v="86"/>
    <m/>
    <m/>
    <s v="Mentions"/>
    <d v="2019-02-07T07:02:26.000"/>
    <x v="2"/>
    <s v="https://conference.oeconsortium.org/2019/cfp/"/>
    <s v="oeconsortium.org"/>
    <s v="oeglobal19"/>
    <m/>
    <s v="http://pbs.twimg.com/profile_images/982521900365766656/oAaabbMq_normal.jpg"/>
    <d v="2019-02-07T07:02:26.000"/>
    <s v="https://twitter.com/sukainaw/status/1093404601825546242"/>
    <m/>
    <m/>
    <s v="1093404601825546242"/>
    <m/>
    <b v="0"/>
    <n v="0"/>
    <s v=""/>
    <b v="0"/>
    <s v="en"/>
    <m/>
    <s v=""/>
    <b v="0"/>
    <n v="15"/>
    <s v="1093221562172489728"/>
    <s v="Twitter for iPhone"/>
    <b v="0"/>
    <s v="1093221562172489728"/>
    <s v="Tweet"/>
    <n v="0"/>
    <n v="0"/>
    <m/>
    <m/>
    <m/>
    <m/>
    <m/>
    <m/>
    <m/>
    <m/>
    <n v="1"/>
    <s v="1"/>
    <s v="1"/>
    <m/>
    <m/>
    <m/>
    <m/>
    <m/>
    <m/>
    <m/>
    <m/>
    <m/>
  </r>
  <r>
    <s v="sukainaw"/>
    <s v="polimi"/>
    <m/>
    <m/>
    <m/>
    <m/>
    <m/>
    <m/>
    <m/>
    <m/>
    <s v="No"/>
    <n v="87"/>
    <m/>
    <m/>
    <s v="Mentions"/>
    <d v="2019-02-07T07:02:26.000"/>
    <x v="2"/>
    <s v="https://conference.oeconsortium.org/2019/cfp/"/>
    <s v="oeconsortium.org"/>
    <s v="oeglobal19"/>
    <m/>
    <s v="http://pbs.twimg.com/profile_images/982521900365766656/oAaabbMq_normal.jpg"/>
    <d v="2019-02-07T07:02:26.000"/>
    <s v="https://twitter.com/sukainaw/status/1093404601825546242"/>
    <m/>
    <m/>
    <s v="1093404601825546242"/>
    <m/>
    <b v="0"/>
    <n v="0"/>
    <s v=""/>
    <b v="0"/>
    <s v="en"/>
    <m/>
    <s v=""/>
    <b v="0"/>
    <n v="15"/>
    <s v="1093221562172489728"/>
    <s v="Twitter for iPhone"/>
    <b v="0"/>
    <s v="1093221562172489728"/>
    <s v="Tweet"/>
    <n v="0"/>
    <n v="0"/>
    <m/>
    <m/>
    <m/>
    <m/>
    <m/>
    <m/>
    <m/>
    <m/>
    <n v="1"/>
    <s v="1"/>
    <s v="1"/>
    <m/>
    <m/>
    <m/>
    <m/>
    <m/>
    <m/>
    <m/>
    <m/>
    <m/>
  </r>
  <r>
    <s v="sukainaw"/>
    <s v="cccoer"/>
    <m/>
    <m/>
    <m/>
    <m/>
    <m/>
    <m/>
    <m/>
    <m/>
    <s v="No"/>
    <n v="88"/>
    <m/>
    <m/>
    <s v="Mentions"/>
    <d v="2019-02-07T07:02:26.000"/>
    <x v="2"/>
    <s v="https://conference.oeconsortium.org/2019/cfp/"/>
    <s v="oeconsortium.org"/>
    <s v="oeglobal19"/>
    <m/>
    <s v="http://pbs.twimg.com/profile_images/982521900365766656/oAaabbMq_normal.jpg"/>
    <d v="2019-02-07T07:02:26.000"/>
    <s v="https://twitter.com/sukainaw/status/1093404601825546242"/>
    <m/>
    <m/>
    <s v="1093404601825546242"/>
    <m/>
    <b v="0"/>
    <n v="0"/>
    <s v=""/>
    <b v="0"/>
    <s v="en"/>
    <m/>
    <s v=""/>
    <b v="0"/>
    <n v="15"/>
    <s v="1093221562172489728"/>
    <s v="Twitter for iPhone"/>
    <b v="0"/>
    <s v="1093221562172489728"/>
    <s v="Tweet"/>
    <n v="0"/>
    <n v="0"/>
    <m/>
    <m/>
    <m/>
    <m/>
    <m/>
    <m/>
    <m/>
    <m/>
    <n v="1"/>
    <s v="1"/>
    <s v="1"/>
    <n v="0"/>
    <n v="0"/>
    <n v="0"/>
    <n v="0"/>
    <n v="0"/>
    <n v="0"/>
    <n v="12"/>
    <n v="100"/>
    <n v="12"/>
  </r>
  <r>
    <s v="marendeepwell"/>
    <s v="igor_lesko"/>
    <m/>
    <m/>
    <m/>
    <m/>
    <m/>
    <m/>
    <m/>
    <m/>
    <s v="No"/>
    <n v="89"/>
    <m/>
    <m/>
    <s v="Retweet"/>
    <d v="2019-02-07T07:51:15.000"/>
    <x v="3"/>
    <s v="https://conference.oeconsortium.org/2019/cfp/"/>
    <s v="oeconsortium.org"/>
    <s v="openeducation"/>
    <m/>
    <s v="http://pbs.twimg.com/profile_images/1027623094398185475/m1dr0ykJ_normal.jpg"/>
    <d v="2019-02-07T07:51:15.000"/>
    <s v="https://twitter.com/marendeepwell/status/1093416888904966145"/>
    <m/>
    <m/>
    <s v="1093416888904966145"/>
    <m/>
    <b v="0"/>
    <n v="0"/>
    <s v=""/>
    <b v="0"/>
    <s v="en"/>
    <m/>
    <s v=""/>
    <b v="0"/>
    <n v="19"/>
    <s v="1093235705864744960"/>
    <s v="Twitter for iPhone"/>
    <b v="0"/>
    <s v="1093235705864744960"/>
    <s v="Tweet"/>
    <n v="0"/>
    <n v="0"/>
    <m/>
    <m/>
    <m/>
    <m/>
    <m/>
    <m/>
    <m/>
    <m/>
    <n v="1"/>
    <s v="2"/>
    <s v="2"/>
    <m/>
    <m/>
    <m/>
    <m/>
    <m/>
    <m/>
    <m/>
    <m/>
    <m/>
  </r>
  <r>
    <s v="marendeepwell"/>
    <s v="ıcdeop"/>
    <m/>
    <m/>
    <m/>
    <m/>
    <m/>
    <m/>
    <m/>
    <m/>
    <s v="No"/>
    <n v="90"/>
    <m/>
    <m/>
    <s v="Mentions"/>
    <d v="2019-02-07T07:51:15.000"/>
    <x v="3"/>
    <s v="https://conference.oeconsortium.org/2019/cfp/"/>
    <s v="oeconsortium.org"/>
    <s v="openeducation"/>
    <m/>
    <s v="http://pbs.twimg.com/profile_images/1027623094398185475/m1dr0ykJ_normal.jpg"/>
    <d v="2019-02-07T07:51:15.000"/>
    <s v="https://twitter.com/marendeepwell/status/1093416888904966145"/>
    <m/>
    <m/>
    <s v="1093416888904966145"/>
    <m/>
    <b v="0"/>
    <n v="0"/>
    <s v=""/>
    <b v="0"/>
    <s v="en"/>
    <m/>
    <s v=""/>
    <b v="0"/>
    <n v="19"/>
    <s v="1093235705864744960"/>
    <s v="Twitter for iPhone"/>
    <b v="0"/>
    <s v="1093235705864744960"/>
    <s v="Tweet"/>
    <n v="0"/>
    <n v="0"/>
    <m/>
    <m/>
    <m/>
    <m/>
    <m/>
    <m/>
    <m/>
    <m/>
    <n v="1"/>
    <s v="2"/>
    <s v="2"/>
    <m/>
    <m/>
    <m/>
    <m/>
    <m/>
    <m/>
    <m/>
    <m/>
    <m/>
  </r>
  <r>
    <s v="marendeepwell"/>
    <s v="icde_org"/>
    <m/>
    <m/>
    <m/>
    <m/>
    <m/>
    <m/>
    <m/>
    <m/>
    <s v="No"/>
    <n v="91"/>
    <m/>
    <m/>
    <s v="Mentions"/>
    <d v="2019-02-07T07:51:15.000"/>
    <x v="3"/>
    <s v="https://conference.oeconsortium.org/2019/cfp/"/>
    <s v="oeconsortium.org"/>
    <s v="openeducation"/>
    <m/>
    <s v="http://pbs.twimg.com/profile_images/1027623094398185475/m1dr0ykJ_normal.jpg"/>
    <d v="2019-02-07T07:51:15.000"/>
    <s v="https://twitter.com/marendeepwell/status/1093416888904966145"/>
    <m/>
    <m/>
    <s v="1093416888904966145"/>
    <m/>
    <b v="0"/>
    <n v="0"/>
    <s v=""/>
    <b v="0"/>
    <s v="en"/>
    <m/>
    <s v=""/>
    <b v="0"/>
    <n v="19"/>
    <s v="1093235705864744960"/>
    <s v="Twitter for iPhone"/>
    <b v="0"/>
    <s v="1093235705864744960"/>
    <s v="Tweet"/>
    <n v="0"/>
    <n v="0"/>
    <m/>
    <m/>
    <m/>
    <m/>
    <m/>
    <m/>
    <m/>
    <m/>
    <n v="1"/>
    <s v="2"/>
    <s v="2"/>
    <m/>
    <m/>
    <m/>
    <m/>
    <m/>
    <m/>
    <m/>
    <m/>
    <m/>
  </r>
  <r>
    <s v="marendeepwell"/>
    <s v="polimi"/>
    <m/>
    <m/>
    <m/>
    <m/>
    <m/>
    <m/>
    <m/>
    <m/>
    <s v="No"/>
    <n v="92"/>
    <m/>
    <m/>
    <s v="Mentions"/>
    <d v="2019-02-07T07:51:15.000"/>
    <x v="3"/>
    <s v="https://conference.oeconsortium.org/2019/cfp/"/>
    <s v="oeconsortium.org"/>
    <s v="openeducation"/>
    <m/>
    <s v="http://pbs.twimg.com/profile_images/1027623094398185475/m1dr0ykJ_normal.jpg"/>
    <d v="2019-02-07T07:51:15.000"/>
    <s v="https://twitter.com/marendeepwell/status/1093416888904966145"/>
    <m/>
    <m/>
    <s v="1093416888904966145"/>
    <m/>
    <b v="0"/>
    <n v="0"/>
    <s v=""/>
    <b v="0"/>
    <s v="en"/>
    <m/>
    <s v=""/>
    <b v="0"/>
    <n v="19"/>
    <s v="1093235705864744960"/>
    <s v="Twitter for iPhone"/>
    <b v="0"/>
    <s v="1093235705864744960"/>
    <s v="Tweet"/>
    <n v="0"/>
    <n v="0"/>
    <m/>
    <m/>
    <m/>
    <m/>
    <m/>
    <m/>
    <m/>
    <m/>
    <n v="1"/>
    <s v="2"/>
    <s v="1"/>
    <n v="0"/>
    <n v="0"/>
    <n v="0"/>
    <n v="0"/>
    <n v="0"/>
    <n v="0"/>
    <n v="33"/>
    <n v="100"/>
    <n v="33"/>
  </r>
  <r>
    <s v="cmplxtv_studies"/>
    <s v="igor_lesko"/>
    <m/>
    <m/>
    <m/>
    <m/>
    <m/>
    <m/>
    <m/>
    <m/>
    <s v="No"/>
    <n v="93"/>
    <m/>
    <m/>
    <s v="Retweet"/>
    <d v="2019-02-07T07:52:52.000"/>
    <x v="3"/>
    <s v="https://conference.oeconsortium.org/2019/cfp/"/>
    <s v="oeconsortium.org"/>
    <s v="openeducation"/>
    <m/>
    <s v="http://pbs.twimg.com/profile_images/583226647341592576/fR0d5DpV_normal.png"/>
    <d v="2019-02-07T07:52:52.000"/>
    <s v="https://twitter.com/cmplxtv_studies/status/1093417295106461697"/>
    <m/>
    <m/>
    <s v="1093417295106461697"/>
    <m/>
    <b v="0"/>
    <n v="0"/>
    <s v=""/>
    <b v="0"/>
    <s v="en"/>
    <m/>
    <s v=""/>
    <b v="0"/>
    <n v="19"/>
    <s v="1093235705864744960"/>
    <s v="Twitter Web App"/>
    <b v="0"/>
    <s v="1093235705864744960"/>
    <s v="Tweet"/>
    <n v="0"/>
    <n v="0"/>
    <m/>
    <m/>
    <m/>
    <m/>
    <m/>
    <m/>
    <m/>
    <m/>
    <n v="1"/>
    <s v="2"/>
    <s v="2"/>
    <m/>
    <m/>
    <m/>
    <m/>
    <m/>
    <m/>
    <m/>
    <m/>
    <m/>
  </r>
  <r>
    <s v="cmplxtv_studies"/>
    <s v="ıcdeop"/>
    <m/>
    <m/>
    <m/>
    <m/>
    <m/>
    <m/>
    <m/>
    <m/>
    <s v="No"/>
    <n v="94"/>
    <m/>
    <m/>
    <s v="Mentions"/>
    <d v="2019-02-07T07:52:52.000"/>
    <x v="3"/>
    <s v="https://conference.oeconsortium.org/2019/cfp/"/>
    <s v="oeconsortium.org"/>
    <s v="openeducation"/>
    <m/>
    <s v="http://pbs.twimg.com/profile_images/583226647341592576/fR0d5DpV_normal.png"/>
    <d v="2019-02-07T07:52:52.000"/>
    <s v="https://twitter.com/cmplxtv_studies/status/1093417295106461697"/>
    <m/>
    <m/>
    <s v="1093417295106461697"/>
    <m/>
    <b v="0"/>
    <n v="0"/>
    <s v=""/>
    <b v="0"/>
    <s v="en"/>
    <m/>
    <s v=""/>
    <b v="0"/>
    <n v="19"/>
    <s v="1093235705864744960"/>
    <s v="Twitter Web App"/>
    <b v="0"/>
    <s v="1093235705864744960"/>
    <s v="Tweet"/>
    <n v="0"/>
    <n v="0"/>
    <m/>
    <m/>
    <m/>
    <m/>
    <m/>
    <m/>
    <m/>
    <m/>
    <n v="1"/>
    <s v="2"/>
    <s v="2"/>
    <m/>
    <m/>
    <m/>
    <m/>
    <m/>
    <m/>
    <m/>
    <m/>
    <m/>
  </r>
  <r>
    <s v="cmplxtv_studies"/>
    <s v="icde_org"/>
    <m/>
    <m/>
    <m/>
    <m/>
    <m/>
    <m/>
    <m/>
    <m/>
    <s v="No"/>
    <n v="95"/>
    <m/>
    <m/>
    <s v="Mentions"/>
    <d v="2019-02-07T07:52:52.000"/>
    <x v="3"/>
    <s v="https://conference.oeconsortium.org/2019/cfp/"/>
    <s v="oeconsortium.org"/>
    <s v="openeducation"/>
    <m/>
    <s v="http://pbs.twimg.com/profile_images/583226647341592576/fR0d5DpV_normal.png"/>
    <d v="2019-02-07T07:52:52.000"/>
    <s v="https://twitter.com/cmplxtv_studies/status/1093417295106461697"/>
    <m/>
    <m/>
    <s v="1093417295106461697"/>
    <m/>
    <b v="0"/>
    <n v="0"/>
    <s v=""/>
    <b v="0"/>
    <s v="en"/>
    <m/>
    <s v=""/>
    <b v="0"/>
    <n v="19"/>
    <s v="1093235705864744960"/>
    <s v="Twitter Web App"/>
    <b v="0"/>
    <s v="1093235705864744960"/>
    <s v="Tweet"/>
    <n v="0"/>
    <n v="0"/>
    <m/>
    <m/>
    <m/>
    <m/>
    <m/>
    <m/>
    <m/>
    <m/>
    <n v="1"/>
    <s v="2"/>
    <s v="2"/>
    <m/>
    <m/>
    <m/>
    <m/>
    <m/>
    <m/>
    <m/>
    <m/>
    <m/>
  </r>
  <r>
    <s v="cmplxtv_studies"/>
    <s v="polimi"/>
    <m/>
    <m/>
    <m/>
    <m/>
    <m/>
    <m/>
    <m/>
    <m/>
    <s v="No"/>
    <n v="96"/>
    <m/>
    <m/>
    <s v="Mentions"/>
    <d v="2019-02-07T07:52:52.000"/>
    <x v="3"/>
    <s v="https://conference.oeconsortium.org/2019/cfp/"/>
    <s v="oeconsortium.org"/>
    <s v="openeducation"/>
    <m/>
    <s v="http://pbs.twimg.com/profile_images/583226647341592576/fR0d5DpV_normal.png"/>
    <d v="2019-02-07T07:52:52.000"/>
    <s v="https://twitter.com/cmplxtv_studies/status/1093417295106461697"/>
    <m/>
    <m/>
    <s v="1093417295106461697"/>
    <m/>
    <b v="0"/>
    <n v="0"/>
    <s v=""/>
    <b v="0"/>
    <s v="en"/>
    <m/>
    <s v=""/>
    <b v="0"/>
    <n v="19"/>
    <s v="1093235705864744960"/>
    <s v="Twitter Web App"/>
    <b v="0"/>
    <s v="1093235705864744960"/>
    <s v="Tweet"/>
    <n v="0"/>
    <n v="0"/>
    <m/>
    <m/>
    <m/>
    <m/>
    <m/>
    <m/>
    <m/>
    <m/>
    <n v="1"/>
    <s v="2"/>
    <s v="1"/>
    <n v="0"/>
    <n v="0"/>
    <n v="0"/>
    <n v="0"/>
    <n v="0"/>
    <n v="0"/>
    <n v="33"/>
    <n v="100"/>
    <n v="33"/>
  </r>
  <r>
    <s v="anjalorenz"/>
    <s v="igor_lesko"/>
    <m/>
    <m/>
    <m/>
    <m/>
    <m/>
    <m/>
    <m/>
    <m/>
    <s v="No"/>
    <n v="97"/>
    <m/>
    <m/>
    <s v="Retweet"/>
    <d v="2019-02-07T07:57:51.000"/>
    <x v="3"/>
    <s v="https://conference.oeconsortium.org/2019/cfp/"/>
    <s v="oeconsortium.org"/>
    <s v="openeducation"/>
    <m/>
    <s v="http://pbs.twimg.com/profile_images/818110158857535490/-OlJE4Ps_normal.jpg"/>
    <d v="2019-02-07T07:57:51.000"/>
    <s v="https://twitter.com/anjalorenz/status/1093418550579081216"/>
    <m/>
    <m/>
    <s v="1093418550579081216"/>
    <m/>
    <b v="0"/>
    <n v="0"/>
    <s v=""/>
    <b v="0"/>
    <s v="en"/>
    <m/>
    <s v=""/>
    <b v="0"/>
    <n v="19"/>
    <s v="1093235705864744960"/>
    <s v="Fenix 2"/>
    <b v="0"/>
    <s v="1093235705864744960"/>
    <s v="Tweet"/>
    <n v="0"/>
    <n v="0"/>
    <m/>
    <m/>
    <m/>
    <m/>
    <m/>
    <m/>
    <m/>
    <m/>
    <n v="1"/>
    <s v="2"/>
    <s v="2"/>
    <m/>
    <m/>
    <m/>
    <m/>
    <m/>
    <m/>
    <m/>
    <m/>
    <m/>
  </r>
  <r>
    <s v="anjalorenz"/>
    <s v="ıcdeop"/>
    <m/>
    <m/>
    <m/>
    <m/>
    <m/>
    <m/>
    <m/>
    <m/>
    <s v="No"/>
    <n v="98"/>
    <m/>
    <m/>
    <s v="Mentions"/>
    <d v="2019-02-07T07:57:51.000"/>
    <x v="3"/>
    <s v="https://conference.oeconsortium.org/2019/cfp/"/>
    <s v="oeconsortium.org"/>
    <s v="openeducation"/>
    <m/>
    <s v="http://pbs.twimg.com/profile_images/818110158857535490/-OlJE4Ps_normal.jpg"/>
    <d v="2019-02-07T07:57:51.000"/>
    <s v="https://twitter.com/anjalorenz/status/1093418550579081216"/>
    <m/>
    <m/>
    <s v="1093418550579081216"/>
    <m/>
    <b v="0"/>
    <n v="0"/>
    <s v=""/>
    <b v="0"/>
    <s v="en"/>
    <m/>
    <s v=""/>
    <b v="0"/>
    <n v="19"/>
    <s v="1093235705864744960"/>
    <s v="Fenix 2"/>
    <b v="0"/>
    <s v="1093235705864744960"/>
    <s v="Tweet"/>
    <n v="0"/>
    <n v="0"/>
    <m/>
    <m/>
    <m/>
    <m/>
    <m/>
    <m/>
    <m/>
    <m/>
    <n v="1"/>
    <s v="2"/>
    <s v="2"/>
    <m/>
    <m/>
    <m/>
    <m/>
    <m/>
    <m/>
    <m/>
    <m/>
    <m/>
  </r>
  <r>
    <s v="anjalorenz"/>
    <s v="icde_org"/>
    <m/>
    <m/>
    <m/>
    <m/>
    <m/>
    <m/>
    <m/>
    <m/>
    <s v="No"/>
    <n v="99"/>
    <m/>
    <m/>
    <s v="Mentions"/>
    <d v="2019-02-07T07:57:51.000"/>
    <x v="3"/>
    <s v="https://conference.oeconsortium.org/2019/cfp/"/>
    <s v="oeconsortium.org"/>
    <s v="openeducation"/>
    <m/>
    <s v="http://pbs.twimg.com/profile_images/818110158857535490/-OlJE4Ps_normal.jpg"/>
    <d v="2019-02-07T07:57:51.000"/>
    <s v="https://twitter.com/anjalorenz/status/1093418550579081216"/>
    <m/>
    <m/>
    <s v="1093418550579081216"/>
    <m/>
    <b v="0"/>
    <n v="0"/>
    <s v=""/>
    <b v="0"/>
    <s v="en"/>
    <m/>
    <s v=""/>
    <b v="0"/>
    <n v="19"/>
    <s v="1093235705864744960"/>
    <s v="Fenix 2"/>
    <b v="0"/>
    <s v="1093235705864744960"/>
    <s v="Tweet"/>
    <n v="0"/>
    <n v="0"/>
    <m/>
    <m/>
    <m/>
    <m/>
    <m/>
    <m/>
    <m/>
    <m/>
    <n v="1"/>
    <s v="2"/>
    <s v="2"/>
    <m/>
    <m/>
    <m/>
    <m/>
    <m/>
    <m/>
    <m/>
    <m/>
    <m/>
  </r>
  <r>
    <s v="anjalorenz"/>
    <s v="polimi"/>
    <m/>
    <m/>
    <m/>
    <m/>
    <m/>
    <m/>
    <m/>
    <m/>
    <s v="No"/>
    <n v="100"/>
    <m/>
    <m/>
    <s v="Mentions"/>
    <d v="2019-02-07T07:57:51.000"/>
    <x v="3"/>
    <s v="https://conference.oeconsortium.org/2019/cfp/"/>
    <s v="oeconsortium.org"/>
    <s v="openeducation"/>
    <m/>
    <s v="http://pbs.twimg.com/profile_images/818110158857535490/-OlJE4Ps_normal.jpg"/>
    <d v="2019-02-07T07:57:51.000"/>
    <s v="https://twitter.com/anjalorenz/status/1093418550579081216"/>
    <m/>
    <m/>
    <s v="1093418550579081216"/>
    <m/>
    <b v="0"/>
    <n v="0"/>
    <s v=""/>
    <b v="0"/>
    <s v="en"/>
    <m/>
    <s v=""/>
    <b v="0"/>
    <n v="19"/>
    <s v="1093235705864744960"/>
    <s v="Fenix 2"/>
    <b v="0"/>
    <s v="1093235705864744960"/>
    <s v="Tweet"/>
    <n v="0"/>
    <n v="0"/>
    <m/>
    <m/>
    <m/>
    <m/>
    <m/>
    <m/>
    <m/>
    <m/>
    <n v="1"/>
    <s v="2"/>
    <s v="1"/>
    <n v="0"/>
    <n v="0"/>
    <n v="0"/>
    <n v="0"/>
    <n v="0"/>
    <n v="0"/>
    <n v="33"/>
    <n v="100"/>
    <n v="33"/>
  </r>
  <r>
    <s v="fabionascimbeni"/>
    <s v="paola5373"/>
    <m/>
    <m/>
    <m/>
    <m/>
    <m/>
    <m/>
    <m/>
    <m/>
    <s v="No"/>
    <n v="101"/>
    <m/>
    <m/>
    <s v="Retweet"/>
    <d v="2019-02-07T08:33:27.000"/>
    <x v="6"/>
    <m/>
    <m/>
    <s v="oeglobal19"/>
    <m/>
    <s v="http://pbs.twimg.com/profile_images/3375958506/e71bf3dcf2bc8cc37cafec0efd947cd7_normal.jpeg"/>
    <d v="2019-02-07T08:33:27.000"/>
    <s v="https://twitter.com/fabionascimbeni/status/1093427509079826432"/>
    <m/>
    <m/>
    <s v="1093427509079826432"/>
    <m/>
    <b v="0"/>
    <n v="0"/>
    <s v=""/>
    <b v="1"/>
    <s v="en"/>
    <m/>
    <s v="1093221562172489728"/>
    <b v="0"/>
    <n v="7"/>
    <s v="1093249147304640515"/>
    <s v="Twitter for iPhone"/>
    <b v="0"/>
    <s v="1093249147304640515"/>
    <s v="Tweet"/>
    <n v="0"/>
    <n v="0"/>
    <m/>
    <m/>
    <m/>
    <m/>
    <m/>
    <m/>
    <m/>
    <m/>
    <n v="1"/>
    <s v="1"/>
    <s v="1"/>
    <n v="3"/>
    <n v="10"/>
    <n v="0"/>
    <n v="0"/>
    <n v="0"/>
    <n v="0"/>
    <n v="27"/>
    <n v="90"/>
    <n v="30"/>
  </r>
  <r>
    <s v="arasbozkurt"/>
    <s v="arasbozkurt"/>
    <m/>
    <m/>
    <m/>
    <m/>
    <m/>
    <m/>
    <m/>
    <m/>
    <s v="No"/>
    <n v="102"/>
    <m/>
    <m/>
    <s v="Tweet"/>
    <d v="2019-02-07T08:35:52.000"/>
    <x v="7"/>
    <s v="https://twitter.com/oeconsortium/status/1093221562172489728"/>
    <s v="twitter.com"/>
    <s v="oeglobal19"/>
    <m/>
    <s v="http://pbs.twimg.com/profile_images/604900359958622208/ZFwuCGMt_normal.jpg"/>
    <d v="2019-02-07T08:35:52.000"/>
    <s v="https://twitter.com/arasbozkurt/status/1093428115500646401"/>
    <m/>
    <m/>
    <s v="1093428115500646401"/>
    <m/>
    <b v="0"/>
    <n v="3"/>
    <s v=""/>
    <b v="1"/>
    <s v="en"/>
    <m/>
    <s v="1093221562172489728"/>
    <b v="0"/>
    <n v="0"/>
    <s v=""/>
    <s v="Twitter Web Client"/>
    <b v="0"/>
    <s v="1093428115500646401"/>
    <s v="Tweet"/>
    <n v="0"/>
    <n v="0"/>
    <m/>
    <m/>
    <m/>
    <m/>
    <m/>
    <m/>
    <m/>
    <m/>
    <n v="1"/>
    <s v="4"/>
    <s v="4"/>
    <n v="1"/>
    <n v="14.285714285714286"/>
    <n v="0"/>
    <n v="0"/>
    <n v="0"/>
    <n v="0"/>
    <n v="6"/>
    <n v="85.71428571428571"/>
    <n v="7"/>
  </r>
  <r>
    <s v="14prinsp"/>
    <s v="igor_lesko"/>
    <m/>
    <m/>
    <m/>
    <m/>
    <m/>
    <m/>
    <m/>
    <m/>
    <s v="No"/>
    <n v="103"/>
    <m/>
    <m/>
    <s v="Retweet"/>
    <d v="2019-02-07T09:14:52.000"/>
    <x v="3"/>
    <s v="https://conference.oeconsortium.org/2019/cfp/"/>
    <s v="oeconsortium.org"/>
    <s v="openeducation"/>
    <m/>
    <s v="http://pbs.twimg.com/profile_images/753114217201471492/fKnR2Emn_normal.jpg"/>
    <d v="2019-02-07T09:14:52.000"/>
    <s v="https://twitter.com/14prinsp/status/1093437930541060102"/>
    <m/>
    <m/>
    <s v="1093437930541060102"/>
    <m/>
    <b v="0"/>
    <n v="0"/>
    <s v=""/>
    <b v="0"/>
    <s v="en"/>
    <m/>
    <s v=""/>
    <b v="0"/>
    <n v="19"/>
    <s v="1093235705864744960"/>
    <s v="Twitter for Android"/>
    <b v="0"/>
    <s v="1093235705864744960"/>
    <s v="Tweet"/>
    <n v="0"/>
    <n v="0"/>
    <m/>
    <m/>
    <m/>
    <m/>
    <m/>
    <m/>
    <m/>
    <m/>
    <n v="1"/>
    <s v="2"/>
    <s v="2"/>
    <m/>
    <m/>
    <m/>
    <m/>
    <m/>
    <m/>
    <m/>
    <m/>
    <m/>
  </r>
  <r>
    <s v="14prinsp"/>
    <s v="ıcdeop"/>
    <m/>
    <m/>
    <m/>
    <m/>
    <m/>
    <m/>
    <m/>
    <m/>
    <s v="No"/>
    <n v="104"/>
    <m/>
    <m/>
    <s v="Mentions"/>
    <d v="2019-02-07T09:14:52.000"/>
    <x v="3"/>
    <s v="https://conference.oeconsortium.org/2019/cfp/"/>
    <s v="oeconsortium.org"/>
    <s v="openeducation"/>
    <m/>
    <s v="http://pbs.twimg.com/profile_images/753114217201471492/fKnR2Emn_normal.jpg"/>
    <d v="2019-02-07T09:14:52.000"/>
    <s v="https://twitter.com/14prinsp/status/1093437930541060102"/>
    <m/>
    <m/>
    <s v="1093437930541060102"/>
    <m/>
    <b v="0"/>
    <n v="0"/>
    <s v=""/>
    <b v="0"/>
    <s v="en"/>
    <m/>
    <s v=""/>
    <b v="0"/>
    <n v="19"/>
    <s v="1093235705864744960"/>
    <s v="Twitter for Android"/>
    <b v="0"/>
    <s v="1093235705864744960"/>
    <s v="Tweet"/>
    <n v="0"/>
    <n v="0"/>
    <m/>
    <m/>
    <m/>
    <m/>
    <m/>
    <m/>
    <m/>
    <m/>
    <n v="1"/>
    <s v="2"/>
    <s v="2"/>
    <m/>
    <m/>
    <m/>
    <m/>
    <m/>
    <m/>
    <m/>
    <m/>
    <m/>
  </r>
  <r>
    <s v="14prinsp"/>
    <s v="icde_org"/>
    <m/>
    <m/>
    <m/>
    <m/>
    <m/>
    <m/>
    <m/>
    <m/>
    <s v="No"/>
    <n v="105"/>
    <m/>
    <m/>
    <s v="Mentions"/>
    <d v="2019-02-07T09:14:52.000"/>
    <x v="3"/>
    <s v="https://conference.oeconsortium.org/2019/cfp/"/>
    <s v="oeconsortium.org"/>
    <s v="openeducation"/>
    <m/>
    <s v="http://pbs.twimg.com/profile_images/753114217201471492/fKnR2Emn_normal.jpg"/>
    <d v="2019-02-07T09:14:52.000"/>
    <s v="https://twitter.com/14prinsp/status/1093437930541060102"/>
    <m/>
    <m/>
    <s v="1093437930541060102"/>
    <m/>
    <b v="0"/>
    <n v="0"/>
    <s v=""/>
    <b v="0"/>
    <s v="en"/>
    <m/>
    <s v=""/>
    <b v="0"/>
    <n v="19"/>
    <s v="1093235705864744960"/>
    <s v="Twitter for Android"/>
    <b v="0"/>
    <s v="1093235705864744960"/>
    <s v="Tweet"/>
    <n v="0"/>
    <n v="0"/>
    <m/>
    <m/>
    <m/>
    <m/>
    <m/>
    <m/>
    <m/>
    <m/>
    <n v="1"/>
    <s v="2"/>
    <s v="2"/>
    <m/>
    <m/>
    <m/>
    <m/>
    <m/>
    <m/>
    <m/>
    <m/>
    <m/>
  </r>
  <r>
    <s v="14prinsp"/>
    <s v="polimi"/>
    <m/>
    <m/>
    <m/>
    <m/>
    <m/>
    <m/>
    <m/>
    <m/>
    <s v="No"/>
    <n v="106"/>
    <m/>
    <m/>
    <s v="Mentions"/>
    <d v="2019-02-07T09:14:52.000"/>
    <x v="3"/>
    <s v="https://conference.oeconsortium.org/2019/cfp/"/>
    <s v="oeconsortium.org"/>
    <s v="openeducation"/>
    <m/>
    <s v="http://pbs.twimg.com/profile_images/753114217201471492/fKnR2Emn_normal.jpg"/>
    <d v="2019-02-07T09:14:52.000"/>
    <s v="https://twitter.com/14prinsp/status/1093437930541060102"/>
    <m/>
    <m/>
    <s v="1093437930541060102"/>
    <m/>
    <b v="0"/>
    <n v="0"/>
    <s v=""/>
    <b v="0"/>
    <s v="en"/>
    <m/>
    <s v=""/>
    <b v="0"/>
    <n v="19"/>
    <s v="1093235705864744960"/>
    <s v="Twitter for Android"/>
    <b v="0"/>
    <s v="1093235705864744960"/>
    <s v="Tweet"/>
    <n v="0"/>
    <n v="0"/>
    <m/>
    <m/>
    <m/>
    <m/>
    <m/>
    <m/>
    <m/>
    <m/>
    <n v="1"/>
    <s v="2"/>
    <s v="1"/>
    <n v="0"/>
    <n v="0"/>
    <n v="0"/>
    <n v="0"/>
    <n v="0"/>
    <n v="0"/>
    <n v="33"/>
    <n v="100"/>
    <n v="33"/>
  </r>
  <r>
    <s v="allynr"/>
    <s v="oeconsortium"/>
    <m/>
    <m/>
    <m/>
    <m/>
    <m/>
    <m/>
    <m/>
    <m/>
    <s v="No"/>
    <n v="107"/>
    <m/>
    <m/>
    <s v="Retweet"/>
    <d v="2019-02-07T12:10:49.000"/>
    <x v="2"/>
    <s v="https://conference.oeconsortium.org/2019/cfp/"/>
    <s v="oeconsortium.org"/>
    <s v="oeglobal19"/>
    <m/>
    <s v="http://pbs.twimg.com/profile_images/590976926564548609/y-BAXUi0_normal.jpg"/>
    <d v="2019-02-07T12:10:49.000"/>
    <s v="https://twitter.com/allynr/status/1093482209544089600"/>
    <m/>
    <m/>
    <s v="1093482209544089600"/>
    <m/>
    <b v="0"/>
    <n v="0"/>
    <s v=""/>
    <b v="0"/>
    <s v="en"/>
    <m/>
    <s v=""/>
    <b v="0"/>
    <n v="15"/>
    <s v="1093221562172489728"/>
    <s v="Twitter for iPhone"/>
    <b v="0"/>
    <s v="1093221562172489728"/>
    <s v="Tweet"/>
    <n v="0"/>
    <n v="0"/>
    <m/>
    <m/>
    <m/>
    <m/>
    <m/>
    <m/>
    <m/>
    <m/>
    <n v="1"/>
    <s v="1"/>
    <s v="1"/>
    <m/>
    <m/>
    <m/>
    <m/>
    <m/>
    <m/>
    <m/>
    <m/>
    <m/>
  </r>
  <r>
    <s v="allynr"/>
    <s v="paola5373"/>
    <m/>
    <m/>
    <m/>
    <m/>
    <m/>
    <m/>
    <m/>
    <m/>
    <s v="No"/>
    <n v="108"/>
    <m/>
    <m/>
    <s v="Mentions"/>
    <d v="2019-02-07T12:10:49.000"/>
    <x v="2"/>
    <s v="https://conference.oeconsortium.org/2019/cfp/"/>
    <s v="oeconsortium.org"/>
    <s v="oeglobal19"/>
    <m/>
    <s v="http://pbs.twimg.com/profile_images/590976926564548609/y-BAXUi0_normal.jpg"/>
    <d v="2019-02-07T12:10:49.000"/>
    <s v="https://twitter.com/allynr/status/1093482209544089600"/>
    <m/>
    <m/>
    <s v="1093482209544089600"/>
    <m/>
    <b v="0"/>
    <n v="0"/>
    <s v=""/>
    <b v="0"/>
    <s v="en"/>
    <m/>
    <s v=""/>
    <b v="0"/>
    <n v="15"/>
    <s v="1093221562172489728"/>
    <s v="Twitter for iPhone"/>
    <b v="0"/>
    <s v="1093221562172489728"/>
    <s v="Tweet"/>
    <n v="0"/>
    <n v="0"/>
    <m/>
    <m/>
    <m/>
    <m/>
    <m/>
    <m/>
    <m/>
    <m/>
    <n v="1"/>
    <s v="1"/>
    <s v="1"/>
    <m/>
    <m/>
    <m/>
    <m/>
    <m/>
    <m/>
    <m/>
    <m/>
    <m/>
  </r>
  <r>
    <s v="allynr"/>
    <s v="polimi"/>
    <m/>
    <m/>
    <m/>
    <m/>
    <m/>
    <m/>
    <m/>
    <m/>
    <s v="No"/>
    <n v="109"/>
    <m/>
    <m/>
    <s v="Mentions"/>
    <d v="2019-02-07T12:10:49.000"/>
    <x v="2"/>
    <s v="https://conference.oeconsortium.org/2019/cfp/"/>
    <s v="oeconsortium.org"/>
    <s v="oeglobal19"/>
    <m/>
    <s v="http://pbs.twimg.com/profile_images/590976926564548609/y-BAXUi0_normal.jpg"/>
    <d v="2019-02-07T12:10:49.000"/>
    <s v="https://twitter.com/allynr/status/1093482209544089600"/>
    <m/>
    <m/>
    <s v="1093482209544089600"/>
    <m/>
    <b v="0"/>
    <n v="0"/>
    <s v=""/>
    <b v="0"/>
    <s v="en"/>
    <m/>
    <s v=""/>
    <b v="0"/>
    <n v="15"/>
    <s v="1093221562172489728"/>
    <s v="Twitter for iPhone"/>
    <b v="0"/>
    <s v="1093221562172489728"/>
    <s v="Tweet"/>
    <n v="0"/>
    <n v="0"/>
    <m/>
    <m/>
    <m/>
    <m/>
    <m/>
    <m/>
    <m/>
    <m/>
    <n v="1"/>
    <s v="1"/>
    <s v="1"/>
    <m/>
    <m/>
    <m/>
    <m/>
    <m/>
    <m/>
    <m/>
    <m/>
    <m/>
  </r>
  <r>
    <s v="allynr"/>
    <s v="cccoer"/>
    <m/>
    <m/>
    <m/>
    <m/>
    <m/>
    <m/>
    <m/>
    <m/>
    <s v="No"/>
    <n v="110"/>
    <m/>
    <m/>
    <s v="Mentions"/>
    <d v="2019-02-07T12:10:49.000"/>
    <x v="2"/>
    <s v="https://conference.oeconsortium.org/2019/cfp/"/>
    <s v="oeconsortium.org"/>
    <s v="oeglobal19"/>
    <m/>
    <s v="http://pbs.twimg.com/profile_images/590976926564548609/y-BAXUi0_normal.jpg"/>
    <d v="2019-02-07T12:10:49.000"/>
    <s v="https://twitter.com/allynr/status/1093482209544089600"/>
    <m/>
    <m/>
    <s v="1093482209544089600"/>
    <m/>
    <b v="0"/>
    <n v="0"/>
    <s v=""/>
    <b v="0"/>
    <s v="en"/>
    <m/>
    <s v=""/>
    <b v="0"/>
    <n v="15"/>
    <s v="1093221562172489728"/>
    <s v="Twitter for iPhone"/>
    <b v="0"/>
    <s v="1093221562172489728"/>
    <s v="Tweet"/>
    <n v="0"/>
    <n v="0"/>
    <m/>
    <m/>
    <m/>
    <m/>
    <m/>
    <m/>
    <m/>
    <m/>
    <n v="1"/>
    <s v="1"/>
    <s v="1"/>
    <n v="0"/>
    <n v="0"/>
    <n v="0"/>
    <n v="0"/>
    <n v="0"/>
    <n v="0"/>
    <n v="12"/>
    <n v="100"/>
    <n v="12"/>
  </r>
  <r>
    <s v="nwahls"/>
    <s v="oeconsortium"/>
    <m/>
    <m/>
    <m/>
    <m/>
    <m/>
    <m/>
    <m/>
    <m/>
    <s v="No"/>
    <n v="111"/>
    <m/>
    <m/>
    <s v="Retweet"/>
    <d v="2019-02-05T20:25:14.000"/>
    <x v="0"/>
    <m/>
    <m/>
    <s v="oeglobal19"/>
    <m/>
    <s v="http://pbs.twimg.com/profile_images/996956015596683265/sZCLM20S_normal.jpg"/>
    <d v="2019-02-05T20:25:14.000"/>
    <s v="https://twitter.com/nwahls/status/1092881857899913217"/>
    <m/>
    <m/>
    <s v="1092881857899913217"/>
    <m/>
    <b v="0"/>
    <n v="0"/>
    <s v=""/>
    <b v="0"/>
    <s v="en"/>
    <m/>
    <s v=""/>
    <b v="0"/>
    <n v="9"/>
    <s v="1092451482706894848"/>
    <s v="Twitter for iPhone"/>
    <b v="0"/>
    <s v="1092451482706894848"/>
    <s v="Tweet"/>
    <n v="0"/>
    <n v="0"/>
    <m/>
    <m/>
    <m/>
    <m/>
    <m/>
    <m/>
    <m/>
    <m/>
    <n v="1"/>
    <s v="2"/>
    <s v="1"/>
    <n v="1"/>
    <n v="2.5"/>
    <n v="0"/>
    <n v="0"/>
    <n v="0"/>
    <n v="0"/>
    <n v="39"/>
    <n v="97.5"/>
    <n v="40"/>
  </r>
  <r>
    <s v="nwahls"/>
    <s v="igor_lesko"/>
    <m/>
    <m/>
    <m/>
    <m/>
    <m/>
    <m/>
    <m/>
    <m/>
    <s v="No"/>
    <n v="112"/>
    <m/>
    <m/>
    <s v="Retweet"/>
    <d v="2019-02-07T12:57:23.000"/>
    <x v="3"/>
    <s v="https://conference.oeconsortium.org/2019/cfp/"/>
    <s v="oeconsortium.org"/>
    <s v="openeducation"/>
    <m/>
    <s v="http://pbs.twimg.com/profile_images/996956015596683265/sZCLM20S_normal.jpg"/>
    <d v="2019-02-07T12:57:23.000"/>
    <s v="https://twitter.com/nwahls/status/1093493930132426752"/>
    <m/>
    <m/>
    <s v="1093493930132426752"/>
    <m/>
    <b v="0"/>
    <n v="0"/>
    <s v=""/>
    <b v="0"/>
    <s v="en"/>
    <m/>
    <s v=""/>
    <b v="0"/>
    <n v="19"/>
    <s v="1093235705864744960"/>
    <s v="Twitter for iPhone"/>
    <b v="0"/>
    <s v="1093235705864744960"/>
    <s v="Tweet"/>
    <n v="0"/>
    <n v="0"/>
    <m/>
    <m/>
    <m/>
    <m/>
    <m/>
    <m/>
    <m/>
    <m/>
    <n v="1"/>
    <s v="2"/>
    <s v="2"/>
    <m/>
    <m/>
    <m/>
    <m/>
    <m/>
    <m/>
    <m/>
    <m/>
    <m/>
  </r>
  <r>
    <s v="nwahls"/>
    <s v="ıcdeop"/>
    <m/>
    <m/>
    <m/>
    <m/>
    <m/>
    <m/>
    <m/>
    <m/>
    <s v="No"/>
    <n v="113"/>
    <m/>
    <m/>
    <s v="Mentions"/>
    <d v="2019-02-07T12:57:23.000"/>
    <x v="3"/>
    <s v="https://conference.oeconsortium.org/2019/cfp/"/>
    <s v="oeconsortium.org"/>
    <s v="openeducation"/>
    <m/>
    <s v="http://pbs.twimg.com/profile_images/996956015596683265/sZCLM20S_normal.jpg"/>
    <d v="2019-02-07T12:57:23.000"/>
    <s v="https://twitter.com/nwahls/status/1093493930132426752"/>
    <m/>
    <m/>
    <s v="1093493930132426752"/>
    <m/>
    <b v="0"/>
    <n v="0"/>
    <s v=""/>
    <b v="0"/>
    <s v="en"/>
    <m/>
    <s v=""/>
    <b v="0"/>
    <n v="19"/>
    <s v="1093235705864744960"/>
    <s v="Twitter for iPhone"/>
    <b v="0"/>
    <s v="1093235705864744960"/>
    <s v="Tweet"/>
    <n v="0"/>
    <n v="0"/>
    <m/>
    <m/>
    <m/>
    <m/>
    <m/>
    <m/>
    <m/>
    <m/>
    <n v="1"/>
    <s v="2"/>
    <s v="2"/>
    <m/>
    <m/>
    <m/>
    <m/>
    <m/>
    <m/>
    <m/>
    <m/>
    <m/>
  </r>
  <r>
    <s v="nwahls"/>
    <s v="icde_org"/>
    <m/>
    <m/>
    <m/>
    <m/>
    <m/>
    <m/>
    <m/>
    <m/>
    <s v="No"/>
    <n v="114"/>
    <m/>
    <m/>
    <s v="Mentions"/>
    <d v="2019-02-07T12:57:23.000"/>
    <x v="3"/>
    <s v="https://conference.oeconsortium.org/2019/cfp/"/>
    <s v="oeconsortium.org"/>
    <s v="openeducation"/>
    <m/>
    <s v="http://pbs.twimg.com/profile_images/996956015596683265/sZCLM20S_normal.jpg"/>
    <d v="2019-02-07T12:57:23.000"/>
    <s v="https://twitter.com/nwahls/status/1093493930132426752"/>
    <m/>
    <m/>
    <s v="1093493930132426752"/>
    <m/>
    <b v="0"/>
    <n v="0"/>
    <s v=""/>
    <b v="0"/>
    <s v="en"/>
    <m/>
    <s v=""/>
    <b v="0"/>
    <n v="19"/>
    <s v="1093235705864744960"/>
    <s v="Twitter for iPhone"/>
    <b v="0"/>
    <s v="1093235705864744960"/>
    <s v="Tweet"/>
    <n v="0"/>
    <n v="0"/>
    <m/>
    <m/>
    <m/>
    <m/>
    <m/>
    <m/>
    <m/>
    <m/>
    <n v="1"/>
    <s v="2"/>
    <s v="2"/>
    <m/>
    <m/>
    <m/>
    <m/>
    <m/>
    <m/>
    <m/>
    <m/>
    <m/>
  </r>
  <r>
    <s v="nwahls"/>
    <s v="polimi"/>
    <m/>
    <m/>
    <m/>
    <m/>
    <m/>
    <m/>
    <m/>
    <m/>
    <s v="No"/>
    <n v="115"/>
    <m/>
    <m/>
    <s v="Mentions"/>
    <d v="2019-02-07T12:57:23.000"/>
    <x v="3"/>
    <s v="https://conference.oeconsortium.org/2019/cfp/"/>
    <s v="oeconsortium.org"/>
    <s v="openeducation"/>
    <m/>
    <s v="http://pbs.twimg.com/profile_images/996956015596683265/sZCLM20S_normal.jpg"/>
    <d v="2019-02-07T12:57:23.000"/>
    <s v="https://twitter.com/nwahls/status/1093493930132426752"/>
    <m/>
    <m/>
    <s v="1093493930132426752"/>
    <m/>
    <b v="0"/>
    <n v="0"/>
    <s v=""/>
    <b v="0"/>
    <s v="en"/>
    <m/>
    <s v=""/>
    <b v="0"/>
    <n v="19"/>
    <s v="1093235705864744960"/>
    <s v="Twitter for iPhone"/>
    <b v="0"/>
    <s v="1093235705864744960"/>
    <s v="Tweet"/>
    <n v="0"/>
    <n v="0"/>
    <m/>
    <m/>
    <m/>
    <m/>
    <m/>
    <m/>
    <m/>
    <m/>
    <n v="1"/>
    <s v="2"/>
    <s v="1"/>
    <n v="0"/>
    <n v="0"/>
    <n v="0"/>
    <n v="0"/>
    <n v="0"/>
    <n v="0"/>
    <n v="33"/>
    <n v="100"/>
    <n v="33"/>
  </r>
  <r>
    <s v="diando70"/>
    <s v="oeconsortium"/>
    <m/>
    <m/>
    <m/>
    <m/>
    <m/>
    <m/>
    <m/>
    <m/>
    <s v="No"/>
    <n v="116"/>
    <m/>
    <m/>
    <s v="Retweet"/>
    <d v="2019-02-07T14:19:43.000"/>
    <x v="2"/>
    <s v="https://conference.oeconsortium.org/2019/cfp/"/>
    <s v="oeconsortium.org"/>
    <s v="oeglobal19"/>
    <m/>
    <s v="http://pbs.twimg.com/profile_images/580344194675400704/QduShu4J_normal.jpg"/>
    <d v="2019-02-07T14:19:43.000"/>
    <s v="https://twitter.com/diando70/status/1093514649956507648"/>
    <m/>
    <m/>
    <s v="1093514649956507648"/>
    <m/>
    <b v="0"/>
    <n v="0"/>
    <s v=""/>
    <b v="0"/>
    <s v="en"/>
    <m/>
    <s v=""/>
    <b v="0"/>
    <n v="15"/>
    <s v="1093221562172489728"/>
    <s v="Twitter for iPhone"/>
    <b v="0"/>
    <s v="1093221562172489728"/>
    <s v="Tweet"/>
    <n v="0"/>
    <n v="0"/>
    <m/>
    <m/>
    <m/>
    <m/>
    <m/>
    <m/>
    <m/>
    <m/>
    <n v="1"/>
    <s v="1"/>
    <s v="1"/>
    <m/>
    <m/>
    <m/>
    <m/>
    <m/>
    <m/>
    <m/>
    <m/>
    <m/>
  </r>
  <r>
    <s v="diando70"/>
    <s v="paola5373"/>
    <m/>
    <m/>
    <m/>
    <m/>
    <m/>
    <m/>
    <m/>
    <m/>
    <s v="No"/>
    <n v="117"/>
    <m/>
    <m/>
    <s v="Mentions"/>
    <d v="2019-02-07T14:19:43.000"/>
    <x v="2"/>
    <s v="https://conference.oeconsortium.org/2019/cfp/"/>
    <s v="oeconsortium.org"/>
    <s v="oeglobal19"/>
    <m/>
    <s v="http://pbs.twimg.com/profile_images/580344194675400704/QduShu4J_normal.jpg"/>
    <d v="2019-02-07T14:19:43.000"/>
    <s v="https://twitter.com/diando70/status/1093514649956507648"/>
    <m/>
    <m/>
    <s v="1093514649956507648"/>
    <m/>
    <b v="0"/>
    <n v="0"/>
    <s v=""/>
    <b v="0"/>
    <s v="en"/>
    <m/>
    <s v=""/>
    <b v="0"/>
    <n v="15"/>
    <s v="1093221562172489728"/>
    <s v="Twitter for iPhone"/>
    <b v="0"/>
    <s v="1093221562172489728"/>
    <s v="Tweet"/>
    <n v="0"/>
    <n v="0"/>
    <m/>
    <m/>
    <m/>
    <m/>
    <m/>
    <m/>
    <m/>
    <m/>
    <n v="1"/>
    <s v="1"/>
    <s v="1"/>
    <m/>
    <m/>
    <m/>
    <m/>
    <m/>
    <m/>
    <m/>
    <m/>
    <m/>
  </r>
  <r>
    <s v="diando70"/>
    <s v="polimi"/>
    <m/>
    <m/>
    <m/>
    <m/>
    <m/>
    <m/>
    <m/>
    <m/>
    <s v="No"/>
    <n v="118"/>
    <m/>
    <m/>
    <s v="Mentions"/>
    <d v="2019-02-07T14:19:43.000"/>
    <x v="2"/>
    <s v="https://conference.oeconsortium.org/2019/cfp/"/>
    <s v="oeconsortium.org"/>
    <s v="oeglobal19"/>
    <m/>
    <s v="http://pbs.twimg.com/profile_images/580344194675400704/QduShu4J_normal.jpg"/>
    <d v="2019-02-07T14:19:43.000"/>
    <s v="https://twitter.com/diando70/status/1093514649956507648"/>
    <m/>
    <m/>
    <s v="1093514649956507648"/>
    <m/>
    <b v="0"/>
    <n v="0"/>
    <s v=""/>
    <b v="0"/>
    <s v="en"/>
    <m/>
    <s v=""/>
    <b v="0"/>
    <n v="15"/>
    <s v="1093221562172489728"/>
    <s v="Twitter for iPhone"/>
    <b v="0"/>
    <s v="1093221562172489728"/>
    <s v="Tweet"/>
    <n v="0"/>
    <n v="0"/>
    <m/>
    <m/>
    <m/>
    <m/>
    <m/>
    <m/>
    <m/>
    <m/>
    <n v="1"/>
    <s v="1"/>
    <s v="1"/>
    <m/>
    <m/>
    <m/>
    <m/>
    <m/>
    <m/>
    <m/>
    <m/>
    <m/>
  </r>
  <r>
    <s v="diando70"/>
    <s v="cccoer"/>
    <m/>
    <m/>
    <m/>
    <m/>
    <m/>
    <m/>
    <m/>
    <m/>
    <s v="No"/>
    <n v="119"/>
    <m/>
    <m/>
    <s v="Mentions"/>
    <d v="2019-02-07T14:19:43.000"/>
    <x v="2"/>
    <s v="https://conference.oeconsortium.org/2019/cfp/"/>
    <s v="oeconsortium.org"/>
    <s v="oeglobal19"/>
    <m/>
    <s v="http://pbs.twimg.com/profile_images/580344194675400704/QduShu4J_normal.jpg"/>
    <d v="2019-02-07T14:19:43.000"/>
    <s v="https://twitter.com/diando70/status/1093514649956507648"/>
    <m/>
    <m/>
    <s v="1093514649956507648"/>
    <m/>
    <b v="0"/>
    <n v="0"/>
    <s v=""/>
    <b v="0"/>
    <s v="en"/>
    <m/>
    <s v=""/>
    <b v="0"/>
    <n v="15"/>
    <s v="1093221562172489728"/>
    <s v="Twitter for iPhone"/>
    <b v="0"/>
    <s v="1093221562172489728"/>
    <s v="Tweet"/>
    <n v="0"/>
    <n v="0"/>
    <m/>
    <m/>
    <m/>
    <m/>
    <m/>
    <m/>
    <m/>
    <m/>
    <n v="1"/>
    <s v="1"/>
    <s v="1"/>
    <n v="0"/>
    <n v="0"/>
    <n v="0"/>
    <n v="0"/>
    <n v="0"/>
    <n v="0"/>
    <n v="12"/>
    <n v="100"/>
    <n v="12"/>
  </r>
  <r>
    <s v="ghenrick"/>
    <s v="oeconsortium"/>
    <m/>
    <m/>
    <m/>
    <m/>
    <m/>
    <m/>
    <m/>
    <m/>
    <s v="No"/>
    <n v="120"/>
    <m/>
    <m/>
    <s v="Retweet"/>
    <d v="2019-02-07T14:22:02.000"/>
    <x v="2"/>
    <s v="https://conference.oeconsortium.org/2019/cfp/"/>
    <s v="oeconsortium.org"/>
    <s v="oeglobal19"/>
    <m/>
    <s v="http://pbs.twimg.com/profile_images/827073867512500224/l0VKhz6g_normal.jpg"/>
    <d v="2019-02-07T14:22:02.000"/>
    <s v="https://twitter.com/ghenrick/status/1093515231760920576"/>
    <m/>
    <m/>
    <s v="1093515231760920576"/>
    <m/>
    <b v="0"/>
    <n v="0"/>
    <s v=""/>
    <b v="0"/>
    <s v="en"/>
    <m/>
    <s v=""/>
    <b v="0"/>
    <n v="15"/>
    <s v="1093221562172489728"/>
    <s v="Twitter for iPhone"/>
    <b v="0"/>
    <s v="1093221562172489728"/>
    <s v="Tweet"/>
    <n v="0"/>
    <n v="0"/>
    <m/>
    <m/>
    <m/>
    <m/>
    <m/>
    <m/>
    <m/>
    <m/>
    <n v="1"/>
    <s v="1"/>
    <s v="1"/>
    <m/>
    <m/>
    <m/>
    <m/>
    <m/>
    <m/>
    <m/>
    <m/>
    <m/>
  </r>
  <r>
    <s v="ghenrick"/>
    <s v="paola5373"/>
    <m/>
    <m/>
    <m/>
    <m/>
    <m/>
    <m/>
    <m/>
    <m/>
    <s v="No"/>
    <n v="121"/>
    <m/>
    <m/>
    <s v="Mentions"/>
    <d v="2019-02-07T14:22:02.000"/>
    <x v="2"/>
    <s v="https://conference.oeconsortium.org/2019/cfp/"/>
    <s v="oeconsortium.org"/>
    <s v="oeglobal19"/>
    <m/>
    <s v="http://pbs.twimg.com/profile_images/827073867512500224/l0VKhz6g_normal.jpg"/>
    <d v="2019-02-07T14:22:02.000"/>
    <s v="https://twitter.com/ghenrick/status/1093515231760920576"/>
    <m/>
    <m/>
    <s v="1093515231760920576"/>
    <m/>
    <b v="0"/>
    <n v="0"/>
    <s v=""/>
    <b v="0"/>
    <s v="en"/>
    <m/>
    <s v=""/>
    <b v="0"/>
    <n v="15"/>
    <s v="1093221562172489728"/>
    <s v="Twitter for iPhone"/>
    <b v="0"/>
    <s v="1093221562172489728"/>
    <s v="Tweet"/>
    <n v="0"/>
    <n v="0"/>
    <m/>
    <m/>
    <m/>
    <m/>
    <m/>
    <m/>
    <m/>
    <m/>
    <n v="1"/>
    <s v="1"/>
    <s v="1"/>
    <m/>
    <m/>
    <m/>
    <m/>
    <m/>
    <m/>
    <m/>
    <m/>
    <m/>
  </r>
  <r>
    <s v="ghenrick"/>
    <s v="polimi"/>
    <m/>
    <m/>
    <m/>
    <m/>
    <m/>
    <m/>
    <m/>
    <m/>
    <s v="No"/>
    <n v="122"/>
    <m/>
    <m/>
    <s v="Mentions"/>
    <d v="2019-02-07T14:22:02.000"/>
    <x v="2"/>
    <s v="https://conference.oeconsortium.org/2019/cfp/"/>
    <s v="oeconsortium.org"/>
    <s v="oeglobal19"/>
    <m/>
    <s v="http://pbs.twimg.com/profile_images/827073867512500224/l0VKhz6g_normal.jpg"/>
    <d v="2019-02-07T14:22:02.000"/>
    <s v="https://twitter.com/ghenrick/status/1093515231760920576"/>
    <m/>
    <m/>
    <s v="1093515231760920576"/>
    <m/>
    <b v="0"/>
    <n v="0"/>
    <s v=""/>
    <b v="0"/>
    <s v="en"/>
    <m/>
    <s v=""/>
    <b v="0"/>
    <n v="15"/>
    <s v="1093221562172489728"/>
    <s v="Twitter for iPhone"/>
    <b v="0"/>
    <s v="1093221562172489728"/>
    <s v="Tweet"/>
    <n v="0"/>
    <n v="0"/>
    <m/>
    <m/>
    <m/>
    <m/>
    <m/>
    <m/>
    <m/>
    <m/>
    <n v="1"/>
    <s v="1"/>
    <s v="1"/>
    <m/>
    <m/>
    <m/>
    <m/>
    <m/>
    <m/>
    <m/>
    <m/>
    <m/>
  </r>
  <r>
    <s v="ghenrick"/>
    <s v="cccoer"/>
    <m/>
    <m/>
    <m/>
    <m/>
    <m/>
    <m/>
    <m/>
    <m/>
    <s v="No"/>
    <n v="123"/>
    <m/>
    <m/>
    <s v="Mentions"/>
    <d v="2019-02-07T14:22:02.000"/>
    <x v="2"/>
    <s v="https://conference.oeconsortium.org/2019/cfp/"/>
    <s v="oeconsortium.org"/>
    <s v="oeglobal19"/>
    <m/>
    <s v="http://pbs.twimg.com/profile_images/827073867512500224/l0VKhz6g_normal.jpg"/>
    <d v="2019-02-07T14:22:02.000"/>
    <s v="https://twitter.com/ghenrick/status/1093515231760920576"/>
    <m/>
    <m/>
    <s v="1093515231760920576"/>
    <m/>
    <b v="0"/>
    <n v="0"/>
    <s v=""/>
    <b v="0"/>
    <s v="en"/>
    <m/>
    <s v=""/>
    <b v="0"/>
    <n v="15"/>
    <s v="1093221562172489728"/>
    <s v="Twitter for iPhone"/>
    <b v="0"/>
    <s v="1093221562172489728"/>
    <s v="Tweet"/>
    <n v="0"/>
    <n v="0"/>
    <m/>
    <m/>
    <m/>
    <m/>
    <m/>
    <m/>
    <m/>
    <m/>
    <n v="1"/>
    <s v="1"/>
    <s v="1"/>
    <n v="0"/>
    <n v="0"/>
    <n v="0"/>
    <n v="0"/>
    <n v="0"/>
    <n v="0"/>
    <n v="12"/>
    <n v="100"/>
    <n v="12"/>
  </r>
  <r>
    <s v="oerinfo"/>
    <s v="oer_joıntly"/>
    <m/>
    <m/>
    <m/>
    <m/>
    <m/>
    <m/>
    <m/>
    <m/>
    <s v="No"/>
    <n v="124"/>
    <m/>
    <m/>
    <s v="Retweet"/>
    <d v="2019-02-07T15:01:20.000"/>
    <x v="8"/>
    <m/>
    <m/>
    <s v="oeglobal19"/>
    <m/>
    <s v="http://pbs.twimg.com/profile_images/854587689391280128/Y1bAbI9j_normal.jpg"/>
    <d v="2019-02-07T15:01:20.000"/>
    <s v="https://twitter.com/oerinfo/status/1093525121225109504"/>
    <m/>
    <m/>
    <s v="1093525121225109504"/>
    <m/>
    <b v="0"/>
    <n v="0"/>
    <s v=""/>
    <b v="0"/>
    <s v="de"/>
    <m/>
    <s v=""/>
    <b v="0"/>
    <n v="4"/>
    <s v="1093432509285703681"/>
    <s v="Twitter for Android"/>
    <b v="0"/>
    <s v="1093432509285703681"/>
    <s v="Tweet"/>
    <n v="0"/>
    <n v="0"/>
    <m/>
    <m/>
    <m/>
    <m/>
    <m/>
    <m/>
    <m/>
    <m/>
    <n v="1"/>
    <s v="3"/>
    <s v="3"/>
    <n v="0"/>
    <n v="0"/>
    <n v="1"/>
    <n v="4.761904761904762"/>
    <n v="0"/>
    <n v="0"/>
    <n v="20"/>
    <n v="95.23809523809524"/>
    <n v="21"/>
  </r>
  <r>
    <s v="okfnedu"/>
    <s v="oeconsortium"/>
    <m/>
    <m/>
    <m/>
    <m/>
    <m/>
    <m/>
    <m/>
    <m/>
    <s v="No"/>
    <n v="125"/>
    <m/>
    <m/>
    <s v="Retweet"/>
    <d v="2019-02-07T15:42:15.000"/>
    <x v="9"/>
    <s v="https://www.oeconsortium.org/2019/02/oeglobal19-announces-call-for-proposals/"/>
    <s v="oeconsortium.org"/>
    <s v="oeglobal19"/>
    <m/>
    <s v="http://pbs.twimg.com/profile_images/552452301005156352/AcxCbnXC_normal.png"/>
    <d v="2019-02-07T15:42:15.000"/>
    <s v="https://twitter.com/okfnedu/status/1093535418430181376"/>
    <m/>
    <m/>
    <s v="1093535418430181376"/>
    <m/>
    <b v="0"/>
    <n v="0"/>
    <s v=""/>
    <b v="0"/>
    <s v="en"/>
    <m/>
    <s v=""/>
    <b v="0"/>
    <n v="4"/>
    <s v="1093534609172766720"/>
    <s v="Twitter Web Client"/>
    <b v="0"/>
    <s v="1093534609172766720"/>
    <s v="Tweet"/>
    <n v="0"/>
    <n v="0"/>
    <m/>
    <m/>
    <m/>
    <m/>
    <m/>
    <m/>
    <m/>
    <m/>
    <n v="1"/>
    <s v="1"/>
    <s v="1"/>
    <m/>
    <m/>
    <m/>
    <m/>
    <m/>
    <m/>
    <m/>
    <m/>
    <m/>
  </r>
  <r>
    <s v="okfnedu"/>
    <s v="polimi"/>
    <m/>
    <m/>
    <m/>
    <m/>
    <m/>
    <m/>
    <m/>
    <m/>
    <s v="No"/>
    <n v="126"/>
    <m/>
    <m/>
    <s v="Mentions"/>
    <d v="2019-02-07T15:42:15.000"/>
    <x v="9"/>
    <s v="https://www.oeconsortium.org/2019/02/oeglobal19-announces-call-for-proposals/"/>
    <s v="oeconsortium.org"/>
    <s v="oeglobal19"/>
    <m/>
    <s v="http://pbs.twimg.com/profile_images/552452301005156352/AcxCbnXC_normal.png"/>
    <d v="2019-02-07T15:42:15.000"/>
    <s v="https://twitter.com/okfnedu/status/1093535418430181376"/>
    <m/>
    <m/>
    <s v="1093535418430181376"/>
    <m/>
    <b v="0"/>
    <n v="0"/>
    <s v=""/>
    <b v="0"/>
    <s v="en"/>
    <m/>
    <s v=""/>
    <b v="0"/>
    <n v="4"/>
    <s v="1093534609172766720"/>
    <s v="Twitter Web Client"/>
    <b v="0"/>
    <s v="1093534609172766720"/>
    <s v="Tweet"/>
    <n v="0"/>
    <n v="0"/>
    <m/>
    <m/>
    <m/>
    <m/>
    <m/>
    <m/>
    <m/>
    <m/>
    <n v="1"/>
    <s v="1"/>
    <s v="1"/>
    <m/>
    <m/>
    <m/>
    <m/>
    <m/>
    <m/>
    <m/>
    <m/>
    <m/>
  </r>
  <r>
    <s v="okfnedu"/>
    <s v="cccoer"/>
    <m/>
    <m/>
    <m/>
    <m/>
    <m/>
    <m/>
    <m/>
    <m/>
    <s v="No"/>
    <n v="127"/>
    <m/>
    <m/>
    <s v="Mentions"/>
    <d v="2019-02-07T15:42:15.000"/>
    <x v="9"/>
    <s v="https://www.oeconsortium.org/2019/02/oeglobal19-announces-call-for-proposals/"/>
    <s v="oeconsortium.org"/>
    <s v="oeglobal19"/>
    <m/>
    <s v="http://pbs.twimg.com/profile_images/552452301005156352/AcxCbnXC_normal.png"/>
    <d v="2019-02-07T15:42:15.000"/>
    <s v="https://twitter.com/okfnedu/status/1093535418430181376"/>
    <m/>
    <m/>
    <s v="1093535418430181376"/>
    <m/>
    <b v="0"/>
    <n v="0"/>
    <s v=""/>
    <b v="0"/>
    <s v="en"/>
    <m/>
    <s v=""/>
    <b v="0"/>
    <n v="4"/>
    <s v="1093534609172766720"/>
    <s v="Twitter Web Client"/>
    <b v="0"/>
    <s v="1093534609172766720"/>
    <s v="Tweet"/>
    <n v="0"/>
    <n v="0"/>
    <m/>
    <m/>
    <m/>
    <m/>
    <m/>
    <m/>
    <m/>
    <m/>
    <n v="1"/>
    <s v="1"/>
    <s v="1"/>
    <n v="0"/>
    <n v="0"/>
    <n v="0"/>
    <n v="0"/>
    <n v="0"/>
    <n v="0"/>
    <n v="13"/>
    <n v="100"/>
    <n v="13"/>
  </r>
  <r>
    <s v="a2ou3boss"/>
    <s v="igor_lesko"/>
    <m/>
    <m/>
    <m/>
    <m/>
    <m/>
    <m/>
    <m/>
    <m/>
    <s v="No"/>
    <n v="128"/>
    <m/>
    <m/>
    <s v="Retweet"/>
    <d v="2019-02-07T17:24:41.000"/>
    <x v="3"/>
    <s v="https://conference.oeconsortium.org/2019/cfp/"/>
    <s v="oeconsortium.org"/>
    <s v="openeducation"/>
    <m/>
    <s v="http://pbs.twimg.com/profile_images/534642996445057024/QWqPGToQ_normal.jpeg"/>
    <d v="2019-02-07T17:24:41.000"/>
    <s v="https://twitter.com/a2ou3boss/status/1093561195838259202"/>
    <m/>
    <m/>
    <s v="1093561195838259202"/>
    <m/>
    <b v="0"/>
    <n v="0"/>
    <s v=""/>
    <b v="0"/>
    <s v="en"/>
    <m/>
    <s v=""/>
    <b v="0"/>
    <n v="19"/>
    <s v="1093235705864744960"/>
    <s v="Twitter for iPhone"/>
    <b v="0"/>
    <s v="1093235705864744960"/>
    <s v="Tweet"/>
    <n v="0"/>
    <n v="0"/>
    <m/>
    <m/>
    <m/>
    <m/>
    <m/>
    <m/>
    <m/>
    <m/>
    <n v="1"/>
    <s v="2"/>
    <s v="2"/>
    <m/>
    <m/>
    <m/>
    <m/>
    <m/>
    <m/>
    <m/>
    <m/>
    <m/>
  </r>
  <r>
    <s v="a2ou3boss"/>
    <s v="ıcdeop"/>
    <m/>
    <m/>
    <m/>
    <m/>
    <m/>
    <m/>
    <m/>
    <m/>
    <s v="No"/>
    <n v="129"/>
    <m/>
    <m/>
    <s v="Mentions"/>
    <d v="2019-02-07T17:24:41.000"/>
    <x v="3"/>
    <s v="https://conference.oeconsortium.org/2019/cfp/"/>
    <s v="oeconsortium.org"/>
    <s v="openeducation"/>
    <m/>
    <s v="http://pbs.twimg.com/profile_images/534642996445057024/QWqPGToQ_normal.jpeg"/>
    <d v="2019-02-07T17:24:41.000"/>
    <s v="https://twitter.com/a2ou3boss/status/1093561195838259202"/>
    <m/>
    <m/>
    <s v="1093561195838259202"/>
    <m/>
    <b v="0"/>
    <n v="0"/>
    <s v=""/>
    <b v="0"/>
    <s v="en"/>
    <m/>
    <s v=""/>
    <b v="0"/>
    <n v="19"/>
    <s v="1093235705864744960"/>
    <s v="Twitter for iPhone"/>
    <b v="0"/>
    <s v="1093235705864744960"/>
    <s v="Tweet"/>
    <n v="0"/>
    <n v="0"/>
    <m/>
    <m/>
    <m/>
    <m/>
    <m/>
    <m/>
    <m/>
    <m/>
    <n v="1"/>
    <s v="2"/>
    <s v="2"/>
    <m/>
    <m/>
    <m/>
    <m/>
    <m/>
    <m/>
    <m/>
    <m/>
    <m/>
  </r>
  <r>
    <s v="a2ou3boss"/>
    <s v="icde_org"/>
    <m/>
    <m/>
    <m/>
    <m/>
    <m/>
    <m/>
    <m/>
    <m/>
    <s v="No"/>
    <n v="130"/>
    <m/>
    <m/>
    <s v="Mentions"/>
    <d v="2019-02-07T17:24:41.000"/>
    <x v="3"/>
    <s v="https://conference.oeconsortium.org/2019/cfp/"/>
    <s v="oeconsortium.org"/>
    <s v="openeducation"/>
    <m/>
    <s v="http://pbs.twimg.com/profile_images/534642996445057024/QWqPGToQ_normal.jpeg"/>
    <d v="2019-02-07T17:24:41.000"/>
    <s v="https://twitter.com/a2ou3boss/status/1093561195838259202"/>
    <m/>
    <m/>
    <s v="1093561195838259202"/>
    <m/>
    <b v="0"/>
    <n v="0"/>
    <s v=""/>
    <b v="0"/>
    <s v="en"/>
    <m/>
    <s v=""/>
    <b v="0"/>
    <n v="19"/>
    <s v="1093235705864744960"/>
    <s v="Twitter for iPhone"/>
    <b v="0"/>
    <s v="1093235705864744960"/>
    <s v="Tweet"/>
    <n v="0"/>
    <n v="0"/>
    <m/>
    <m/>
    <m/>
    <m/>
    <m/>
    <m/>
    <m/>
    <m/>
    <n v="1"/>
    <s v="2"/>
    <s v="2"/>
    <m/>
    <m/>
    <m/>
    <m/>
    <m/>
    <m/>
    <m/>
    <m/>
    <m/>
  </r>
  <r>
    <s v="a2ou3boss"/>
    <s v="polimi"/>
    <m/>
    <m/>
    <m/>
    <m/>
    <m/>
    <m/>
    <m/>
    <m/>
    <s v="No"/>
    <n v="131"/>
    <m/>
    <m/>
    <s v="Mentions"/>
    <d v="2019-02-07T17:24:41.000"/>
    <x v="3"/>
    <s v="https://conference.oeconsortium.org/2019/cfp/"/>
    <s v="oeconsortium.org"/>
    <s v="openeducation"/>
    <m/>
    <s v="http://pbs.twimg.com/profile_images/534642996445057024/QWqPGToQ_normal.jpeg"/>
    <d v="2019-02-07T17:24:41.000"/>
    <s v="https://twitter.com/a2ou3boss/status/1093561195838259202"/>
    <m/>
    <m/>
    <s v="1093561195838259202"/>
    <m/>
    <b v="0"/>
    <n v="0"/>
    <s v=""/>
    <b v="0"/>
    <s v="en"/>
    <m/>
    <s v=""/>
    <b v="0"/>
    <n v="19"/>
    <s v="1093235705864744960"/>
    <s v="Twitter for iPhone"/>
    <b v="0"/>
    <s v="1093235705864744960"/>
    <s v="Tweet"/>
    <n v="0"/>
    <n v="0"/>
    <m/>
    <m/>
    <m/>
    <m/>
    <m/>
    <m/>
    <m/>
    <m/>
    <n v="1"/>
    <s v="2"/>
    <s v="1"/>
    <n v="0"/>
    <n v="0"/>
    <n v="0"/>
    <n v="0"/>
    <n v="0"/>
    <n v="0"/>
    <n v="33"/>
    <n v="100"/>
    <n v="33"/>
  </r>
  <r>
    <s v="gconole"/>
    <s v="igor_lesko"/>
    <m/>
    <m/>
    <m/>
    <m/>
    <m/>
    <m/>
    <m/>
    <m/>
    <s v="No"/>
    <n v="132"/>
    <m/>
    <m/>
    <s v="Retweet"/>
    <d v="2019-02-07T17:53:12.000"/>
    <x v="3"/>
    <s v="https://conference.oeconsortium.org/2019/cfp/"/>
    <s v="oeconsortium.org"/>
    <s v="openeducation"/>
    <m/>
    <s v="http://pbs.twimg.com/profile_images/1365912237/sailong19_normal.jpg"/>
    <d v="2019-02-07T17:53:12.000"/>
    <s v="https://twitter.com/gconole/status/1093568372267278337"/>
    <m/>
    <m/>
    <s v="1093568372267278337"/>
    <m/>
    <b v="0"/>
    <n v="0"/>
    <s v=""/>
    <b v="0"/>
    <s v="en"/>
    <m/>
    <s v=""/>
    <b v="0"/>
    <n v="19"/>
    <s v="1093235705864744960"/>
    <s v="Twitter for iPhone"/>
    <b v="0"/>
    <s v="1093235705864744960"/>
    <s v="Tweet"/>
    <n v="0"/>
    <n v="0"/>
    <m/>
    <m/>
    <m/>
    <m/>
    <m/>
    <m/>
    <m/>
    <m/>
    <n v="1"/>
    <s v="2"/>
    <s v="2"/>
    <m/>
    <m/>
    <m/>
    <m/>
    <m/>
    <m/>
    <m/>
    <m/>
    <m/>
  </r>
  <r>
    <s v="gconole"/>
    <s v="ıcdeop"/>
    <m/>
    <m/>
    <m/>
    <m/>
    <m/>
    <m/>
    <m/>
    <m/>
    <s v="No"/>
    <n v="133"/>
    <m/>
    <m/>
    <s v="Mentions"/>
    <d v="2019-02-07T17:53:12.000"/>
    <x v="3"/>
    <s v="https://conference.oeconsortium.org/2019/cfp/"/>
    <s v="oeconsortium.org"/>
    <s v="openeducation"/>
    <m/>
    <s v="http://pbs.twimg.com/profile_images/1365912237/sailong19_normal.jpg"/>
    <d v="2019-02-07T17:53:12.000"/>
    <s v="https://twitter.com/gconole/status/1093568372267278337"/>
    <m/>
    <m/>
    <s v="1093568372267278337"/>
    <m/>
    <b v="0"/>
    <n v="0"/>
    <s v=""/>
    <b v="0"/>
    <s v="en"/>
    <m/>
    <s v=""/>
    <b v="0"/>
    <n v="19"/>
    <s v="1093235705864744960"/>
    <s v="Twitter for iPhone"/>
    <b v="0"/>
    <s v="1093235705864744960"/>
    <s v="Tweet"/>
    <n v="0"/>
    <n v="0"/>
    <m/>
    <m/>
    <m/>
    <m/>
    <m/>
    <m/>
    <m/>
    <m/>
    <n v="1"/>
    <s v="2"/>
    <s v="2"/>
    <m/>
    <m/>
    <m/>
    <m/>
    <m/>
    <m/>
    <m/>
    <m/>
    <m/>
  </r>
  <r>
    <s v="gconole"/>
    <s v="icde_org"/>
    <m/>
    <m/>
    <m/>
    <m/>
    <m/>
    <m/>
    <m/>
    <m/>
    <s v="No"/>
    <n v="134"/>
    <m/>
    <m/>
    <s v="Mentions"/>
    <d v="2019-02-07T17:53:12.000"/>
    <x v="3"/>
    <s v="https://conference.oeconsortium.org/2019/cfp/"/>
    <s v="oeconsortium.org"/>
    <s v="openeducation"/>
    <m/>
    <s v="http://pbs.twimg.com/profile_images/1365912237/sailong19_normal.jpg"/>
    <d v="2019-02-07T17:53:12.000"/>
    <s v="https://twitter.com/gconole/status/1093568372267278337"/>
    <m/>
    <m/>
    <s v="1093568372267278337"/>
    <m/>
    <b v="0"/>
    <n v="0"/>
    <s v=""/>
    <b v="0"/>
    <s v="en"/>
    <m/>
    <s v=""/>
    <b v="0"/>
    <n v="19"/>
    <s v="1093235705864744960"/>
    <s v="Twitter for iPhone"/>
    <b v="0"/>
    <s v="1093235705864744960"/>
    <s v="Tweet"/>
    <n v="0"/>
    <n v="0"/>
    <m/>
    <m/>
    <m/>
    <m/>
    <m/>
    <m/>
    <m/>
    <m/>
    <n v="1"/>
    <s v="2"/>
    <s v="2"/>
    <m/>
    <m/>
    <m/>
    <m/>
    <m/>
    <m/>
    <m/>
    <m/>
    <m/>
  </r>
  <r>
    <s v="gconole"/>
    <s v="polimi"/>
    <m/>
    <m/>
    <m/>
    <m/>
    <m/>
    <m/>
    <m/>
    <m/>
    <s v="No"/>
    <n v="135"/>
    <m/>
    <m/>
    <s v="Mentions"/>
    <d v="2019-02-07T17:53:12.000"/>
    <x v="3"/>
    <s v="https://conference.oeconsortium.org/2019/cfp/"/>
    <s v="oeconsortium.org"/>
    <s v="openeducation"/>
    <m/>
    <s v="http://pbs.twimg.com/profile_images/1365912237/sailong19_normal.jpg"/>
    <d v="2019-02-07T17:53:12.000"/>
    <s v="https://twitter.com/gconole/status/1093568372267278337"/>
    <m/>
    <m/>
    <s v="1093568372267278337"/>
    <m/>
    <b v="0"/>
    <n v="0"/>
    <s v=""/>
    <b v="0"/>
    <s v="en"/>
    <m/>
    <s v=""/>
    <b v="0"/>
    <n v="19"/>
    <s v="1093235705864744960"/>
    <s v="Twitter for iPhone"/>
    <b v="0"/>
    <s v="1093235705864744960"/>
    <s v="Tweet"/>
    <n v="0"/>
    <n v="0"/>
    <m/>
    <m/>
    <m/>
    <m/>
    <m/>
    <m/>
    <m/>
    <m/>
    <n v="1"/>
    <s v="2"/>
    <s v="1"/>
    <n v="0"/>
    <n v="0"/>
    <n v="0"/>
    <n v="0"/>
    <n v="0"/>
    <n v="0"/>
    <n v="33"/>
    <n v="100"/>
    <n v="33"/>
  </r>
  <r>
    <s v="roughbounds"/>
    <s v="igor_lesko"/>
    <m/>
    <m/>
    <m/>
    <m/>
    <m/>
    <m/>
    <m/>
    <m/>
    <s v="No"/>
    <n v="136"/>
    <m/>
    <m/>
    <s v="Retweet"/>
    <d v="2019-02-07T18:45:54.000"/>
    <x v="3"/>
    <s v="https://conference.oeconsortium.org/2019/cfp/"/>
    <s v="oeconsortium.org"/>
    <s v="openeducation"/>
    <m/>
    <s v="http://pbs.twimg.com/profile_images/1474367783/compostpicsmore_072_normal.jpg"/>
    <d v="2019-02-07T18:45:54.000"/>
    <s v="https://twitter.com/roughbounds/status/1093581634631282692"/>
    <m/>
    <m/>
    <s v="1093581634631282692"/>
    <m/>
    <b v="0"/>
    <n v="0"/>
    <s v=""/>
    <b v="0"/>
    <s v="en"/>
    <m/>
    <s v=""/>
    <b v="0"/>
    <n v="19"/>
    <s v="1093235705864744960"/>
    <s v="Twitter for Android"/>
    <b v="0"/>
    <s v="1093235705864744960"/>
    <s v="Tweet"/>
    <n v="0"/>
    <n v="0"/>
    <m/>
    <m/>
    <m/>
    <m/>
    <m/>
    <m/>
    <m/>
    <m/>
    <n v="1"/>
    <s v="2"/>
    <s v="2"/>
    <m/>
    <m/>
    <m/>
    <m/>
    <m/>
    <m/>
    <m/>
    <m/>
    <m/>
  </r>
  <r>
    <s v="roughbounds"/>
    <s v="ıcdeop"/>
    <m/>
    <m/>
    <m/>
    <m/>
    <m/>
    <m/>
    <m/>
    <m/>
    <s v="No"/>
    <n v="137"/>
    <m/>
    <m/>
    <s v="Mentions"/>
    <d v="2019-02-07T18:45:54.000"/>
    <x v="3"/>
    <s v="https://conference.oeconsortium.org/2019/cfp/"/>
    <s v="oeconsortium.org"/>
    <s v="openeducation"/>
    <m/>
    <s v="http://pbs.twimg.com/profile_images/1474367783/compostpicsmore_072_normal.jpg"/>
    <d v="2019-02-07T18:45:54.000"/>
    <s v="https://twitter.com/roughbounds/status/1093581634631282692"/>
    <m/>
    <m/>
    <s v="1093581634631282692"/>
    <m/>
    <b v="0"/>
    <n v="0"/>
    <s v=""/>
    <b v="0"/>
    <s v="en"/>
    <m/>
    <s v=""/>
    <b v="0"/>
    <n v="19"/>
    <s v="1093235705864744960"/>
    <s v="Twitter for Android"/>
    <b v="0"/>
    <s v="1093235705864744960"/>
    <s v="Tweet"/>
    <n v="0"/>
    <n v="0"/>
    <m/>
    <m/>
    <m/>
    <m/>
    <m/>
    <m/>
    <m/>
    <m/>
    <n v="1"/>
    <s v="2"/>
    <s v="2"/>
    <m/>
    <m/>
    <m/>
    <m/>
    <m/>
    <m/>
    <m/>
    <m/>
    <m/>
  </r>
  <r>
    <s v="roughbounds"/>
    <s v="icde_org"/>
    <m/>
    <m/>
    <m/>
    <m/>
    <m/>
    <m/>
    <m/>
    <m/>
    <s v="No"/>
    <n v="138"/>
    <m/>
    <m/>
    <s v="Mentions"/>
    <d v="2019-02-07T18:45:54.000"/>
    <x v="3"/>
    <s v="https://conference.oeconsortium.org/2019/cfp/"/>
    <s v="oeconsortium.org"/>
    <s v="openeducation"/>
    <m/>
    <s v="http://pbs.twimg.com/profile_images/1474367783/compostpicsmore_072_normal.jpg"/>
    <d v="2019-02-07T18:45:54.000"/>
    <s v="https://twitter.com/roughbounds/status/1093581634631282692"/>
    <m/>
    <m/>
    <s v="1093581634631282692"/>
    <m/>
    <b v="0"/>
    <n v="0"/>
    <s v=""/>
    <b v="0"/>
    <s v="en"/>
    <m/>
    <s v=""/>
    <b v="0"/>
    <n v="19"/>
    <s v="1093235705864744960"/>
    <s v="Twitter for Android"/>
    <b v="0"/>
    <s v="1093235705864744960"/>
    <s v="Tweet"/>
    <n v="0"/>
    <n v="0"/>
    <m/>
    <m/>
    <m/>
    <m/>
    <m/>
    <m/>
    <m/>
    <m/>
    <n v="1"/>
    <s v="2"/>
    <s v="2"/>
    <m/>
    <m/>
    <m/>
    <m/>
    <m/>
    <m/>
    <m/>
    <m/>
    <m/>
  </r>
  <r>
    <s v="roughbounds"/>
    <s v="polimi"/>
    <m/>
    <m/>
    <m/>
    <m/>
    <m/>
    <m/>
    <m/>
    <m/>
    <s v="No"/>
    <n v="139"/>
    <m/>
    <m/>
    <s v="Mentions"/>
    <d v="2019-02-07T18:45:54.000"/>
    <x v="3"/>
    <s v="https://conference.oeconsortium.org/2019/cfp/"/>
    <s v="oeconsortium.org"/>
    <s v="openeducation"/>
    <m/>
    <s v="http://pbs.twimg.com/profile_images/1474367783/compostpicsmore_072_normal.jpg"/>
    <d v="2019-02-07T18:45:54.000"/>
    <s v="https://twitter.com/roughbounds/status/1093581634631282692"/>
    <m/>
    <m/>
    <s v="1093581634631282692"/>
    <m/>
    <b v="0"/>
    <n v="0"/>
    <s v=""/>
    <b v="0"/>
    <s v="en"/>
    <m/>
    <s v=""/>
    <b v="0"/>
    <n v="19"/>
    <s v="1093235705864744960"/>
    <s v="Twitter for Android"/>
    <b v="0"/>
    <s v="1093235705864744960"/>
    <s v="Tweet"/>
    <n v="0"/>
    <n v="0"/>
    <m/>
    <m/>
    <m/>
    <m/>
    <m/>
    <m/>
    <m/>
    <m/>
    <n v="1"/>
    <s v="2"/>
    <s v="1"/>
    <n v="0"/>
    <n v="0"/>
    <n v="0"/>
    <n v="0"/>
    <n v="0"/>
    <n v="0"/>
    <n v="33"/>
    <n v="100"/>
    <n v="33"/>
  </r>
  <r>
    <s v="mneuschaefer"/>
    <s v="oer_joıntly"/>
    <m/>
    <m/>
    <m/>
    <m/>
    <m/>
    <m/>
    <m/>
    <m/>
    <s v="No"/>
    <n v="140"/>
    <m/>
    <m/>
    <s v="Retweet"/>
    <d v="2019-02-07T19:31:44.000"/>
    <x v="8"/>
    <m/>
    <m/>
    <s v="oeglobal19"/>
    <m/>
    <s v="http://pbs.twimg.com/profile_images/1058434486520684544/UYs1Srvu_normal.jpg"/>
    <d v="2019-02-07T19:31:44.000"/>
    <s v="https://twitter.com/mneuschaefer/status/1093593169558683648"/>
    <m/>
    <m/>
    <s v="1093593169558683648"/>
    <m/>
    <b v="0"/>
    <n v="0"/>
    <s v=""/>
    <b v="0"/>
    <s v="de"/>
    <m/>
    <s v=""/>
    <b v="0"/>
    <n v="4"/>
    <s v="1093432509285703681"/>
    <s v="Twitter for Android"/>
    <b v="0"/>
    <s v="1093432509285703681"/>
    <s v="Tweet"/>
    <n v="0"/>
    <n v="0"/>
    <m/>
    <m/>
    <m/>
    <m/>
    <m/>
    <m/>
    <m/>
    <m/>
    <n v="1"/>
    <s v="3"/>
    <s v="3"/>
    <n v="0"/>
    <n v="0"/>
    <n v="1"/>
    <n v="4.761904761904762"/>
    <n v="0"/>
    <n v="0"/>
    <n v="20"/>
    <n v="95.23809523809524"/>
    <n v="21"/>
  </r>
  <r>
    <s v="vrodes"/>
    <s v="oeconsortium"/>
    <m/>
    <m/>
    <m/>
    <m/>
    <m/>
    <m/>
    <m/>
    <m/>
    <s v="No"/>
    <n v="141"/>
    <m/>
    <m/>
    <s v="Retweet"/>
    <d v="2019-02-07T21:21:53.000"/>
    <x v="9"/>
    <s v="https://www.oeconsortium.org/2019/02/oeglobal19-announces-call-for-proposals/"/>
    <s v="oeconsortium.org"/>
    <s v="oeglobal19"/>
    <m/>
    <s v="http://pbs.twimg.com/profile_images/1008116458830917632/7tdlyq3C_normal.jpg"/>
    <d v="2019-02-07T21:21:53.000"/>
    <s v="https://twitter.com/vrodes/status/1093620891286671365"/>
    <m/>
    <m/>
    <s v="1093620891286671365"/>
    <m/>
    <b v="0"/>
    <n v="0"/>
    <s v=""/>
    <b v="0"/>
    <s v="en"/>
    <m/>
    <s v=""/>
    <b v="0"/>
    <n v="4"/>
    <s v="1093534609172766720"/>
    <s v="Twitter for Android"/>
    <b v="0"/>
    <s v="1093534609172766720"/>
    <s v="Tweet"/>
    <n v="0"/>
    <n v="0"/>
    <m/>
    <m/>
    <m/>
    <m/>
    <m/>
    <m/>
    <m/>
    <m/>
    <n v="1"/>
    <s v="1"/>
    <s v="1"/>
    <m/>
    <m/>
    <m/>
    <m/>
    <m/>
    <m/>
    <m/>
    <m/>
    <m/>
  </r>
  <r>
    <s v="vrodes"/>
    <s v="polimi"/>
    <m/>
    <m/>
    <m/>
    <m/>
    <m/>
    <m/>
    <m/>
    <m/>
    <s v="No"/>
    <n v="142"/>
    <m/>
    <m/>
    <s v="Mentions"/>
    <d v="2019-02-07T21:21:53.000"/>
    <x v="9"/>
    <s v="https://www.oeconsortium.org/2019/02/oeglobal19-announces-call-for-proposals/"/>
    <s v="oeconsortium.org"/>
    <s v="oeglobal19"/>
    <m/>
    <s v="http://pbs.twimg.com/profile_images/1008116458830917632/7tdlyq3C_normal.jpg"/>
    <d v="2019-02-07T21:21:53.000"/>
    <s v="https://twitter.com/vrodes/status/1093620891286671365"/>
    <m/>
    <m/>
    <s v="1093620891286671365"/>
    <m/>
    <b v="0"/>
    <n v="0"/>
    <s v=""/>
    <b v="0"/>
    <s v="en"/>
    <m/>
    <s v=""/>
    <b v="0"/>
    <n v="4"/>
    <s v="1093534609172766720"/>
    <s v="Twitter for Android"/>
    <b v="0"/>
    <s v="1093534609172766720"/>
    <s v="Tweet"/>
    <n v="0"/>
    <n v="0"/>
    <m/>
    <m/>
    <m/>
    <m/>
    <m/>
    <m/>
    <m/>
    <m/>
    <n v="1"/>
    <s v="1"/>
    <s v="1"/>
    <m/>
    <m/>
    <m/>
    <m/>
    <m/>
    <m/>
    <m/>
    <m/>
    <m/>
  </r>
  <r>
    <s v="vrodes"/>
    <s v="cccoer"/>
    <m/>
    <m/>
    <m/>
    <m/>
    <m/>
    <m/>
    <m/>
    <m/>
    <s v="No"/>
    <n v="143"/>
    <m/>
    <m/>
    <s v="Mentions"/>
    <d v="2019-02-07T21:21:53.000"/>
    <x v="9"/>
    <s v="https://www.oeconsortium.org/2019/02/oeglobal19-announces-call-for-proposals/"/>
    <s v="oeconsortium.org"/>
    <s v="oeglobal19"/>
    <m/>
    <s v="http://pbs.twimg.com/profile_images/1008116458830917632/7tdlyq3C_normal.jpg"/>
    <d v="2019-02-07T21:21:53.000"/>
    <s v="https://twitter.com/vrodes/status/1093620891286671365"/>
    <m/>
    <m/>
    <s v="1093620891286671365"/>
    <m/>
    <b v="0"/>
    <n v="0"/>
    <s v=""/>
    <b v="0"/>
    <s v="en"/>
    <m/>
    <s v=""/>
    <b v="0"/>
    <n v="4"/>
    <s v="1093534609172766720"/>
    <s v="Twitter for Android"/>
    <b v="0"/>
    <s v="1093534609172766720"/>
    <s v="Tweet"/>
    <n v="0"/>
    <n v="0"/>
    <m/>
    <m/>
    <m/>
    <m/>
    <m/>
    <m/>
    <m/>
    <m/>
    <n v="1"/>
    <s v="1"/>
    <s v="1"/>
    <n v="0"/>
    <n v="0"/>
    <n v="0"/>
    <n v="0"/>
    <n v="0"/>
    <n v="0"/>
    <n v="13"/>
    <n v="100"/>
    <n v="13"/>
  </r>
  <r>
    <s v="igor_lesko"/>
    <s v="ıcdeop"/>
    <m/>
    <m/>
    <m/>
    <m/>
    <m/>
    <m/>
    <m/>
    <m/>
    <s v="Yes"/>
    <n v="144"/>
    <m/>
    <m/>
    <s v="Mentions"/>
    <d v="2019-02-06T19:51:18.000"/>
    <x v="3"/>
    <s v="https://conference.oeconsortium.org/2019/cfp/"/>
    <s v="oeconsortium.org"/>
    <s v="openeducation oer openpedagogy openpolicy openaccess opencon gogn oer19 oeglobal19 opensource"/>
    <m/>
    <s v="http://pbs.twimg.com/profile_images/1729139867/igor_normal.jpg"/>
    <d v="2019-02-06T19:51:18.000"/>
    <s v="https://twitter.com/igor_lesko/status/1093235705864744960"/>
    <m/>
    <m/>
    <s v="1093235705864744960"/>
    <m/>
    <b v="0"/>
    <n v="21"/>
    <s v=""/>
    <b v="0"/>
    <s v="en"/>
    <m/>
    <s v=""/>
    <b v="0"/>
    <n v="19"/>
    <s v=""/>
    <s v="Twitter Web Client"/>
    <b v="0"/>
    <s v="1093235705864744960"/>
    <s v="Tweet"/>
    <n v="0"/>
    <n v="0"/>
    <m/>
    <m/>
    <m/>
    <m/>
    <m/>
    <m/>
    <m/>
    <m/>
    <n v="1"/>
    <s v="2"/>
    <s v="2"/>
    <m/>
    <m/>
    <m/>
    <m/>
    <m/>
    <m/>
    <m/>
    <m/>
    <m/>
  </r>
  <r>
    <s v="igor_lesko"/>
    <s v="icde_org"/>
    <m/>
    <m/>
    <m/>
    <m/>
    <m/>
    <m/>
    <m/>
    <m/>
    <s v="No"/>
    <n v="145"/>
    <m/>
    <m/>
    <s v="Mentions"/>
    <d v="2019-02-06T19:51:18.000"/>
    <x v="3"/>
    <s v="https://conference.oeconsortium.org/2019/cfp/"/>
    <s v="oeconsortium.org"/>
    <s v="openeducation oer openpedagogy openpolicy openaccess opencon gogn oer19 oeglobal19 opensource"/>
    <m/>
    <s v="http://pbs.twimg.com/profile_images/1729139867/igor_normal.jpg"/>
    <d v="2019-02-06T19:51:18.000"/>
    <s v="https://twitter.com/igor_lesko/status/1093235705864744960"/>
    <m/>
    <m/>
    <s v="1093235705864744960"/>
    <m/>
    <b v="0"/>
    <n v="21"/>
    <s v=""/>
    <b v="0"/>
    <s v="en"/>
    <m/>
    <s v=""/>
    <b v="0"/>
    <n v="19"/>
    <s v=""/>
    <s v="Twitter Web Client"/>
    <b v="0"/>
    <s v="1093235705864744960"/>
    <s v="Tweet"/>
    <n v="0"/>
    <n v="0"/>
    <m/>
    <m/>
    <m/>
    <m/>
    <m/>
    <m/>
    <m/>
    <m/>
    <n v="1"/>
    <s v="2"/>
    <s v="2"/>
    <n v="0"/>
    <n v="0"/>
    <n v="0"/>
    <n v="0"/>
    <n v="0"/>
    <n v="0"/>
    <n v="33"/>
    <n v="100"/>
    <n v="33"/>
  </r>
  <r>
    <s v="igor_lesko"/>
    <s v="polimi"/>
    <m/>
    <m/>
    <m/>
    <m/>
    <m/>
    <m/>
    <m/>
    <m/>
    <s v="No"/>
    <n v="146"/>
    <m/>
    <m/>
    <s v="Mentions"/>
    <d v="2019-02-06T19:51:18.000"/>
    <x v="3"/>
    <s v="https://conference.oeconsortium.org/2019/cfp/"/>
    <s v="oeconsortium.org"/>
    <s v="openeducation oer openpedagogy openpolicy openaccess opencon gogn oer19 oeglobal19 opensource"/>
    <m/>
    <s v="http://pbs.twimg.com/profile_images/1729139867/igor_normal.jpg"/>
    <d v="2019-02-06T19:51:18.000"/>
    <s v="https://twitter.com/igor_lesko/status/1093235705864744960"/>
    <m/>
    <m/>
    <s v="1093235705864744960"/>
    <m/>
    <b v="0"/>
    <n v="21"/>
    <s v=""/>
    <b v="0"/>
    <s v="en"/>
    <m/>
    <s v=""/>
    <b v="0"/>
    <n v="19"/>
    <s v=""/>
    <s v="Twitter Web Client"/>
    <b v="0"/>
    <s v="1093235705864744960"/>
    <s v="Tweet"/>
    <n v="0"/>
    <n v="0"/>
    <m/>
    <m/>
    <m/>
    <m/>
    <m/>
    <m/>
    <m/>
    <m/>
    <n v="1"/>
    <s v="2"/>
    <s v="1"/>
    <m/>
    <m/>
    <m/>
    <m/>
    <m/>
    <m/>
    <m/>
    <m/>
    <m/>
  </r>
  <r>
    <s v="ıcdeop"/>
    <s v="igor_lesko"/>
    <m/>
    <m/>
    <m/>
    <m/>
    <m/>
    <m/>
    <m/>
    <m/>
    <s v="Yes"/>
    <n v="147"/>
    <m/>
    <m/>
    <s v="Retweet"/>
    <d v="2019-02-07T09:10:45.000"/>
    <x v="3"/>
    <s v="https://conference.oeconsortium.org/2019/cfp/"/>
    <s v="oeconsortium.org"/>
    <s v="openeducation"/>
    <m/>
    <s v="http://pbs.twimg.com/profile_images/2229328018/logo_for_Twitter_normal.jpg"/>
    <d v="2019-02-07T09:10:45.000"/>
    <s v="https://twitter.com/ıcdeop/status/1093436894589972480"/>
    <m/>
    <m/>
    <s v="1093436894589972480"/>
    <m/>
    <b v="0"/>
    <n v="0"/>
    <s v=""/>
    <b v="0"/>
    <s v="en"/>
    <m/>
    <s v=""/>
    <b v="0"/>
    <n v="19"/>
    <s v="1093235705864744960"/>
    <s v="Twitter Web Client"/>
    <b v="0"/>
    <s v="1093235705864744960"/>
    <s v="Tweet"/>
    <n v="0"/>
    <n v="0"/>
    <m/>
    <m/>
    <m/>
    <m/>
    <m/>
    <m/>
    <m/>
    <m/>
    <n v="1"/>
    <s v="2"/>
    <s v="2"/>
    <m/>
    <m/>
    <m/>
    <m/>
    <m/>
    <m/>
    <m/>
    <m/>
    <m/>
  </r>
  <r>
    <s v="terrymc"/>
    <s v="igor_lesko"/>
    <m/>
    <m/>
    <m/>
    <m/>
    <m/>
    <m/>
    <m/>
    <m/>
    <s v="No"/>
    <n v="148"/>
    <m/>
    <m/>
    <s v="Retweet"/>
    <d v="2019-02-07T22:26:38.000"/>
    <x v="3"/>
    <s v="https://conference.oeconsortium.org/2019/cfp/"/>
    <s v="oeconsortium.org"/>
    <s v="openeducation"/>
    <m/>
    <s v="http://pbs.twimg.com/profile_images/853162507317456896/jREF5O6v_normal.jpg"/>
    <d v="2019-02-07T22:26:38.000"/>
    <s v="https://twitter.com/terrymc/status/1093637185541148672"/>
    <m/>
    <m/>
    <s v="1093637185541148672"/>
    <m/>
    <b v="0"/>
    <n v="0"/>
    <s v=""/>
    <b v="0"/>
    <s v="en"/>
    <m/>
    <s v=""/>
    <b v="0"/>
    <n v="19"/>
    <s v="1093235705864744960"/>
    <s v="Twitter for iPhone"/>
    <b v="0"/>
    <s v="1093235705864744960"/>
    <s v="Tweet"/>
    <n v="0"/>
    <n v="0"/>
    <m/>
    <m/>
    <m/>
    <m/>
    <m/>
    <m/>
    <m/>
    <m/>
    <n v="1"/>
    <s v="2"/>
    <s v="2"/>
    <m/>
    <m/>
    <m/>
    <m/>
    <m/>
    <m/>
    <m/>
    <m/>
    <m/>
  </r>
  <r>
    <s v="ıcdeop"/>
    <s v="icde_org"/>
    <m/>
    <m/>
    <m/>
    <m/>
    <m/>
    <m/>
    <m/>
    <m/>
    <s v="No"/>
    <n v="149"/>
    <m/>
    <m/>
    <s v="Mentions"/>
    <d v="2019-02-07T09:10:45.000"/>
    <x v="3"/>
    <s v="https://conference.oeconsortium.org/2019/cfp/"/>
    <s v="oeconsortium.org"/>
    <s v="openeducation"/>
    <m/>
    <s v="http://pbs.twimg.com/profile_images/2229328018/logo_for_Twitter_normal.jpg"/>
    <d v="2019-02-07T09:10:45.000"/>
    <s v="https://twitter.com/ıcdeop/status/1093436894589972480"/>
    <m/>
    <m/>
    <s v="1093436894589972480"/>
    <m/>
    <b v="0"/>
    <n v="0"/>
    <s v=""/>
    <b v="0"/>
    <s v="en"/>
    <m/>
    <s v=""/>
    <b v="0"/>
    <n v="19"/>
    <s v="1093235705864744960"/>
    <s v="Twitter Web Client"/>
    <b v="0"/>
    <s v="1093235705864744960"/>
    <s v="Tweet"/>
    <n v="0"/>
    <n v="0"/>
    <m/>
    <m/>
    <m/>
    <m/>
    <m/>
    <m/>
    <m/>
    <m/>
    <n v="1"/>
    <s v="2"/>
    <s v="2"/>
    <n v="0"/>
    <n v="0"/>
    <n v="0"/>
    <n v="0"/>
    <n v="0"/>
    <n v="0"/>
    <n v="33"/>
    <n v="100"/>
    <n v="33"/>
  </r>
  <r>
    <s v="terrymc"/>
    <s v="icde_org"/>
    <m/>
    <m/>
    <m/>
    <m/>
    <m/>
    <m/>
    <m/>
    <m/>
    <s v="No"/>
    <n v="150"/>
    <m/>
    <m/>
    <s v="Mentions"/>
    <d v="2019-02-07T22:26:38.000"/>
    <x v="3"/>
    <s v="https://conference.oeconsortium.org/2019/cfp/"/>
    <s v="oeconsortium.org"/>
    <s v="openeducation"/>
    <m/>
    <s v="http://pbs.twimg.com/profile_images/853162507317456896/jREF5O6v_normal.jpg"/>
    <d v="2019-02-07T22:26:38.000"/>
    <s v="https://twitter.com/terrymc/status/1093637185541148672"/>
    <m/>
    <m/>
    <s v="1093637185541148672"/>
    <m/>
    <b v="0"/>
    <n v="0"/>
    <s v=""/>
    <b v="0"/>
    <s v="en"/>
    <m/>
    <s v=""/>
    <b v="0"/>
    <n v="19"/>
    <s v="1093235705864744960"/>
    <s v="Twitter for iPhone"/>
    <b v="0"/>
    <s v="1093235705864744960"/>
    <s v="Tweet"/>
    <n v="0"/>
    <n v="0"/>
    <m/>
    <m/>
    <m/>
    <m/>
    <m/>
    <m/>
    <m/>
    <m/>
    <n v="1"/>
    <s v="2"/>
    <s v="2"/>
    <m/>
    <m/>
    <m/>
    <m/>
    <m/>
    <m/>
    <m/>
    <m/>
    <m/>
  </r>
  <r>
    <s v="terrymc"/>
    <s v="ıcdeop"/>
    <m/>
    <m/>
    <m/>
    <m/>
    <m/>
    <m/>
    <m/>
    <m/>
    <s v="No"/>
    <n v="151"/>
    <m/>
    <m/>
    <s v="Mentions"/>
    <d v="2019-02-07T22:26:38.000"/>
    <x v="3"/>
    <s v="https://conference.oeconsortium.org/2019/cfp/"/>
    <s v="oeconsortium.org"/>
    <s v="openeducation"/>
    <m/>
    <s v="http://pbs.twimg.com/profile_images/853162507317456896/jREF5O6v_normal.jpg"/>
    <d v="2019-02-07T22:26:38.000"/>
    <s v="https://twitter.com/terrymc/status/1093637185541148672"/>
    <m/>
    <m/>
    <s v="1093637185541148672"/>
    <m/>
    <b v="0"/>
    <n v="0"/>
    <s v=""/>
    <b v="0"/>
    <s v="en"/>
    <m/>
    <s v=""/>
    <b v="0"/>
    <n v="19"/>
    <s v="1093235705864744960"/>
    <s v="Twitter for iPhone"/>
    <b v="0"/>
    <s v="1093235705864744960"/>
    <s v="Tweet"/>
    <n v="0"/>
    <n v="0"/>
    <m/>
    <m/>
    <m/>
    <m/>
    <m/>
    <m/>
    <m/>
    <m/>
    <n v="1"/>
    <s v="2"/>
    <s v="2"/>
    <m/>
    <m/>
    <m/>
    <m/>
    <m/>
    <m/>
    <m/>
    <m/>
    <m/>
  </r>
  <r>
    <s v="terrymc"/>
    <s v="polimi"/>
    <m/>
    <m/>
    <m/>
    <m/>
    <m/>
    <m/>
    <m/>
    <m/>
    <s v="No"/>
    <n v="152"/>
    <m/>
    <m/>
    <s v="Mentions"/>
    <d v="2019-02-07T22:26:38.000"/>
    <x v="3"/>
    <s v="https://conference.oeconsortium.org/2019/cfp/"/>
    <s v="oeconsortium.org"/>
    <s v="openeducation"/>
    <m/>
    <s v="http://pbs.twimg.com/profile_images/853162507317456896/jREF5O6v_normal.jpg"/>
    <d v="2019-02-07T22:26:38.000"/>
    <s v="https://twitter.com/terrymc/status/1093637185541148672"/>
    <m/>
    <m/>
    <s v="1093637185541148672"/>
    <m/>
    <b v="0"/>
    <n v="0"/>
    <s v=""/>
    <b v="0"/>
    <s v="en"/>
    <m/>
    <s v=""/>
    <b v="0"/>
    <n v="19"/>
    <s v="1093235705864744960"/>
    <s v="Twitter for iPhone"/>
    <b v="0"/>
    <s v="1093235705864744960"/>
    <s v="Tweet"/>
    <n v="0"/>
    <n v="0"/>
    <m/>
    <m/>
    <m/>
    <m/>
    <m/>
    <m/>
    <m/>
    <m/>
    <n v="1"/>
    <s v="2"/>
    <s v="1"/>
    <n v="0"/>
    <n v="0"/>
    <n v="0"/>
    <n v="0"/>
    <n v="0"/>
    <n v="0"/>
    <n v="33"/>
    <n v="100"/>
    <n v="33"/>
  </r>
  <r>
    <s v="zwhnz"/>
    <s v="oeconsortium"/>
    <m/>
    <m/>
    <m/>
    <m/>
    <m/>
    <m/>
    <m/>
    <m/>
    <s v="No"/>
    <n v="153"/>
    <m/>
    <m/>
    <s v="Retweet"/>
    <d v="2019-02-08T01:15:50.000"/>
    <x v="2"/>
    <s v="https://conference.oeconsortium.org/2019/cfp/"/>
    <s v="oeconsortium.org"/>
    <s v="oeglobal19"/>
    <m/>
    <s v="http://pbs.twimg.com/profile_images/1062793542672809984/WSQkrK3v_normal.jpg"/>
    <d v="2019-02-08T01:15:50.000"/>
    <s v="https://twitter.com/zwhnz/status/1093679764894818305"/>
    <m/>
    <m/>
    <s v="1093679764894818305"/>
    <m/>
    <b v="0"/>
    <n v="0"/>
    <s v=""/>
    <b v="0"/>
    <s v="en"/>
    <m/>
    <s v=""/>
    <b v="0"/>
    <n v="15"/>
    <s v="1093221562172489728"/>
    <s v="Twitter for Android"/>
    <b v="0"/>
    <s v="1093221562172489728"/>
    <s v="Tweet"/>
    <n v="0"/>
    <n v="0"/>
    <m/>
    <m/>
    <m/>
    <m/>
    <m/>
    <m/>
    <m/>
    <m/>
    <n v="1"/>
    <s v="1"/>
    <s v="1"/>
    <m/>
    <m/>
    <m/>
    <m/>
    <m/>
    <m/>
    <m/>
    <m/>
    <m/>
  </r>
  <r>
    <s v="zwhnz"/>
    <s v="paola5373"/>
    <m/>
    <m/>
    <m/>
    <m/>
    <m/>
    <m/>
    <m/>
    <m/>
    <s v="No"/>
    <n v="154"/>
    <m/>
    <m/>
    <s v="Mentions"/>
    <d v="2019-02-08T01:15:50.000"/>
    <x v="2"/>
    <s v="https://conference.oeconsortium.org/2019/cfp/"/>
    <s v="oeconsortium.org"/>
    <s v="oeglobal19"/>
    <m/>
    <s v="http://pbs.twimg.com/profile_images/1062793542672809984/WSQkrK3v_normal.jpg"/>
    <d v="2019-02-08T01:15:50.000"/>
    <s v="https://twitter.com/zwhnz/status/1093679764894818305"/>
    <m/>
    <m/>
    <s v="1093679764894818305"/>
    <m/>
    <b v="0"/>
    <n v="0"/>
    <s v=""/>
    <b v="0"/>
    <s v="en"/>
    <m/>
    <s v=""/>
    <b v="0"/>
    <n v="15"/>
    <s v="1093221562172489728"/>
    <s v="Twitter for Android"/>
    <b v="0"/>
    <s v="1093221562172489728"/>
    <s v="Tweet"/>
    <n v="0"/>
    <n v="0"/>
    <m/>
    <m/>
    <m/>
    <m/>
    <m/>
    <m/>
    <m/>
    <m/>
    <n v="1"/>
    <s v="1"/>
    <s v="1"/>
    <m/>
    <m/>
    <m/>
    <m/>
    <m/>
    <m/>
    <m/>
    <m/>
    <m/>
  </r>
  <r>
    <s v="zwhnz"/>
    <s v="polimi"/>
    <m/>
    <m/>
    <m/>
    <m/>
    <m/>
    <m/>
    <m/>
    <m/>
    <s v="No"/>
    <n v="155"/>
    <m/>
    <m/>
    <s v="Mentions"/>
    <d v="2019-02-08T01:15:50.000"/>
    <x v="2"/>
    <s v="https://conference.oeconsortium.org/2019/cfp/"/>
    <s v="oeconsortium.org"/>
    <s v="oeglobal19"/>
    <m/>
    <s v="http://pbs.twimg.com/profile_images/1062793542672809984/WSQkrK3v_normal.jpg"/>
    <d v="2019-02-08T01:15:50.000"/>
    <s v="https://twitter.com/zwhnz/status/1093679764894818305"/>
    <m/>
    <m/>
    <s v="1093679764894818305"/>
    <m/>
    <b v="0"/>
    <n v="0"/>
    <s v=""/>
    <b v="0"/>
    <s v="en"/>
    <m/>
    <s v=""/>
    <b v="0"/>
    <n v="15"/>
    <s v="1093221562172489728"/>
    <s v="Twitter for Android"/>
    <b v="0"/>
    <s v="1093221562172489728"/>
    <s v="Tweet"/>
    <n v="0"/>
    <n v="0"/>
    <m/>
    <m/>
    <m/>
    <m/>
    <m/>
    <m/>
    <m/>
    <m/>
    <n v="1"/>
    <s v="1"/>
    <s v="1"/>
    <m/>
    <m/>
    <m/>
    <m/>
    <m/>
    <m/>
    <m/>
    <m/>
    <m/>
  </r>
  <r>
    <s v="zwhnz"/>
    <s v="cccoer"/>
    <m/>
    <m/>
    <m/>
    <m/>
    <m/>
    <m/>
    <m/>
    <m/>
    <s v="No"/>
    <n v="156"/>
    <m/>
    <m/>
    <s v="Mentions"/>
    <d v="2019-02-08T01:15:50.000"/>
    <x v="2"/>
    <s v="https://conference.oeconsortium.org/2019/cfp/"/>
    <s v="oeconsortium.org"/>
    <s v="oeglobal19"/>
    <m/>
    <s v="http://pbs.twimg.com/profile_images/1062793542672809984/WSQkrK3v_normal.jpg"/>
    <d v="2019-02-08T01:15:50.000"/>
    <s v="https://twitter.com/zwhnz/status/1093679764894818305"/>
    <m/>
    <m/>
    <s v="1093679764894818305"/>
    <m/>
    <b v="0"/>
    <n v="0"/>
    <s v=""/>
    <b v="0"/>
    <s v="en"/>
    <m/>
    <s v=""/>
    <b v="0"/>
    <n v="15"/>
    <s v="1093221562172489728"/>
    <s v="Twitter for Android"/>
    <b v="0"/>
    <s v="1093221562172489728"/>
    <s v="Tweet"/>
    <n v="0"/>
    <n v="0"/>
    <m/>
    <m/>
    <m/>
    <m/>
    <m/>
    <m/>
    <m/>
    <m/>
    <n v="1"/>
    <s v="1"/>
    <s v="1"/>
    <n v="0"/>
    <n v="0"/>
    <n v="0"/>
    <n v="0"/>
    <n v="0"/>
    <n v="0"/>
    <n v="12"/>
    <n v="100"/>
    <n v="12"/>
  </r>
  <r>
    <s v="oer_librarian"/>
    <s v="oeconsortium"/>
    <m/>
    <m/>
    <m/>
    <m/>
    <m/>
    <m/>
    <m/>
    <m/>
    <s v="No"/>
    <n v="157"/>
    <m/>
    <m/>
    <s v="Retweet"/>
    <d v="2019-02-08T03:41:26.000"/>
    <x v="9"/>
    <s v="https://www.oeconsortium.org/2019/02/oeglobal19-announces-call-for-proposals/"/>
    <s v="oeconsortium.org"/>
    <s v="oeglobal19"/>
    <m/>
    <s v="http://pbs.twimg.com/profile_images/897917275847639040/XAQH7Uon_normal.jpg"/>
    <d v="2019-02-08T03:41:26.000"/>
    <s v="https://twitter.com/oer_librarian/status/1093716409467564032"/>
    <m/>
    <m/>
    <s v="1093716409467564032"/>
    <m/>
    <b v="0"/>
    <n v="0"/>
    <s v=""/>
    <b v="0"/>
    <s v="en"/>
    <m/>
    <s v=""/>
    <b v="0"/>
    <n v="4"/>
    <s v="1093534609172766720"/>
    <s v="Twitter for iPhone"/>
    <b v="0"/>
    <s v="1093534609172766720"/>
    <s v="Tweet"/>
    <n v="0"/>
    <n v="0"/>
    <m/>
    <m/>
    <m/>
    <m/>
    <m/>
    <m/>
    <m/>
    <m/>
    <n v="1"/>
    <s v="1"/>
    <s v="1"/>
    <m/>
    <m/>
    <m/>
    <m/>
    <m/>
    <m/>
    <m/>
    <m/>
    <m/>
  </r>
  <r>
    <s v="oer_librarian"/>
    <s v="polimi"/>
    <m/>
    <m/>
    <m/>
    <m/>
    <m/>
    <m/>
    <m/>
    <m/>
    <s v="No"/>
    <n v="158"/>
    <m/>
    <m/>
    <s v="Mentions"/>
    <d v="2019-02-08T03:41:26.000"/>
    <x v="9"/>
    <s v="https://www.oeconsortium.org/2019/02/oeglobal19-announces-call-for-proposals/"/>
    <s v="oeconsortium.org"/>
    <s v="oeglobal19"/>
    <m/>
    <s v="http://pbs.twimg.com/profile_images/897917275847639040/XAQH7Uon_normal.jpg"/>
    <d v="2019-02-08T03:41:26.000"/>
    <s v="https://twitter.com/oer_librarian/status/1093716409467564032"/>
    <m/>
    <m/>
    <s v="1093716409467564032"/>
    <m/>
    <b v="0"/>
    <n v="0"/>
    <s v=""/>
    <b v="0"/>
    <s v="en"/>
    <m/>
    <s v=""/>
    <b v="0"/>
    <n v="4"/>
    <s v="1093534609172766720"/>
    <s v="Twitter for iPhone"/>
    <b v="0"/>
    <s v="1093534609172766720"/>
    <s v="Tweet"/>
    <n v="0"/>
    <n v="0"/>
    <m/>
    <m/>
    <m/>
    <m/>
    <m/>
    <m/>
    <m/>
    <m/>
    <n v="1"/>
    <s v="1"/>
    <s v="1"/>
    <m/>
    <m/>
    <m/>
    <m/>
    <m/>
    <m/>
    <m/>
    <m/>
    <m/>
  </r>
  <r>
    <s v="oer_librarian"/>
    <s v="cccoer"/>
    <m/>
    <m/>
    <m/>
    <m/>
    <m/>
    <m/>
    <m/>
    <m/>
    <s v="No"/>
    <n v="159"/>
    <m/>
    <m/>
    <s v="Mentions"/>
    <d v="2019-02-08T03:41:26.000"/>
    <x v="9"/>
    <s v="https://www.oeconsortium.org/2019/02/oeglobal19-announces-call-for-proposals/"/>
    <s v="oeconsortium.org"/>
    <s v="oeglobal19"/>
    <m/>
    <s v="http://pbs.twimg.com/profile_images/897917275847639040/XAQH7Uon_normal.jpg"/>
    <d v="2019-02-08T03:41:26.000"/>
    <s v="https://twitter.com/oer_librarian/status/1093716409467564032"/>
    <m/>
    <m/>
    <s v="1093716409467564032"/>
    <m/>
    <b v="0"/>
    <n v="0"/>
    <s v=""/>
    <b v="0"/>
    <s v="en"/>
    <m/>
    <s v=""/>
    <b v="0"/>
    <n v="4"/>
    <s v="1093534609172766720"/>
    <s v="Twitter for iPhone"/>
    <b v="0"/>
    <s v="1093534609172766720"/>
    <s v="Tweet"/>
    <n v="0"/>
    <n v="0"/>
    <m/>
    <m/>
    <m/>
    <m/>
    <m/>
    <m/>
    <m/>
    <m/>
    <n v="1"/>
    <s v="1"/>
    <s v="1"/>
    <n v="0"/>
    <n v="0"/>
    <n v="0"/>
    <n v="0"/>
    <n v="0"/>
    <n v="0"/>
    <n v="13"/>
    <n v="100"/>
    <n v="13"/>
  </r>
  <r>
    <s v="joeranen"/>
    <s v="oeconsortium"/>
    <m/>
    <m/>
    <m/>
    <m/>
    <m/>
    <m/>
    <m/>
    <m/>
    <s v="No"/>
    <n v="160"/>
    <m/>
    <m/>
    <s v="Retweet"/>
    <d v="2019-02-08T04:51:33.000"/>
    <x v="2"/>
    <s v="https://conference.oeconsortium.org/2019/cfp/"/>
    <s v="oeconsortium.org"/>
    <s v="oeglobal19"/>
    <m/>
    <s v="http://pbs.twimg.com/profile_images/504225278717988865/ZyW30mLZ_normal.jpeg"/>
    <d v="2019-02-08T04:51:33.000"/>
    <s v="https://twitter.com/joeranen/status/1093734052794896384"/>
    <m/>
    <m/>
    <s v="1093734052794896384"/>
    <m/>
    <b v="0"/>
    <n v="0"/>
    <s v=""/>
    <b v="0"/>
    <s v="en"/>
    <m/>
    <s v=""/>
    <b v="0"/>
    <n v="15"/>
    <s v="1093221562172489728"/>
    <s v="Twitter for Android"/>
    <b v="0"/>
    <s v="1093221562172489728"/>
    <s v="Tweet"/>
    <n v="0"/>
    <n v="0"/>
    <m/>
    <m/>
    <m/>
    <m/>
    <m/>
    <m/>
    <m/>
    <m/>
    <n v="1"/>
    <s v="1"/>
    <s v="1"/>
    <m/>
    <m/>
    <m/>
    <m/>
    <m/>
    <m/>
    <m/>
    <m/>
    <m/>
  </r>
  <r>
    <s v="joeranen"/>
    <s v="paola5373"/>
    <m/>
    <m/>
    <m/>
    <m/>
    <m/>
    <m/>
    <m/>
    <m/>
    <s v="No"/>
    <n v="161"/>
    <m/>
    <m/>
    <s v="Mentions"/>
    <d v="2019-02-08T04:51:33.000"/>
    <x v="2"/>
    <s v="https://conference.oeconsortium.org/2019/cfp/"/>
    <s v="oeconsortium.org"/>
    <s v="oeglobal19"/>
    <m/>
    <s v="http://pbs.twimg.com/profile_images/504225278717988865/ZyW30mLZ_normal.jpeg"/>
    <d v="2019-02-08T04:51:33.000"/>
    <s v="https://twitter.com/joeranen/status/1093734052794896384"/>
    <m/>
    <m/>
    <s v="1093734052794896384"/>
    <m/>
    <b v="0"/>
    <n v="0"/>
    <s v=""/>
    <b v="0"/>
    <s v="en"/>
    <m/>
    <s v=""/>
    <b v="0"/>
    <n v="15"/>
    <s v="1093221562172489728"/>
    <s v="Twitter for Android"/>
    <b v="0"/>
    <s v="1093221562172489728"/>
    <s v="Tweet"/>
    <n v="0"/>
    <n v="0"/>
    <m/>
    <m/>
    <m/>
    <m/>
    <m/>
    <m/>
    <m/>
    <m/>
    <n v="1"/>
    <s v="1"/>
    <s v="1"/>
    <m/>
    <m/>
    <m/>
    <m/>
    <m/>
    <m/>
    <m/>
    <m/>
    <m/>
  </r>
  <r>
    <s v="joeranen"/>
    <s v="polimi"/>
    <m/>
    <m/>
    <m/>
    <m/>
    <m/>
    <m/>
    <m/>
    <m/>
    <s v="No"/>
    <n v="162"/>
    <m/>
    <m/>
    <s v="Mentions"/>
    <d v="2019-02-08T04:51:33.000"/>
    <x v="2"/>
    <s v="https://conference.oeconsortium.org/2019/cfp/"/>
    <s v="oeconsortium.org"/>
    <s v="oeglobal19"/>
    <m/>
    <s v="http://pbs.twimg.com/profile_images/504225278717988865/ZyW30mLZ_normal.jpeg"/>
    <d v="2019-02-08T04:51:33.000"/>
    <s v="https://twitter.com/joeranen/status/1093734052794896384"/>
    <m/>
    <m/>
    <s v="1093734052794896384"/>
    <m/>
    <b v="0"/>
    <n v="0"/>
    <s v=""/>
    <b v="0"/>
    <s v="en"/>
    <m/>
    <s v=""/>
    <b v="0"/>
    <n v="15"/>
    <s v="1093221562172489728"/>
    <s v="Twitter for Android"/>
    <b v="0"/>
    <s v="1093221562172489728"/>
    <s v="Tweet"/>
    <n v="0"/>
    <n v="0"/>
    <m/>
    <m/>
    <m/>
    <m/>
    <m/>
    <m/>
    <m/>
    <m/>
    <n v="1"/>
    <s v="1"/>
    <s v="1"/>
    <m/>
    <m/>
    <m/>
    <m/>
    <m/>
    <m/>
    <m/>
    <m/>
    <m/>
  </r>
  <r>
    <s v="joeranen"/>
    <s v="cccoer"/>
    <m/>
    <m/>
    <m/>
    <m/>
    <m/>
    <m/>
    <m/>
    <m/>
    <s v="No"/>
    <n v="163"/>
    <m/>
    <m/>
    <s v="Mentions"/>
    <d v="2019-02-08T04:51:33.000"/>
    <x v="2"/>
    <s v="https://conference.oeconsortium.org/2019/cfp/"/>
    <s v="oeconsortium.org"/>
    <s v="oeglobal19"/>
    <m/>
    <s v="http://pbs.twimg.com/profile_images/504225278717988865/ZyW30mLZ_normal.jpeg"/>
    <d v="2019-02-08T04:51:33.000"/>
    <s v="https://twitter.com/joeranen/status/1093734052794896384"/>
    <m/>
    <m/>
    <s v="1093734052794896384"/>
    <m/>
    <b v="0"/>
    <n v="0"/>
    <s v=""/>
    <b v="0"/>
    <s v="en"/>
    <m/>
    <s v=""/>
    <b v="0"/>
    <n v="15"/>
    <s v="1093221562172489728"/>
    <s v="Twitter for Android"/>
    <b v="0"/>
    <s v="1093221562172489728"/>
    <s v="Tweet"/>
    <n v="0"/>
    <n v="0"/>
    <m/>
    <m/>
    <m/>
    <m/>
    <m/>
    <m/>
    <m/>
    <m/>
    <n v="1"/>
    <s v="1"/>
    <s v="1"/>
    <n v="0"/>
    <n v="0"/>
    <n v="0"/>
    <n v="0"/>
    <n v="0"/>
    <n v="0"/>
    <n v="12"/>
    <n v="100"/>
    <n v="12"/>
  </r>
  <r>
    <s v="slubdresden"/>
    <s v="oer_joıntly"/>
    <m/>
    <m/>
    <m/>
    <m/>
    <m/>
    <m/>
    <m/>
    <m/>
    <s v="No"/>
    <n v="164"/>
    <m/>
    <m/>
    <s v="Retweet"/>
    <d v="2019-02-08T09:22:04.000"/>
    <x v="8"/>
    <m/>
    <m/>
    <s v="oeglobal19"/>
    <m/>
    <s v="http://pbs.twimg.com/profile_images/950670620584501248/RDqoATy0_normal.jpg"/>
    <d v="2019-02-08T09:22:04.000"/>
    <s v="https://twitter.com/slubdresden/status/1093802131159744512"/>
    <m/>
    <m/>
    <s v="1093802131159744512"/>
    <m/>
    <b v="0"/>
    <n v="0"/>
    <s v=""/>
    <b v="0"/>
    <s v="de"/>
    <m/>
    <s v=""/>
    <b v="0"/>
    <n v="4"/>
    <s v="1093432509285703681"/>
    <s v="Twitter Web Client"/>
    <b v="0"/>
    <s v="1093432509285703681"/>
    <s v="Tweet"/>
    <n v="0"/>
    <n v="0"/>
    <m/>
    <m/>
    <m/>
    <m/>
    <m/>
    <m/>
    <m/>
    <m/>
    <n v="1"/>
    <s v="3"/>
    <s v="3"/>
    <n v="0"/>
    <n v="0"/>
    <n v="1"/>
    <n v="4.761904761904762"/>
    <n v="0"/>
    <n v="0"/>
    <n v="20"/>
    <n v="95.23809523809524"/>
    <n v="21"/>
  </r>
  <r>
    <s v="oer_joıntly"/>
    <s v="oer_joıntly"/>
    <m/>
    <m/>
    <m/>
    <m/>
    <m/>
    <m/>
    <m/>
    <m/>
    <s v="No"/>
    <n v="165"/>
    <m/>
    <m/>
    <s v="Tweet"/>
    <d v="2019-02-07T08:53:19.000"/>
    <x v="8"/>
    <s v="https://conference.oeconsortium.org/2019/cfp/"/>
    <s v="oeconsortium.org"/>
    <s v="oeglobal19 conference oerde cfp"/>
    <m/>
    <s v="http://pbs.twimg.com/profile_images/1073153410181029888/BgLUS4NI_normal.jpg"/>
    <d v="2019-02-07T08:53:19.000"/>
    <s v="https://twitter.com/oer_joıntly/status/1093432509285703681"/>
    <m/>
    <m/>
    <s v="1093432509285703681"/>
    <m/>
    <b v="0"/>
    <n v="5"/>
    <s v=""/>
    <b v="0"/>
    <s v="de"/>
    <m/>
    <s v=""/>
    <b v="0"/>
    <n v="4"/>
    <s v=""/>
    <s v="TweetDeck"/>
    <b v="0"/>
    <s v="1093432509285703681"/>
    <s v="Tweet"/>
    <n v="0"/>
    <n v="0"/>
    <m/>
    <m/>
    <m/>
    <m/>
    <m/>
    <m/>
    <m/>
    <m/>
    <n v="1"/>
    <s v="3"/>
    <s v="3"/>
    <n v="0"/>
    <n v="0"/>
    <n v="1"/>
    <n v="4.761904761904762"/>
    <n v="0"/>
    <n v="0"/>
    <n v="20"/>
    <n v="95.23809523809524"/>
    <n v="21"/>
  </r>
  <r>
    <s v="bibliothekarin"/>
    <s v="oer_joıntly"/>
    <m/>
    <m/>
    <m/>
    <m/>
    <m/>
    <m/>
    <m/>
    <m/>
    <s v="No"/>
    <n v="166"/>
    <m/>
    <m/>
    <s v="Retweet"/>
    <d v="2019-02-08T09:25:07.000"/>
    <x v="8"/>
    <m/>
    <m/>
    <s v="oeglobal19"/>
    <m/>
    <s v="http://pbs.twimg.com/profile_images/1035089277154197504/T3XzPNqO_normal.jpg"/>
    <d v="2019-02-08T09:25:07.000"/>
    <s v="https://twitter.com/bibliothekarin/status/1093802897266167808"/>
    <m/>
    <m/>
    <s v="1093802897266167808"/>
    <m/>
    <b v="0"/>
    <n v="0"/>
    <s v=""/>
    <b v="0"/>
    <s v="de"/>
    <m/>
    <s v=""/>
    <b v="0"/>
    <n v="4"/>
    <s v="1093432509285703681"/>
    <s v="TweetDeck"/>
    <b v="0"/>
    <s v="1093432509285703681"/>
    <s v="Tweet"/>
    <n v="0"/>
    <n v="0"/>
    <m/>
    <m/>
    <m/>
    <m/>
    <m/>
    <m/>
    <m/>
    <m/>
    <n v="1"/>
    <s v="3"/>
    <s v="3"/>
    <n v="0"/>
    <n v="0"/>
    <n v="1"/>
    <n v="4.761904761904762"/>
    <n v="0"/>
    <n v="0"/>
    <n v="20"/>
    <n v="95.23809523809524"/>
    <n v="21"/>
  </r>
  <r>
    <s v="tim10101"/>
    <s v="oeconsortium"/>
    <m/>
    <m/>
    <m/>
    <m/>
    <m/>
    <m/>
    <m/>
    <m/>
    <s v="No"/>
    <n v="167"/>
    <m/>
    <m/>
    <s v="Retweet"/>
    <d v="2019-02-08T15:26:31.000"/>
    <x v="2"/>
    <s v="https://conference.oeconsortium.org/2019/cfp/"/>
    <s v="oeconsortium.org"/>
    <s v="oeglobal19"/>
    <m/>
    <s v="http://pbs.twimg.com/profile_images/472134578165911552/-D7Ohwqv_normal.jpeg"/>
    <d v="2019-02-08T15:26:31.000"/>
    <s v="https://twitter.com/tim10101/status/1093893847120314368"/>
    <m/>
    <m/>
    <s v="1093893847120314368"/>
    <m/>
    <b v="0"/>
    <n v="0"/>
    <s v=""/>
    <b v="0"/>
    <s v="en"/>
    <m/>
    <s v=""/>
    <b v="0"/>
    <n v="15"/>
    <s v="1093221562172489728"/>
    <s v="Twitter for Android"/>
    <b v="0"/>
    <s v="1093221562172489728"/>
    <s v="Tweet"/>
    <n v="0"/>
    <n v="0"/>
    <m/>
    <m/>
    <m/>
    <m/>
    <m/>
    <m/>
    <m/>
    <m/>
    <n v="1"/>
    <s v="1"/>
    <s v="1"/>
    <m/>
    <m/>
    <m/>
    <m/>
    <m/>
    <m/>
    <m/>
    <m/>
    <m/>
  </r>
  <r>
    <s v="tim10101"/>
    <s v="paola5373"/>
    <m/>
    <m/>
    <m/>
    <m/>
    <m/>
    <m/>
    <m/>
    <m/>
    <s v="No"/>
    <n v="168"/>
    <m/>
    <m/>
    <s v="Mentions"/>
    <d v="2019-02-08T15:26:31.000"/>
    <x v="2"/>
    <s v="https://conference.oeconsortium.org/2019/cfp/"/>
    <s v="oeconsortium.org"/>
    <s v="oeglobal19"/>
    <m/>
    <s v="http://pbs.twimg.com/profile_images/472134578165911552/-D7Ohwqv_normal.jpeg"/>
    <d v="2019-02-08T15:26:31.000"/>
    <s v="https://twitter.com/tim10101/status/1093893847120314368"/>
    <m/>
    <m/>
    <s v="1093893847120314368"/>
    <m/>
    <b v="0"/>
    <n v="0"/>
    <s v=""/>
    <b v="0"/>
    <s v="en"/>
    <m/>
    <s v=""/>
    <b v="0"/>
    <n v="15"/>
    <s v="1093221562172489728"/>
    <s v="Twitter for Android"/>
    <b v="0"/>
    <s v="1093221562172489728"/>
    <s v="Tweet"/>
    <n v="0"/>
    <n v="0"/>
    <m/>
    <m/>
    <m/>
    <m/>
    <m/>
    <m/>
    <m/>
    <m/>
    <n v="1"/>
    <s v="1"/>
    <s v="1"/>
    <m/>
    <m/>
    <m/>
    <m/>
    <m/>
    <m/>
    <m/>
    <m/>
    <m/>
  </r>
  <r>
    <s v="tim10101"/>
    <s v="polimi"/>
    <m/>
    <m/>
    <m/>
    <m/>
    <m/>
    <m/>
    <m/>
    <m/>
    <s v="No"/>
    <n v="169"/>
    <m/>
    <m/>
    <s v="Mentions"/>
    <d v="2019-02-08T15:26:31.000"/>
    <x v="2"/>
    <s v="https://conference.oeconsortium.org/2019/cfp/"/>
    <s v="oeconsortium.org"/>
    <s v="oeglobal19"/>
    <m/>
    <s v="http://pbs.twimg.com/profile_images/472134578165911552/-D7Ohwqv_normal.jpeg"/>
    <d v="2019-02-08T15:26:31.000"/>
    <s v="https://twitter.com/tim10101/status/1093893847120314368"/>
    <m/>
    <m/>
    <s v="1093893847120314368"/>
    <m/>
    <b v="0"/>
    <n v="0"/>
    <s v=""/>
    <b v="0"/>
    <s v="en"/>
    <m/>
    <s v=""/>
    <b v="0"/>
    <n v="15"/>
    <s v="1093221562172489728"/>
    <s v="Twitter for Android"/>
    <b v="0"/>
    <s v="1093221562172489728"/>
    <s v="Tweet"/>
    <n v="0"/>
    <n v="0"/>
    <m/>
    <m/>
    <m/>
    <m/>
    <m/>
    <m/>
    <m/>
    <m/>
    <n v="1"/>
    <s v="1"/>
    <s v="1"/>
    <m/>
    <m/>
    <m/>
    <m/>
    <m/>
    <m/>
    <m/>
    <m/>
    <m/>
  </r>
  <r>
    <s v="tim10101"/>
    <s v="cccoer"/>
    <m/>
    <m/>
    <m/>
    <m/>
    <m/>
    <m/>
    <m/>
    <m/>
    <s v="No"/>
    <n v="170"/>
    <m/>
    <m/>
    <s v="Mentions"/>
    <d v="2019-02-08T15:26:31.000"/>
    <x v="2"/>
    <s v="https://conference.oeconsortium.org/2019/cfp/"/>
    <s v="oeconsortium.org"/>
    <s v="oeglobal19"/>
    <m/>
    <s v="http://pbs.twimg.com/profile_images/472134578165911552/-D7Ohwqv_normal.jpeg"/>
    <d v="2019-02-08T15:26:31.000"/>
    <s v="https://twitter.com/tim10101/status/1093893847120314368"/>
    <m/>
    <m/>
    <s v="1093893847120314368"/>
    <m/>
    <b v="0"/>
    <n v="0"/>
    <s v=""/>
    <b v="0"/>
    <s v="en"/>
    <m/>
    <s v=""/>
    <b v="0"/>
    <n v="15"/>
    <s v="1093221562172489728"/>
    <s v="Twitter for Android"/>
    <b v="0"/>
    <s v="1093221562172489728"/>
    <s v="Tweet"/>
    <n v="0"/>
    <n v="0"/>
    <m/>
    <m/>
    <m/>
    <m/>
    <m/>
    <m/>
    <m/>
    <m/>
    <n v="1"/>
    <s v="1"/>
    <s v="1"/>
    <n v="0"/>
    <n v="0"/>
    <n v="0"/>
    <n v="0"/>
    <n v="0"/>
    <n v="0"/>
    <n v="12"/>
    <n v="100"/>
    <n v="12"/>
  </r>
  <r>
    <s v="ıcdeop"/>
    <s v="oeconsortium"/>
    <m/>
    <m/>
    <m/>
    <m/>
    <m/>
    <m/>
    <m/>
    <m/>
    <s v="Yes"/>
    <n v="171"/>
    <m/>
    <m/>
    <s v="Retweet"/>
    <d v="2019-02-01T13:03:46.000"/>
    <x v="4"/>
    <s v="https://conference.oeconsortium.org/2019/"/>
    <s v="oeconsortium.org"/>
    <s v="oeglobal19"/>
    <s v="https://pbs.twimg.com/media/DyUc3OiXcAE1IWO.jpg"/>
    <s v="https://pbs.twimg.com/media/DyUc3OiXcAE1IWO.jpg"/>
    <d v="2019-02-01T13:03:46.000"/>
    <s v="https://twitter.com/ıcdeop/status/1091321206521896960"/>
    <m/>
    <m/>
    <s v="1091321206521896960"/>
    <m/>
    <b v="0"/>
    <n v="0"/>
    <s v=""/>
    <b v="0"/>
    <s v="en"/>
    <m/>
    <s v=""/>
    <b v="0"/>
    <n v="3"/>
    <s v="1091310221568458752"/>
    <s v="Twitter Web Client"/>
    <b v="0"/>
    <s v="1091310221568458752"/>
    <s v="Tweet"/>
    <n v="0"/>
    <n v="0"/>
    <m/>
    <m/>
    <m/>
    <m/>
    <m/>
    <m/>
    <m/>
    <m/>
    <n v="1"/>
    <s v="2"/>
    <s v="1"/>
    <n v="1"/>
    <n v="10"/>
    <n v="0"/>
    <n v="0"/>
    <n v="0"/>
    <n v="0"/>
    <n v="9"/>
    <n v="90"/>
    <n v="10"/>
  </r>
  <r>
    <s v="ıcdeop"/>
    <s v="polimi"/>
    <m/>
    <m/>
    <m/>
    <m/>
    <m/>
    <m/>
    <m/>
    <m/>
    <s v="No"/>
    <n v="172"/>
    <m/>
    <m/>
    <s v="Mentions"/>
    <d v="2019-02-07T09:10:45.000"/>
    <x v="3"/>
    <s v="https://conference.oeconsortium.org/2019/cfp/"/>
    <s v="oeconsortium.org"/>
    <s v="openeducation"/>
    <m/>
    <s v="http://pbs.twimg.com/profile_images/2229328018/logo_for_Twitter_normal.jpg"/>
    <d v="2019-02-07T09:10:45.000"/>
    <s v="https://twitter.com/ıcdeop/status/1093436894589972480"/>
    <m/>
    <m/>
    <s v="1093436894589972480"/>
    <m/>
    <b v="0"/>
    <n v="0"/>
    <s v=""/>
    <b v="0"/>
    <s v="en"/>
    <m/>
    <s v=""/>
    <b v="0"/>
    <n v="19"/>
    <s v="1093235705864744960"/>
    <s v="Twitter Web Client"/>
    <b v="0"/>
    <s v="1093235705864744960"/>
    <s v="Tweet"/>
    <n v="0"/>
    <n v="0"/>
    <m/>
    <m/>
    <m/>
    <m/>
    <m/>
    <m/>
    <m/>
    <m/>
    <n v="1"/>
    <s v="2"/>
    <s v="1"/>
    <m/>
    <m/>
    <m/>
    <m/>
    <m/>
    <m/>
    <m/>
    <m/>
    <m/>
  </r>
  <r>
    <s v="cccoer"/>
    <s v="ıcdeop"/>
    <m/>
    <m/>
    <m/>
    <m/>
    <m/>
    <m/>
    <m/>
    <m/>
    <s v="No"/>
    <n v="173"/>
    <m/>
    <m/>
    <s v="Mentions"/>
    <d v="2019-02-01T20:59:42.000"/>
    <x v="4"/>
    <s v="https://conference.oeconsortium.org/2019/"/>
    <s v="oeconsortium.org"/>
    <s v="oeglobal19"/>
    <s v="https://pbs.twimg.com/media/DyUc3OiXcAE1IWO.jpg"/>
    <s v="https://pbs.twimg.com/media/DyUc3OiXcAE1IWO.jpg"/>
    <d v="2019-02-01T20:59:42.000"/>
    <s v="https://twitter.com/cccoer/status/1091440981403189254"/>
    <m/>
    <m/>
    <s v="1091440981403189254"/>
    <m/>
    <b v="0"/>
    <n v="0"/>
    <s v=""/>
    <b v="0"/>
    <s v="en"/>
    <m/>
    <s v=""/>
    <b v="0"/>
    <n v="3"/>
    <s v="1091310221568458752"/>
    <s v="Hootsuite Inc."/>
    <b v="0"/>
    <s v="1091310221568458752"/>
    <s v="Tweet"/>
    <n v="0"/>
    <n v="0"/>
    <m/>
    <m/>
    <m/>
    <m/>
    <m/>
    <m/>
    <m/>
    <m/>
    <n v="1"/>
    <s v="1"/>
    <s v="2"/>
    <n v="1"/>
    <n v="10"/>
    <n v="0"/>
    <n v="0"/>
    <n v="0"/>
    <n v="0"/>
    <n v="9"/>
    <n v="90"/>
    <n v="10"/>
  </r>
  <r>
    <s v="oeconsortium"/>
    <s v="ıcdeop"/>
    <m/>
    <m/>
    <m/>
    <m/>
    <m/>
    <m/>
    <m/>
    <m/>
    <s v="Yes"/>
    <n v="174"/>
    <m/>
    <m/>
    <s v="Mentions"/>
    <d v="2019-02-01T12:20:07.000"/>
    <x v="4"/>
    <s v="https://conference.oeconsortium.org/2019/"/>
    <s v="oeconsortium.org"/>
    <s v="oeglobal19"/>
    <s v="https://pbs.twimg.com/media/DyUc3OiXcAE1IWO.jpg"/>
    <s v="https://pbs.twimg.com/media/DyUc3OiXcAE1IWO.jpg"/>
    <d v="2019-02-01T12:20:07.000"/>
    <s v="https://twitter.com/oeconsortium/status/1091310221568458752"/>
    <m/>
    <m/>
    <s v="1091310221568458752"/>
    <m/>
    <b v="0"/>
    <n v="3"/>
    <s v=""/>
    <b v="0"/>
    <s v="en"/>
    <m/>
    <s v=""/>
    <b v="0"/>
    <n v="3"/>
    <s v=""/>
    <s v="Hootsuite Inc."/>
    <b v="0"/>
    <s v="1091310221568458752"/>
    <s v="Tweet"/>
    <n v="0"/>
    <n v="0"/>
    <m/>
    <m/>
    <m/>
    <m/>
    <m/>
    <m/>
    <m/>
    <m/>
    <n v="1"/>
    <s v="1"/>
    <s v="2"/>
    <n v="1"/>
    <n v="10"/>
    <n v="0"/>
    <n v="0"/>
    <n v="0"/>
    <n v="0"/>
    <n v="9"/>
    <n v="90"/>
    <n v="10"/>
  </r>
  <r>
    <s v="oeconsortium"/>
    <s v="kmishmael"/>
    <m/>
    <m/>
    <m/>
    <m/>
    <m/>
    <m/>
    <m/>
    <m/>
    <s v="No"/>
    <n v="175"/>
    <m/>
    <m/>
    <s v="Replies to"/>
    <d v="2019-02-08T17:18:32.000"/>
    <x v="10"/>
    <m/>
    <m/>
    <s v="oeglobal19"/>
    <m/>
    <s v="http://pbs.twimg.com/profile_images/711933571544395777/P06SGaA-_normal.jpg"/>
    <d v="2019-02-08T17:18:32.000"/>
    <s v="https://twitter.com/oeconsortium/status/1093922037163323398"/>
    <m/>
    <m/>
    <s v="1093922037163323398"/>
    <s v="1093630890180255744"/>
    <b v="0"/>
    <n v="1"/>
    <s v="58933798"/>
    <b v="0"/>
    <s v="en"/>
    <m/>
    <s v=""/>
    <b v="0"/>
    <n v="0"/>
    <s v=""/>
    <s v="Twitter Web Client"/>
    <b v="0"/>
    <s v="1093630890180255744"/>
    <s v="Tweet"/>
    <n v="0"/>
    <n v="0"/>
    <m/>
    <m/>
    <m/>
    <m/>
    <m/>
    <m/>
    <m/>
    <m/>
    <n v="1"/>
    <s v="1"/>
    <s v="1"/>
    <n v="0"/>
    <n v="0"/>
    <n v="0"/>
    <n v="0"/>
    <n v="0"/>
    <n v="0"/>
    <n v="9"/>
    <n v="100"/>
    <n v="9"/>
  </r>
  <r>
    <s v="paola5373"/>
    <s v="oeconsortium"/>
    <m/>
    <m/>
    <m/>
    <m/>
    <m/>
    <m/>
    <m/>
    <m/>
    <s v="Yes"/>
    <n v="176"/>
    <m/>
    <m/>
    <s v="Retweet"/>
    <d v="2019-02-06T03:40:00.000"/>
    <x v="0"/>
    <m/>
    <m/>
    <s v="oeglobal19"/>
    <m/>
    <s v="http://pbs.twimg.com/profile_images/722769141006995456/bO5wb3y2_normal.jpg"/>
    <d v="2019-02-06T03:40:00.000"/>
    <s v="https://twitter.com/paola5373/status/1092991269863911429"/>
    <m/>
    <m/>
    <s v="1092991269863911429"/>
    <m/>
    <b v="0"/>
    <n v="0"/>
    <s v=""/>
    <b v="0"/>
    <s v="en"/>
    <m/>
    <s v=""/>
    <b v="0"/>
    <n v="9"/>
    <s v="1092451482706894848"/>
    <s v="Twitter for iPhone"/>
    <b v="0"/>
    <s v="1092451482706894848"/>
    <s v="Tweet"/>
    <n v="0"/>
    <n v="0"/>
    <m/>
    <m/>
    <m/>
    <m/>
    <m/>
    <m/>
    <m/>
    <m/>
    <n v="2"/>
    <s v="1"/>
    <s v="1"/>
    <n v="1"/>
    <n v="2.5"/>
    <n v="0"/>
    <n v="0"/>
    <n v="0"/>
    <n v="0"/>
    <n v="39"/>
    <n v="97.5"/>
    <n v="40"/>
  </r>
  <r>
    <s v="paola5373"/>
    <s v="oeconsortium"/>
    <m/>
    <m/>
    <m/>
    <m/>
    <m/>
    <m/>
    <m/>
    <m/>
    <s v="Yes"/>
    <n v="177"/>
    <m/>
    <m/>
    <s v="Retweet"/>
    <d v="2019-02-06T03:40:50.000"/>
    <x v="1"/>
    <m/>
    <m/>
    <s v="tuesdaythoughts openeducation oeglobal19"/>
    <s v="https://pbs.twimg.com/media/DypXxKJX0AA3Eoa.jpg"/>
    <s v="https://pbs.twimg.com/media/DypXxKJX0AA3Eoa.jpg"/>
    <d v="2019-02-06T03:40:50.000"/>
    <s v="https://twitter.com/paola5373/status/1092991478903816192"/>
    <m/>
    <m/>
    <s v="1092991478903816192"/>
    <m/>
    <b v="0"/>
    <n v="0"/>
    <s v=""/>
    <b v="0"/>
    <s v="und"/>
    <m/>
    <s v=""/>
    <b v="0"/>
    <n v="4"/>
    <s v="1092782740494344194"/>
    <s v="Twitter for iPhone"/>
    <b v="0"/>
    <s v="1092782740494344194"/>
    <s v="Tweet"/>
    <n v="0"/>
    <n v="0"/>
    <m/>
    <m/>
    <m/>
    <m/>
    <m/>
    <m/>
    <m/>
    <m/>
    <n v="2"/>
    <s v="1"/>
    <s v="1"/>
    <n v="0"/>
    <n v="0"/>
    <n v="0"/>
    <n v="0"/>
    <n v="0"/>
    <n v="0"/>
    <n v="3"/>
    <n v="100"/>
    <n v="3"/>
  </r>
  <r>
    <s v="cccoer"/>
    <s v="oeconsortium"/>
    <m/>
    <m/>
    <m/>
    <m/>
    <m/>
    <m/>
    <m/>
    <m/>
    <s v="Yes"/>
    <n v="178"/>
    <m/>
    <m/>
    <s v="Retweet"/>
    <d v="2019-02-01T20:59:42.000"/>
    <x v="4"/>
    <s v="https://conference.oeconsortium.org/2019/"/>
    <s v="oeconsortium.org"/>
    <s v="oeglobal19"/>
    <s v="https://pbs.twimg.com/media/DyUc3OiXcAE1IWO.jpg"/>
    <s v="https://pbs.twimg.com/media/DyUc3OiXcAE1IWO.jpg"/>
    <d v="2019-02-01T20:59:42.000"/>
    <s v="https://twitter.com/cccoer/status/1091440981403189254"/>
    <m/>
    <m/>
    <s v="1091440981403189254"/>
    <m/>
    <b v="0"/>
    <n v="0"/>
    <s v=""/>
    <b v="0"/>
    <s v="en"/>
    <m/>
    <s v=""/>
    <b v="0"/>
    <n v="3"/>
    <s v="1091310221568458752"/>
    <s v="Hootsuite Inc."/>
    <b v="0"/>
    <s v="1091310221568458752"/>
    <s v="Tweet"/>
    <n v="0"/>
    <n v="0"/>
    <m/>
    <m/>
    <m/>
    <m/>
    <m/>
    <m/>
    <m/>
    <m/>
    <n v="2"/>
    <s v="1"/>
    <s v="1"/>
    <m/>
    <m/>
    <m/>
    <m/>
    <m/>
    <m/>
    <m/>
    <m/>
    <m/>
  </r>
  <r>
    <s v="cccoer"/>
    <s v="oeconsortium"/>
    <m/>
    <m/>
    <m/>
    <m/>
    <m/>
    <m/>
    <m/>
    <m/>
    <s v="Yes"/>
    <n v="179"/>
    <m/>
    <m/>
    <s v="Retweet"/>
    <d v="2019-02-07T18:21:53.000"/>
    <x v="9"/>
    <s v="https://www.oeconsortium.org/2019/02/oeglobal19-announces-call-for-proposals/"/>
    <s v="oeconsortium.org"/>
    <s v="oeglobal19"/>
    <m/>
    <s v="http://pbs.twimg.com/profile_images/804873731583524864/P-hZKqWA_normal.jpg"/>
    <d v="2019-02-07T18:21:53.000"/>
    <s v="https://twitter.com/cccoer/status/1093575590291091456"/>
    <m/>
    <m/>
    <s v="1093575590291091456"/>
    <m/>
    <b v="0"/>
    <n v="0"/>
    <s v=""/>
    <b v="0"/>
    <s v="en"/>
    <m/>
    <s v=""/>
    <b v="0"/>
    <n v="4"/>
    <s v="1093534609172766720"/>
    <s v="Hootsuite Inc."/>
    <b v="0"/>
    <s v="1093534609172766720"/>
    <s v="Tweet"/>
    <n v="0"/>
    <n v="0"/>
    <m/>
    <m/>
    <m/>
    <m/>
    <m/>
    <m/>
    <m/>
    <m/>
    <n v="2"/>
    <s v="1"/>
    <s v="1"/>
    <m/>
    <m/>
    <m/>
    <m/>
    <m/>
    <m/>
    <m/>
    <m/>
    <m/>
  </r>
  <r>
    <s v="oeconsortium"/>
    <s v="oeconsortium"/>
    <m/>
    <m/>
    <m/>
    <m/>
    <m/>
    <m/>
    <m/>
    <m/>
    <s v="No"/>
    <n v="180"/>
    <m/>
    <m/>
    <s v="Tweet"/>
    <d v="2019-02-04T15:55:04.000"/>
    <x v="0"/>
    <s v="https://conference.oeconsortium.org/2019/"/>
    <s v="oeconsortium.org"/>
    <s v="oeglobal19"/>
    <s v="https://pbs.twimg.com/media/Dykq1YRWwAEMmoi.jpg"/>
    <s v="https://pbs.twimg.com/media/Dykq1YRWwAEMmoi.jpg"/>
    <d v="2019-02-04T15:55:04.000"/>
    <s v="https://twitter.com/oeconsortium/status/1092451482706894848"/>
    <m/>
    <m/>
    <s v="1092451482706894848"/>
    <m/>
    <b v="0"/>
    <n v="8"/>
    <s v=""/>
    <b v="0"/>
    <s v="en"/>
    <m/>
    <s v=""/>
    <b v="0"/>
    <n v="9"/>
    <s v=""/>
    <s v="Hootsuite Inc."/>
    <b v="0"/>
    <s v="1092451482706894848"/>
    <s v="Tweet"/>
    <n v="0"/>
    <n v="0"/>
    <m/>
    <m/>
    <m/>
    <m/>
    <m/>
    <m/>
    <m/>
    <m/>
    <n v="2"/>
    <s v="1"/>
    <s v="1"/>
    <n v="1"/>
    <n v="2.5"/>
    <n v="0"/>
    <n v="0"/>
    <n v="0"/>
    <n v="0"/>
    <n v="39"/>
    <n v="97.5"/>
    <n v="40"/>
  </r>
  <r>
    <s v="oeconsortium"/>
    <s v="oeconsortium"/>
    <m/>
    <m/>
    <m/>
    <m/>
    <m/>
    <m/>
    <m/>
    <m/>
    <s v="No"/>
    <n v="181"/>
    <m/>
    <m/>
    <s v="Tweet"/>
    <d v="2019-02-05T13:51:22.000"/>
    <x v="1"/>
    <m/>
    <m/>
    <s v="tuesdaythoughts openeducation oeglobal19"/>
    <s v="https://pbs.twimg.com/media/DypXxKJX0AA3Eoa.jpg"/>
    <s v="https://pbs.twimg.com/media/DypXxKJX0AA3Eoa.jpg"/>
    <d v="2019-02-05T13:51:22.000"/>
    <s v="https://twitter.com/oeconsortium/status/1092782740494344194"/>
    <m/>
    <m/>
    <s v="1092782740494344194"/>
    <m/>
    <b v="0"/>
    <n v="5"/>
    <s v=""/>
    <b v="0"/>
    <s v="und"/>
    <m/>
    <s v=""/>
    <b v="0"/>
    <n v="4"/>
    <s v=""/>
    <s v="Twitter Web Client"/>
    <b v="0"/>
    <s v="1092782740494344194"/>
    <s v="Tweet"/>
    <n v="0"/>
    <n v="0"/>
    <m/>
    <m/>
    <m/>
    <m/>
    <m/>
    <m/>
    <m/>
    <m/>
    <n v="2"/>
    <s v="1"/>
    <s v="1"/>
    <n v="0"/>
    <n v="0"/>
    <n v="0"/>
    <n v="0"/>
    <n v="0"/>
    <n v="0"/>
    <n v="3"/>
    <n v="100"/>
    <n v="3"/>
  </r>
  <r>
    <s v="oeconsortium"/>
    <s v="paola5373"/>
    <m/>
    <m/>
    <m/>
    <m/>
    <m/>
    <m/>
    <m/>
    <m/>
    <s v="Yes"/>
    <n v="182"/>
    <m/>
    <m/>
    <s v="Mentions"/>
    <d v="2019-02-06T18:55:06.000"/>
    <x v="2"/>
    <s v="https://conference.oeconsortium.org/2019/cfp/"/>
    <s v="oeconsortium.org"/>
    <s v="oeglobal19"/>
    <s v="https://pbs.twimg.com/media/DyvnN46XcAAmf7Q.jpg"/>
    <s v="https://pbs.twimg.com/media/DyvnN46XcAAmf7Q.jpg"/>
    <d v="2019-02-06T18:55:06.000"/>
    <s v="https://twitter.com/oeconsortium/status/1093221562172489728"/>
    <m/>
    <m/>
    <s v="1093221562172489728"/>
    <m/>
    <b v="0"/>
    <n v="16"/>
    <s v=""/>
    <b v="0"/>
    <s v="en"/>
    <m/>
    <s v=""/>
    <b v="0"/>
    <n v="15"/>
    <s v=""/>
    <s v="Hootsuite Inc."/>
    <b v="0"/>
    <s v="1093221562172489728"/>
    <s v="Tweet"/>
    <n v="0"/>
    <n v="0"/>
    <m/>
    <m/>
    <m/>
    <m/>
    <m/>
    <m/>
    <m/>
    <m/>
    <n v="1"/>
    <s v="1"/>
    <s v="1"/>
    <m/>
    <m/>
    <m/>
    <m/>
    <m/>
    <m/>
    <m/>
    <m/>
    <m/>
  </r>
  <r>
    <s v="oeconsortium"/>
    <s v="polimi"/>
    <m/>
    <m/>
    <m/>
    <m/>
    <m/>
    <m/>
    <m/>
    <m/>
    <s v="No"/>
    <n v="183"/>
    <m/>
    <m/>
    <s v="Mentions"/>
    <d v="2019-02-06T18:55:06.000"/>
    <x v="2"/>
    <s v="https://conference.oeconsortium.org/2019/cfp/"/>
    <s v="oeconsortium.org"/>
    <s v="oeglobal19"/>
    <s v="https://pbs.twimg.com/media/DyvnN46XcAAmf7Q.jpg"/>
    <s v="https://pbs.twimg.com/media/DyvnN46XcAAmf7Q.jpg"/>
    <d v="2019-02-06T18:55:06.000"/>
    <s v="https://twitter.com/oeconsortium/status/1093221562172489728"/>
    <m/>
    <m/>
    <s v="1093221562172489728"/>
    <m/>
    <b v="0"/>
    <n v="16"/>
    <s v=""/>
    <b v="0"/>
    <s v="en"/>
    <m/>
    <s v=""/>
    <b v="0"/>
    <n v="15"/>
    <s v=""/>
    <s v="Hootsuite Inc."/>
    <b v="0"/>
    <s v="1093221562172489728"/>
    <s v="Tweet"/>
    <n v="0"/>
    <n v="0"/>
    <m/>
    <m/>
    <m/>
    <m/>
    <m/>
    <m/>
    <m/>
    <m/>
    <n v="2"/>
    <s v="1"/>
    <s v="1"/>
    <m/>
    <m/>
    <m/>
    <m/>
    <m/>
    <m/>
    <m/>
    <m/>
    <m/>
  </r>
  <r>
    <s v="oeconsortium"/>
    <s v="cccoer"/>
    <m/>
    <m/>
    <m/>
    <m/>
    <m/>
    <m/>
    <m/>
    <m/>
    <s v="Yes"/>
    <n v="184"/>
    <m/>
    <m/>
    <s v="Mentions"/>
    <d v="2019-02-06T18:55:06.000"/>
    <x v="2"/>
    <s v="https://conference.oeconsortium.org/2019/cfp/"/>
    <s v="oeconsortium.org"/>
    <s v="oeglobal19"/>
    <s v="https://pbs.twimg.com/media/DyvnN46XcAAmf7Q.jpg"/>
    <s v="https://pbs.twimg.com/media/DyvnN46XcAAmf7Q.jpg"/>
    <d v="2019-02-06T18:55:06.000"/>
    <s v="https://twitter.com/oeconsortium/status/1093221562172489728"/>
    <m/>
    <m/>
    <s v="1093221562172489728"/>
    <m/>
    <b v="0"/>
    <n v="16"/>
    <s v=""/>
    <b v="0"/>
    <s v="en"/>
    <m/>
    <s v=""/>
    <b v="0"/>
    <n v="15"/>
    <s v=""/>
    <s v="Hootsuite Inc."/>
    <b v="0"/>
    <s v="1093221562172489728"/>
    <s v="Tweet"/>
    <n v="0"/>
    <n v="0"/>
    <m/>
    <m/>
    <m/>
    <m/>
    <m/>
    <m/>
    <m/>
    <m/>
    <n v="2"/>
    <s v="1"/>
    <s v="1"/>
    <n v="0"/>
    <n v="0"/>
    <n v="0"/>
    <n v="0"/>
    <n v="0"/>
    <n v="0"/>
    <n v="12"/>
    <n v="100"/>
    <n v="12"/>
  </r>
  <r>
    <s v="oeconsortium"/>
    <s v="polimi"/>
    <m/>
    <m/>
    <m/>
    <m/>
    <m/>
    <m/>
    <m/>
    <m/>
    <s v="No"/>
    <n v="185"/>
    <m/>
    <m/>
    <s v="Mentions"/>
    <d v="2019-02-07T15:39:02.000"/>
    <x v="9"/>
    <s v="https://www.oeconsortium.org/2019/02/oeglobal19-announces-call-for-proposals/"/>
    <s v="oeconsortium.org"/>
    <s v="oeglobal19"/>
    <s v="https://pbs.twimg.com/media/Dy0D7oWWwAYGmZX.jpg"/>
    <s v="https://pbs.twimg.com/media/Dy0D7oWWwAYGmZX.jpg"/>
    <d v="2019-02-07T15:39:02.000"/>
    <s v="https://twitter.com/oeconsortium/status/1093534609172766720"/>
    <m/>
    <m/>
    <s v="1093534609172766720"/>
    <m/>
    <b v="0"/>
    <n v="7"/>
    <s v=""/>
    <b v="0"/>
    <s v="en"/>
    <m/>
    <s v=""/>
    <b v="0"/>
    <n v="4"/>
    <s v=""/>
    <s v="Hootsuite Inc."/>
    <b v="0"/>
    <s v="1093534609172766720"/>
    <s v="Tweet"/>
    <n v="0"/>
    <n v="0"/>
    <m/>
    <m/>
    <m/>
    <m/>
    <m/>
    <m/>
    <m/>
    <m/>
    <n v="2"/>
    <s v="1"/>
    <s v="1"/>
    <m/>
    <m/>
    <m/>
    <m/>
    <m/>
    <m/>
    <m/>
    <m/>
    <m/>
  </r>
  <r>
    <s v="oeconsortium"/>
    <s v="cccoer"/>
    <m/>
    <m/>
    <m/>
    <m/>
    <m/>
    <m/>
    <m/>
    <m/>
    <s v="Yes"/>
    <n v="186"/>
    <m/>
    <m/>
    <s v="Mentions"/>
    <d v="2019-02-07T15:39:02.000"/>
    <x v="9"/>
    <s v="https://www.oeconsortium.org/2019/02/oeglobal19-announces-call-for-proposals/"/>
    <s v="oeconsortium.org"/>
    <s v="oeglobal19"/>
    <s v="https://pbs.twimg.com/media/Dy0D7oWWwAYGmZX.jpg"/>
    <s v="https://pbs.twimg.com/media/Dy0D7oWWwAYGmZX.jpg"/>
    <d v="2019-02-07T15:39:02.000"/>
    <s v="https://twitter.com/oeconsortium/status/1093534609172766720"/>
    <m/>
    <m/>
    <s v="1093534609172766720"/>
    <m/>
    <b v="0"/>
    <n v="7"/>
    <s v=""/>
    <b v="0"/>
    <s v="en"/>
    <m/>
    <s v=""/>
    <b v="0"/>
    <n v="4"/>
    <s v=""/>
    <s v="Hootsuite Inc."/>
    <b v="0"/>
    <s v="1093534609172766720"/>
    <s v="Tweet"/>
    <n v="0"/>
    <n v="0"/>
    <m/>
    <m/>
    <m/>
    <m/>
    <m/>
    <m/>
    <m/>
    <m/>
    <n v="2"/>
    <s v="1"/>
    <s v="1"/>
    <n v="0"/>
    <n v="0"/>
    <n v="0"/>
    <n v="0"/>
    <n v="0"/>
    <n v="0"/>
    <n v="13"/>
    <n v="100"/>
    <n v="13"/>
  </r>
  <r>
    <s v="lyn_hay"/>
    <s v="oeconsortium"/>
    <m/>
    <m/>
    <m/>
    <m/>
    <m/>
    <m/>
    <m/>
    <m/>
    <s v="No"/>
    <n v="187"/>
    <m/>
    <m/>
    <s v="Retweet"/>
    <d v="2019-02-08T19:33:25.000"/>
    <x v="2"/>
    <s v="https://conference.oeconsortium.org/2019/cfp/"/>
    <s v="oeconsortium.org"/>
    <s v="oeglobal19"/>
    <m/>
    <s v="http://pbs.twimg.com/profile_images/378800000603660423/63fd10c66675418d6057e3054b17b4c4_normal.jpeg"/>
    <d v="2019-02-08T19:33:25.000"/>
    <s v="https://twitter.com/lyn_hay/status/1093955982017712128"/>
    <m/>
    <m/>
    <s v="1093955982017712128"/>
    <m/>
    <b v="0"/>
    <n v="0"/>
    <s v=""/>
    <b v="0"/>
    <s v="en"/>
    <m/>
    <s v=""/>
    <b v="0"/>
    <n v="15"/>
    <s v="1093221562172489728"/>
    <s v="Twitter for iPhone"/>
    <b v="0"/>
    <s v="1093221562172489728"/>
    <s v="Tweet"/>
    <n v="0"/>
    <n v="0"/>
    <m/>
    <m/>
    <m/>
    <m/>
    <m/>
    <m/>
    <m/>
    <m/>
    <n v="1"/>
    <s v="1"/>
    <s v="1"/>
    <m/>
    <m/>
    <m/>
    <m/>
    <m/>
    <m/>
    <m/>
    <m/>
    <m/>
  </r>
  <r>
    <s v="paola5373"/>
    <s v="paola5373"/>
    <m/>
    <m/>
    <m/>
    <m/>
    <m/>
    <m/>
    <m/>
    <m/>
    <s v="No"/>
    <n v="188"/>
    <m/>
    <m/>
    <s v="Tweet"/>
    <d v="2019-02-06T20:44:42.000"/>
    <x v="6"/>
    <s v="https://twitter.com/oeconsortium/status/1093221562172489728"/>
    <s v="twitter.com"/>
    <s v="oeglobal19"/>
    <m/>
    <s v="http://pbs.twimg.com/profile_images/722769141006995456/bO5wb3y2_normal.jpg"/>
    <d v="2019-02-06T20:44:42.000"/>
    <s v="https://twitter.com/paola5373/status/1093249147304640515"/>
    <m/>
    <m/>
    <s v="1093249147304640515"/>
    <m/>
    <b v="0"/>
    <n v="11"/>
    <s v=""/>
    <b v="1"/>
    <s v="en"/>
    <m/>
    <s v="1093221562172489728"/>
    <b v="0"/>
    <n v="7"/>
    <s v=""/>
    <s v="Twitter Web Client"/>
    <b v="0"/>
    <s v="1093249147304640515"/>
    <s v="Tweet"/>
    <n v="0"/>
    <n v="0"/>
    <m/>
    <m/>
    <m/>
    <m/>
    <m/>
    <m/>
    <m/>
    <m/>
    <n v="1"/>
    <s v="1"/>
    <s v="1"/>
    <n v="3"/>
    <n v="10"/>
    <n v="0"/>
    <n v="0"/>
    <n v="0"/>
    <n v="0"/>
    <n v="27"/>
    <n v="90"/>
    <n v="30"/>
  </r>
  <r>
    <s v="lyn_hay"/>
    <s v="paola5373"/>
    <m/>
    <m/>
    <m/>
    <m/>
    <m/>
    <m/>
    <m/>
    <m/>
    <s v="No"/>
    <n v="189"/>
    <m/>
    <m/>
    <s v="Mentions"/>
    <d v="2019-02-08T19:33:25.000"/>
    <x v="2"/>
    <s v="https://conference.oeconsortium.org/2019/cfp/"/>
    <s v="oeconsortium.org"/>
    <s v="oeglobal19"/>
    <m/>
    <s v="http://pbs.twimg.com/profile_images/378800000603660423/63fd10c66675418d6057e3054b17b4c4_normal.jpeg"/>
    <d v="2019-02-08T19:33:25.000"/>
    <s v="https://twitter.com/lyn_hay/status/1093955982017712128"/>
    <m/>
    <m/>
    <s v="1093955982017712128"/>
    <m/>
    <b v="0"/>
    <n v="0"/>
    <s v=""/>
    <b v="0"/>
    <s v="en"/>
    <m/>
    <s v=""/>
    <b v="0"/>
    <n v="15"/>
    <s v="1093221562172489728"/>
    <s v="Twitter for iPhone"/>
    <b v="0"/>
    <s v="1093221562172489728"/>
    <s v="Tweet"/>
    <n v="0"/>
    <n v="0"/>
    <m/>
    <m/>
    <m/>
    <m/>
    <m/>
    <m/>
    <m/>
    <m/>
    <n v="1"/>
    <s v="1"/>
    <s v="1"/>
    <m/>
    <m/>
    <m/>
    <m/>
    <m/>
    <m/>
    <m/>
    <m/>
    <m/>
  </r>
  <r>
    <s v="cccoer"/>
    <s v="polimi"/>
    <m/>
    <m/>
    <m/>
    <m/>
    <m/>
    <m/>
    <m/>
    <m/>
    <s v="No"/>
    <n v="190"/>
    <m/>
    <m/>
    <s v="Mentions"/>
    <d v="2019-02-07T18:21:53.000"/>
    <x v="9"/>
    <s v="https://www.oeconsortium.org/2019/02/oeglobal19-announces-call-for-proposals/"/>
    <s v="oeconsortium.org"/>
    <s v="oeglobal19"/>
    <m/>
    <s v="http://pbs.twimg.com/profile_images/804873731583524864/P-hZKqWA_normal.jpg"/>
    <d v="2019-02-07T18:21:53.000"/>
    <s v="https://twitter.com/cccoer/status/1093575590291091456"/>
    <m/>
    <m/>
    <s v="1093575590291091456"/>
    <m/>
    <b v="0"/>
    <n v="0"/>
    <s v=""/>
    <b v="0"/>
    <s v="en"/>
    <m/>
    <s v=""/>
    <b v="0"/>
    <n v="4"/>
    <s v="1093534609172766720"/>
    <s v="Hootsuite Inc."/>
    <b v="0"/>
    <s v="1093534609172766720"/>
    <s v="Tweet"/>
    <n v="0"/>
    <n v="0"/>
    <m/>
    <m/>
    <m/>
    <m/>
    <m/>
    <m/>
    <m/>
    <m/>
    <n v="1"/>
    <s v="1"/>
    <s v="1"/>
    <n v="0"/>
    <n v="0"/>
    <n v="0"/>
    <n v="0"/>
    <n v="0"/>
    <n v="0"/>
    <n v="13"/>
    <n v="100"/>
    <n v="13"/>
  </r>
  <r>
    <s v="lyn_hay"/>
    <s v="polimi"/>
    <m/>
    <m/>
    <m/>
    <m/>
    <m/>
    <m/>
    <m/>
    <m/>
    <s v="No"/>
    <n v="191"/>
    <m/>
    <m/>
    <s v="Mentions"/>
    <d v="2019-02-08T19:33:25.000"/>
    <x v="2"/>
    <s v="https://conference.oeconsortium.org/2019/cfp/"/>
    <s v="oeconsortium.org"/>
    <s v="oeglobal19"/>
    <m/>
    <s v="http://pbs.twimg.com/profile_images/378800000603660423/63fd10c66675418d6057e3054b17b4c4_normal.jpeg"/>
    <d v="2019-02-08T19:33:25.000"/>
    <s v="https://twitter.com/lyn_hay/status/1093955982017712128"/>
    <m/>
    <m/>
    <s v="1093955982017712128"/>
    <m/>
    <b v="0"/>
    <n v="0"/>
    <s v=""/>
    <b v="0"/>
    <s v="en"/>
    <m/>
    <s v=""/>
    <b v="0"/>
    <n v="15"/>
    <s v="1093221562172489728"/>
    <s v="Twitter for iPhone"/>
    <b v="0"/>
    <s v="1093221562172489728"/>
    <s v="Tweet"/>
    <n v="0"/>
    <n v="0"/>
    <m/>
    <m/>
    <m/>
    <m/>
    <m/>
    <m/>
    <m/>
    <m/>
    <n v="1"/>
    <s v="1"/>
    <s v="1"/>
    <m/>
    <m/>
    <m/>
    <m/>
    <m/>
    <m/>
    <m/>
    <m/>
    <m/>
  </r>
  <r>
    <s v="lyn_hay"/>
    <s v="cccoer"/>
    <m/>
    <m/>
    <m/>
    <m/>
    <m/>
    <m/>
    <m/>
    <m/>
    <s v="No"/>
    <n v="192"/>
    <m/>
    <m/>
    <s v="Mentions"/>
    <d v="2019-02-08T19:33:25.000"/>
    <x v="2"/>
    <s v="https://conference.oeconsortium.org/2019/cfp/"/>
    <s v="oeconsortium.org"/>
    <s v="oeglobal19"/>
    <m/>
    <s v="http://pbs.twimg.com/profile_images/378800000603660423/63fd10c66675418d6057e3054b17b4c4_normal.jpeg"/>
    <d v="2019-02-08T19:33:25.000"/>
    <s v="https://twitter.com/lyn_hay/status/1093955982017712128"/>
    <m/>
    <m/>
    <s v="1093955982017712128"/>
    <m/>
    <b v="0"/>
    <n v="0"/>
    <s v=""/>
    <b v="0"/>
    <s v="en"/>
    <m/>
    <s v=""/>
    <b v="0"/>
    <n v="15"/>
    <s v="1093221562172489728"/>
    <s v="Twitter for iPhone"/>
    <b v="0"/>
    <s v="1093221562172489728"/>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 applyNumberFormats="0" applyBorderFormats="0" applyFontFormats="0" applyPatternFormats="0" applyAlignmentFormats="0" applyWidthHeightFormats="1" dataCaption="Değerler" showMissing="1" preserveFormatting="1" useAutoFormatting="1" itemPrintTitles="1" compactData="0" createdVersion="3" updatedVersion="6" indent="0" multipleFieldFilters="0" showMemberPropertyTips="1">
  <location ref="A25:B3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axis="axisRow" dataField="1" showAll="0">
      <items count="12">
        <item x="2"/>
        <item x="9"/>
        <item x="1"/>
        <item x="10"/>
        <item x="5"/>
        <item x="7"/>
        <item x="3"/>
        <item x="6"/>
        <item x="8"/>
        <item x="4"/>
        <item x="0"/>
        <item t="default"/>
      </items>
    </pivotField>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12">
    <i>
      <x/>
    </i>
    <i>
      <x v="1"/>
    </i>
    <i>
      <x v="2"/>
    </i>
    <i>
      <x v="3"/>
    </i>
    <i>
      <x v="4"/>
    </i>
    <i>
      <x v="5"/>
    </i>
    <i>
      <x v="6"/>
    </i>
    <i>
      <x v="7"/>
    </i>
    <i>
      <x v="8"/>
    </i>
    <i>
      <x v="9"/>
    </i>
    <i>
      <x v="10"/>
    </i>
    <i t="grand">
      <x/>
    </i>
  </rowItems>
  <colItems count="1">
    <i/>
  </colItems>
  <dataFields count="1">
    <dataField name="Say Tweet" fld="16"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Tweet" sourceName="Tweet">
  <pivotTables>
    <pivotTable tabId="13" name="TimeSeries"/>
  </pivotTables>
  <data>
    <tabular pivotCacheId="1001293903">
      <items count="11">
        <i x="2" s="1"/>
        <i x="9" s="1"/>
        <i x="1" s="1"/>
        <i x="10" s="1"/>
        <i x="5" s="1"/>
        <i x="7" s="1"/>
        <i x="3" s="1"/>
        <i x="6" s="1"/>
        <i x="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weet" cache="Dilimleyici_Tweet" caption="Tweet" rowHeight="234950"/>
</slicers>
</file>

<file path=xl/tables/table1.xml><?xml version="1.0" encoding="utf-8"?>
<table xmlns="http://schemas.openxmlformats.org/spreadsheetml/2006/main" id="1" name="Edges" displayName="Edges" ref="A2:BL192" totalsRowShown="0" headerRowDxfId="331" dataDxfId="295">
  <autoFilter ref="A2:BL192"/>
  <tableColumns count="64">
    <tableColumn id="1" name="Vertex 1" dataDxfId="280"/>
    <tableColumn id="2" name="Vertex 2" dataDxfId="278"/>
    <tableColumn id="3" name="Color" dataDxfId="279"/>
    <tableColumn id="4" name="Width" dataDxfId="304"/>
    <tableColumn id="11" name="Style" dataDxfId="303"/>
    <tableColumn id="5" name="Opacity" dataDxfId="302"/>
    <tableColumn id="6" name="Visibility" dataDxfId="301"/>
    <tableColumn id="10" name="Label" dataDxfId="300"/>
    <tableColumn id="12" name="Label Text Color" dataDxfId="299"/>
    <tableColumn id="13" name="Label Font Size" dataDxfId="298"/>
    <tableColumn id="14" name="Reciprocated?" dataDxfId="29"/>
    <tableColumn id="7" name="ID" dataDxfId="297"/>
    <tableColumn id="9" name="Dynamic Filter" dataDxfId="296"/>
    <tableColumn id="8" name="Add Your Own Columns Here" dataDxfId="277"/>
    <tableColumn id="15" name="Relationship" dataDxfId="276"/>
    <tableColumn id="16" name="Relationship Date (UTC)" dataDxfId="275"/>
    <tableColumn id="17" name="Tweet" dataDxfId="274"/>
    <tableColumn id="18" name="URLs in Tweet" dataDxfId="273"/>
    <tableColumn id="19" name="Domains in Tweet" dataDxfId="272"/>
    <tableColumn id="20" name="Hashtags in Tweet" dataDxfId="271"/>
    <tableColumn id="21" name="Media in Tweet" dataDxfId="270"/>
    <tableColumn id="22" name="Tweet Image File" dataDxfId="269"/>
    <tableColumn id="23" name="Tweet Date (UTC)" dataDxfId="268"/>
    <tableColumn id="24" name="Twitter Page for Tweet" dataDxfId="267"/>
    <tableColumn id="25" name="Latitude" dataDxfId="266"/>
    <tableColumn id="26" name="Longitude" dataDxfId="265"/>
    <tableColumn id="27" name="Imported ID" dataDxfId="264"/>
    <tableColumn id="28" name="In-Reply-To Tweet ID" dataDxfId="263"/>
    <tableColumn id="29" name="Favorited" dataDxfId="262"/>
    <tableColumn id="30" name="Favorite Count" dataDxfId="261"/>
    <tableColumn id="31" name="In-Reply-To User ID" dataDxfId="260"/>
    <tableColumn id="32" name="Is Quote Status" dataDxfId="259"/>
    <tableColumn id="33" name="Language" dataDxfId="258"/>
    <tableColumn id="34" name="Possibly Sensitive" dataDxfId="257"/>
    <tableColumn id="35" name="Quoted Status ID" dataDxfId="256"/>
    <tableColumn id="36" name="Retweeted" dataDxfId="255"/>
    <tableColumn id="37" name="Retweet Count" dataDxfId="254"/>
    <tableColumn id="38" name="Retweet ID" dataDxfId="253"/>
    <tableColumn id="39" name="Source" dataDxfId="252"/>
    <tableColumn id="40" name="Truncated" dataDxfId="251"/>
    <tableColumn id="41" name="Unified Twitter ID" dataDxfId="250"/>
    <tableColumn id="42" name="Imported Tweet Type" dataDxfId="249"/>
    <tableColumn id="43" name="Added By Extended Analysis" dataDxfId="248"/>
    <tableColumn id="44" name="Corrected By Extended Analysis" dataDxfId="247"/>
    <tableColumn id="45" name="Place Bounding Box" dataDxfId="246"/>
    <tableColumn id="46" name="Place Country" dataDxfId="245"/>
    <tableColumn id="47" name="Place Country Code" dataDxfId="244"/>
    <tableColumn id="48" name="Place Full Name" dataDxfId="243"/>
    <tableColumn id="49" name="Place ID" dataDxfId="242"/>
    <tableColumn id="50" name="Place Name" dataDxfId="241"/>
    <tableColumn id="51" name="Place Type" dataDxfId="240"/>
    <tableColumn id="52" name="Place URL" dataDxfId="239"/>
    <tableColumn id="53" name="Edge Weight"/>
    <tableColumn id="54" name="Vertex 1 Group" dataDxfId="20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dd your own word list) Word Count" dataDxfId="54"/>
    <tableColumn id="61" name="Sentiment List #3: (Add your own word lis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01" dataDxfId="200">
  <autoFilter ref="A2:C8"/>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5" totalsRowShown="0" headerRowDxfId="194" dataDxfId="193">
  <autoFilter ref="A1:J5"/>
  <tableColumns count="10">
    <tableColumn id="1" name="Top URLs in Tweet in Entire Graph" dataDxfId="192"/>
    <tableColumn id="2" name="Entire Graph Count" dataDxfId="191"/>
    <tableColumn id="3" name="Top URLs in Tweet in G1" dataDxfId="190"/>
    <tableColumn id="4" name="G1 Count" dataDxfId="189"/>
    <tableColumn id="5" name="Top URLs in Tweet in G2" dataDxfId="188"/>
    <tableColumn id="6" name="G2 Count" dataDxfId="187"/>
    <tableColumn id="7" name="Top URLs in Tweet in G3" dataDxfId="186"/>
    <tableColumn id="8" name="G3 Count" dataDxfId="185"/>
    <tableColumn id="9" name="Top URLs in Tweet in G4" dataDxfId="184"/>
    <tableColumn id="10" name="G4 Count" dataDxfId="18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J10" totalsRowShown="0" headerRowDxfId="182" dataDxfId="181">
  <autoFilter ref="A8:J10"/>
  <tableColumns count="10">
    <tableColumn id="1" name="Top Domains in Tweet in Entire Graph" dataDxfId="180"/>
    <tableColumn id="2" name="Entire Graph Count" dataDxfId="179"/>
    <tableColumn id="3" name="Top Domains in Tweet in G1" dataDxfId="178"/>
    <tableColumn id="4" name="G1 Count" dataDxfId="177"/>
    <tableColumn id="5" name="Top Domains in Tweet in G2" dataDxfId="176"/>
    <tableColumn id="6" name="G2 Count" dataDxfId="175"/>
    <tableColumn id="7" name="Top Domains in Tweet in G3" dataDxfId="174"/>
    <tableColumn id="8" name="G3 Count" dataDxfId="173"/>
    <tableColumn id="9" name="Top Domains in Tweet in G4" dataDxfId="172"/>
    <tableColumn id="10" name="G4 Count" dataDxfId="17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J23" totalsRowShown="0" headerRowDxfId="170" dataDxfId="169">
  <autoFilter ref="A13:J23"/>
  <tableColumns count="10">
    <tableColumn id="1" name="Top Hashtags in Tweet in Entire Graph" dataDxfId="168"/>
    <tableColumn id="2" name="Entire Graph Count" dataDxfId="167"/>
    <tableColumn id="3" name="Top Hashtags in Tweet in G1" dataDxfId="166"/>
    <tableColumn id="4" name="G1 Count" dataDxfId="165"/>
    <tableColumn id="5" name="Top Hashtags in Tweet in G2" dataDxfId="164"/>
    <tableColumn id="6" name="G2 Count" dataDxfId="163"/>
    <tableColumn id="7" name="Top Hashtags in Tweet in G3" dataDxfId="162"/>
    <tableColumn id="8" name="G3 Count" dataDxfId="161"/>
    <tableColumn id="9" name="Top Hashtags in Tweet in G4" dataDxfId="160"/>
    <tableColumn id="10" name="G4 Count" dataDxfId="15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J36" totalsRowShown="0" headerRowDxfId="157" dataDxfId="156">
  <autoFilter ref="A26:J36"/>
  <tableColumns count="10">
    <tableColumn id="1" name="Top Words in Tweet in Entire Graph" dataDxfId="155"/>
    <tableColumn id="2" name="Entire Graph Count" dataDxfId="154"/>
    <tableColumn id="3" name="Top Words in Tweet in G1" dataDxfId="153"/>
    <tableColumn id="4" name="G1 Count" dataDxfId="152"/>
    <tableColumn id="5" name="Top Words in Tweet in G2" dataDxfId="151"/>
    <tableColumn id="6" name="G2 Count" dataDxfId="150"/>
    <tableColumn id="7" name="Top Words in Tweet in G3" dataDxfId="149"/>
    <tableColumn id="8" name="G3 Count" dataDxfId="148"/>
    <tableColumn id="9" name="Top Words in Tweet in G4" dataDxfId="147"/>
    <tableColumn id="10" name="G4 Count" dataDxfId="1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J49" totalsRowShown="0" headerRowDxfId="144" dataDxfId="143">
  <autoFilter ref="A39:J49"/>
  <tableColumns count="10">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J54" totalsRowShown="0" headerRowDxfId="131" dataDxfId="130">
  <autoFilter ref="A52:J54"/>
  <tableColumns count="10">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1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J63" totalsRowShown="0" headerRowDxfId="128" dataDxfId="127">
  <autoFilter ref="A57:J63"/>
  <tableColumns count="10">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0"/>
    <tableColumn id="9" name="Top Mentioned in G4" dataDxfId="109"/>
    <tableColumn id="10" name="G4 Count" dataDxfId="10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6:J76" totalsRowShown="0" headerRowDxfId="105" dataDxfId="104">
  <autoFilter ref="A66:J76"/>
  <tableColumns count="10">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330" dataDxfId="281">
  <autoFilter ref="A2:BT64"/>
  <tableColumns count="72">
    <tableColumn id="1" name="Vertex" dataDxfId="294"/>
    <tableColumn id="2" name="Color" dataDxfId="293"/>
    <tableColumn id="5" name="Shape" dataDxfId="292"/>
    <tableColumn id="6" name="Size" dataDxfId="291"/>
    <tableColumn id="4" name="Opacity" dataDxfId="219"/>
    <tableColumn id="7" name="Image File" dataDxfId="217"/>
    <tableColumn id="3" name="Visibility" dataDxfId="218"/>
    <tableColumn id="10" name="Label" dataDxfId="290"/>
    <tableColumn id="16" name="Label Fill Color" dataDxfId="289"/>
    <tableColumn id="9" name="Label Position" dataDxfId="213"/>
    <tableColumn id="8" name="Tooltip" dataDxfId="211"/>
    <tableColumn id="18" name="Layout Order" dataDxfId="212"/>
    <tableColumn id="13" name="X" dataDxfId="288"/>
    <tableColumn id="14" name="Y" dataDxfId="287"/>
    <tableColumn id="12" name="Locked?" dataDxfId="286"/>
    <tableColumn id="19" name="Polar R" dataDxfId="285"/>
    <tableColumn id="20" name="Polar Angle" dataDxfId="28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83"/>
    <tableColumn id="28" name="Dynamic Filter" dataDxfId="282"/>
    <tableColumn id="17" name="Add Your Own Columns Here" dataDxfId="238"/>
    <tableColumn id="30" name="Name" dataDxfId="237"/>
    <tableColumn id="31" name="Followed" dataDxfId="236"/>
    <tableColumn id="32" name="Followers" dataDxfId="235"/>
    <tableColumn id="33" name="Tweets" dataDxfId="234"/>
    <tableColumn id="34" name="Favorites" dataDxfId="233"/>
    <tableColumn id="35" name="Time Zone UTC Offset (Seconds)" dataDxfId="232"/>
    <tableColumn id="36" name="Description" dataDxfId="231"/>
    <tableColumn id="37" name="Location" dataDxfId="230"/>
    <tableColumn id="38" name="Web" dataDxfId="229"/>
    <tableColumn id="39" name="Time Zone" dataDxfId="228"/>
    <tableColumn id="40" name="Joined Twitter Date (UTC)" dataDxfId="227"/>
    <tableColumn id="41" name="Profile Banner Url" dataDxfId="226"/>
    <tableColumn id="42" name="Default Profile" dataDxfId="225"/>
    <tableColumn id="43" name="Default Profile Image" dataDxfId="224"/>
    <tableColumn id="44" name="Geo Enabled" dataDxfId="223"/>
    <tableColumn id="45" name="Language" dataDxfId="222"/>
    <tableColumn id="46" name="Listed Count" dataDxfId="221"/>
    <tableColumn id="47" name="Profile Background Image Url" dataDxfId="220"/>
    <tableColumn id="48" name="Verified" dataDxfId="216"/>
    <tableColumn id="49" name="Custom Menu Item Text" dataDxfId="215"/>
    <tableColumn id="50" name="Custom Menu Item Action" dataDxfId="214"/>
    <tableColumn id="51" name="Tweeted Search Term?" dataDxfId="20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dd your own word list) Word Count" dataDxfId="44"/>
    <tableColumn id="68" name="Sentiment List #3: (Add your own word list) Word Percentage (%)" dataDxfId="43"/>
    <tableColumn id="69" name="Non-categorized Word Count" dataDxfId="42"/>
    <tableColumn id="70" name="Non-categorized Word Percentage (%)" dataDxfId="41"/>
    <tableColumn id="71" name="Vertex Content Word Count" dataDxfId="40"/>
    <tableColumn id="72" name="Marked?"/>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8" totalsRowShown="0" headerRowDxfId="82" dataDxfId="81">
  <autoFilter ref="A1:G20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dd your own word lis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25" totalsRowShown="0" headerRowDxfId="73" dataDxfId="72">
  <autoFilter ref="A1:L22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dd your own word list)" dataDxfId="63"/>
    <tableColumn id="10" name="Word2 on Sentiment List #1: Positive" dataDxfId="62"/>
    <tableColumn id="11" name="Word2 on Sentiment List #2: Negative" dataDxfId="61"/>
    <tableColumn id="12" name="Word2 on Sentiment List #3: (Add your own word lis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29">
  <autoFilter ref="A2:AO6"/>
  <tableColumns count="41">
    <tableColumn id="1" name="Group" dataDxfId="210"/>
    <tableColumn id="2" name="Vertex Color" dataDxfId="209"/>
    <tableColumn id="3" name="Vertex Shape" dataDxfId="207"/>
    <tableColumn id="22" name="Visibility" dataDxfId="208"/>
    <tableColumn id="4" name="Collapsed?"/>
    <tableColumn id="18" name="Label" dataDxfId="328"/>
    <tableColumn id="20" name="Collapsed X"/>
    <tableColumn id="21" name="Collapsed Y"/>
    <tableColumn id="6" name="ID" dataDxfId="32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8"/>
    <tableColumn id="27" name="Top Hashtags in Tweet" dataDxfId="145"/>
    <tableColumn id="28" name="Top Words in Tweet" dataDxfId="132"/>
    <tableColumn id="29" name="Top Word Pairs in Tweet" dataDxfId="107"/>
    <tableColumn id="30" name="Top Replied-To in Tweet" dataDxfId="10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26" dataDxfId="325">
  <autoFilter ref="A1:C63"/>
  <tableColumns count="3">
    <tableColumn id="1" name="Group" dataDxfId="206"/>
    <tableColumn id="2" name="Vertex" dataDxfId="205"/>
    <tableColumn id="3" name="Vertex ID" dataDxfId="2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ference.oeconsortium.org/2019/cfp/" TargetMode="External" /><Relationship Id="rId2" Type="http://schemas.openxmlformats.org/officeDocument/2006/relationships/hyperlink" Target="https://conference.oeconsortium.org/2019/cfp/" TargetMode="External" /><Relationship Id="rId3" Type="http://schemas.openxmlformats.org/officeDocument/2006/relationships/hyperlink" Target="https://conference.oeconsortium.org/2019/cfp/" TargetMode="External" /><Relationship Id="rId4" Type="http://schemas.openxmlformats.org/officeDocument/2006/relationships/hyperlink" Target="https://conference.oeconsortium.org/2019/cfp/" TargetMode="External" /><Relationship Id="rId5" Type="http://schemas.openxmlformats.org/officeDocument/2006/relationships/hyperlink" Target="https://conference.oeconsortium.org/2019/cfp/" TargetMode="External" /><Relationship Id="rId6" Type="http://schemas.openxmlformats.org/officeDocument/2006/relationships/hyperlink" Target="https://conference.oeconsortium.org/2019/cfp/" TargetMode="External" /><Relationship Id="rId7" Type="http://schemas.openxmlformats.org/officeDocument/2006/relationships/hyperlink" Target="https://conference.oeconsortium.org/2019/cfp/" TargetMode="External" /><Relationship Id="rId8" Type="http://schemas.openxmlformats.org/officeDocument/2006/relationships/hyperlink" Target="https://conference.oeconsortium.org/2019/cfp/" TargetMode="External" /><Relationship Id="rId9" Type="http://schemas.openxmlformats.org/officeDocument/2006/relationships/hyperlink" Target="https://conference.oeconsortium.org/2019/cfp/" TargetMode="External" /><Relationship Id="rId10" Type="http://schemas.openxmlformats.org/officeDocument/2006/relationships/hyperlink" Target="https://conference.oeconsortium.org/2019/cfp/" TargetMode="External" /><Relationship Id="rId11" Type="http://schemas.openxmlformats.org/officeDocument/2006/relationships/hyperlink" Target="https://conference.oeconsortium.org/2019/cfp/" TargetMode="External" /><Relationship Id="rId12" Type="http://schemas.openxmlformats.org/officeDocument/2006/relationships/hyperlink" Target="https://conference.oeconsortium.org/2019/cfp/" TargetMode="External" /><Relationship Id="rId13" Type="http://schemas.openxmlformats.org/officeDocument/2006/relationships/hyperlink" Target="https://conference.oeconsortium.org/2019/cfp/" TargetMode="External" /><Relationship Id="rId14" Type="http://schemas.openxmlformats.org/officeDocument/2006/relationships/hyperlink" Target="https://conference.oeconsortium.org/2019/cfp/" TargetMode="External" /><Relationship Id="rId15" Type="http://schemas.openxmlformats.org/officeDocument/2006/relationships/hyperlink" Target="https://conference.oeconsortium.org/2019/cfp/" TargetMode="External" /><Relationship Id="rId16" Type="http://schemas.openxmlformats.org/officeDocument/2006/relationships/hyperlink" Target="https://conference.oeconsortium.org/2019/cfp/" TargetMode="External" /><Relationship Id="rId17" Type="http://schemas.openxmlformats.org/officeDocument/2006/relationships/hyperlink" Target="https://conference.oeconsortium.org/2019/cfp/" TargetMode="External" /><Relationship Id="rId18" Type="http://schemas.openxmlformats.org/officeDocument/2006/relationships/hyperlink" Target="https://conference.oeconsortium.org/2019/cfp/" TargetMode="External" /><Relationship Id="rId19" Type="http://schemas.openxmlformats.org/officeDocument/2006/relationships/hyperlink" Target="https://conference.oeconsortium.org/2019/cfp/" TargetMode="External" /><Relationship Id="rId20" Type="http://schemas.openxmlformats.org/officeDocument/2006/relationships/hyperlink" Target="https://conference.oeconsortium.org/2019/cfp/" TargetMode="External" /><Relationship Id="rId21" Type="http://schemas.openxmlformats.org/officeDocument/2006/relationships/hyperlink" Target="https://conference.oeconsortium.org/2019/cfp/" TargetMode="External" /><Relationship Id="rId22" Type="http://schemas.openxmlformats.org/officeDocument/2006/relationships/hyperlink" Target="https://conference.oeconsortium.org/2019/cfp/" TargetMode="External" /><Relationship Id="rId23" Type="http://schemas.openxmlformats.org/officeDocument/2006/relationships/hyperlink" Target="https://conference.oeconsortium.org/2019/cfp/" TargetMode="External" /><Relationship Id="rId24" Type="http://schemas.openxmlformats.org/officeDocument/2006/relationships/hyperlink" Target="https://conference.oeconsortium.org/2019/cfp/" TargetMode="External" /><Relationship Id="rId25" Type="http://schemas.openxmlformats.org/officeDocument/2006/relationships/hyperlink" Target="https://conference.oeconsortium.org/2019/cfp/" TargetMode="External" /><Relationship Id="rId26" Type="http://schemas.openxmlformats.org/officeDocument/2006/relationships/hyperlink" Target="https://conference.oeconsortium.org/2019/cfp/" TargetMode="External" /><Relationship Id="rId27" Type="http://schemas.openxmlformats.org/officeDocument/2006/relationships/hyperlink" Target="https://conference.oeconsortium.org/2019/cfp/" TargetMode="External" /><Relationship Id="rId28" Type="http://schemas.openxmlformats.org/officeDocument/2006/relationships/hyperlink" Target="https://conference.oeconsortium.org/2019/cfp/" TargetMode="External" /><Relationship Id="rId29" Type="http://schemas.openxmlformats.org/officeDocument/2006/relationships/hyperlink" Target="https://conference.oeconsortium.org/2019/cfp/" TargetMode="External" /><Relationship Id="rId30" Type="http://schemas.openxmlformats.org/officeDocument/2006/relationships/hyperlink" Target="https://conference.oeconsortium.org/2019/cfp/" TargetMode="External" /><Relationship Id="rId31" Type="http://schemas.openxmlformats.org/officeDocument/2006/relationships/hyperlink" Target="https://conference.oeconsortium.org/2019/cfp/" TargetMode="External" /><Relationship Id="rId32" Type="http://schemas.openxmlformats.org/officeDocument/2006/relationships/hyperlink" Target="https://conference.oeconsortium.org/2019/cfp/" TargetMode="External" /><Relationship Id="rId33" Type="http://schemas.openxmlformats.org/officeDocument/2006/relationships/hyperlink" Target="https://conference.oeconsortium.org/2019/cfp/" TargetMode="External" /><Relationship Id="rId34" Type="http://schemas.openxmlformats.org/officeDocument/2006/relationships/hyperlink" Target="https://conference.oeconsortium.org/2019/cfp/" TargetMode="External" /><Relationship Id="rId35" Type="http://schemas.openxmlformats.org/officeDocument/2006/relationships/hyperlink" Target="https://conference.oeconsortium.org/2019/cfp/" TargetMode="External" /><Relationship Id="rId36" Type="http://schemas.openxmlformats.org/officeDocument/2006/relationships/hyperlink" Target="https://conference.oeconsortium.org/2019/cfp/" TargetMode="External" /><Relationship Id="rId37" Type="http://schemas.openxmlformats.org/officeDocument/2006/relationships/hyperlink" Target="https://conference.oeconsortium.org/2019/cfp/" TargetMode="External" /><Relationship Id="rId38" Type="http://schemas.openxmlformats.org/officeDocument/2006/relationships/hyperlink" Target="https://conference.oeconsortium.org/2019/cfp/" TargetMode="External" /><Relationship Id="rId39" Type="http://schemas.openxmlformats.org/officeDocument/2006/relationships/hyperlink" Target="https://conference.oeconsortium.org/2019/cfp/" TargetMode="External" /><Relationship Id="rId40" Type="http://schemas.openxmlformats.org/officeDocument/2006/relationships/hyperlink" Target="https://conference.oeconsortium.org/2019/cfp/" TargetMode="External" /><Relationship Id="rId41" Type="http://schemas.openxmlformats.org/officeDocument/2006/relationships/hyperlink" Target="https://conference.oeconsortium.org/2019/" TargetMode="External" /><Relationship Id="rId42" Type="http://schemas.openxmlformats.org/officeDocument/2006/relationships/hyperlink" Target="https://conference.oeconsortium.org/2019/" TargetMode="External" /><Relationship Id="rId43" Type="http://schemas.openxmlformats.org/officeDocument/2006/relationships/hyperlink" Target="https://conference.oeconsortium.org/2019/cfp/" TargetMode="External" /><Relationship Id="rId44" Type="http://schemas.openxmlformats.org/officeDocument/2006/relationships/hyperlink" Target="https://conference.oeconsortium.org/2019/cfp/" TargetMode="External" /><Relationship Id="rId45" Type="http://schemas.openxmlformats.org/officeDocument/2006/relationships/hyperlink" Target="https://conference.oeconsortium.org/2019/cfp/" TargetMode="External" /><Relationship Id="rId46" Type="http://schemas.openxmlformats.org/officeDocument/2006/relationships/hyperlink" Target="https://conference.oeconsortium.org/2019/cfp/" TargetMode="External" /><Relationship Id="rId47" Type="http://schemas.openxmlformats.org/officeDocument/2006/relationships/hyperlink" Target="https://conference.oeconsortium.org/2019/cfp/" TargetMode="External" /><Relationship Id="rId48" Type="http://schemas.openxmlformats.org/officeDocument/2006/relationships/hyperlink" Target="https://conference.oeconsortium.org/2019/cfp/" TargetMode="External" /><Relationship Id="rId49" Type="http://schemas.openxmlformats.org/officeDocument/2006/relationships/hyperlink" Target="https://conference.oeconsortium.org/2019/cfp/" TargetMode="External" /><Relationship Id="rId50" Type="http://schemas.openxmlformats.org/officeDocument/2006/relationships/hyperlink" Target="https://conference.oeconsortium.org/2019/cfp/" TargetMode="External" /><Relationship Id="rId51" Type="http://schemas.openxmlformats.org/officeDocument/2006/relationships/hyperlink" Target="https://conference.oeconsortium.org/2019/cfp/" TargetMode="External" /><Relationship Id="rId52" Type="http://schemas.openxmlformats.org/officeDocument/2006/relationships/hyperlink" Target="https://conference.oeconsortium.org/2019/cfp/" TargetMode="External" /><Relationship Id="rId53" Type="http://schemas.openxmlformats.org/officeDocument/2006/relationships/hyperlink" Target="https://conference.oeconsortium.org/2019/cfp/" TargetMode="External" /><Relationship Id="rId54" Type="http://schemas.openxmlformats.org/officeDocument/2006/relationships/hyperlink" Target="https://conference.oeconsortium.org/2019/cfp/" TargetMode="External" /><Relationship Id="rId55" Type="http://schemas.openxmlformats.org/officeDocument/2006/relationships/hyperlink" Target="https://conference.oeconsortium.org/2019/cfp/" TargetMode="External" /><Relationship Id="rId56" Type="http://schemas.openxmlformats.org/officeDocument/2006/relationships/hyperlink" Target="https://conference.oeconsortium.org/2019/cfp/" TargetMode="External" /><Relationship Id="rId57" Type="http://schemas.openxmlformats.org/officeDocument/2006/relationships/hyperlink" Target="https://conference.oeconsortium.org/2019/cfp/" TargetMode="External" /><Relationship Id="rId58" Type="http://schemas.openxmlformats.org/officeDocument/2006/relationships/hyperlink" Target="https://conference.oeconsortium.org/2019/cfp/" TargetMode="External" /><Relationship Id="rId59" Type="http://schemas.openxmlformats.org/officeDocument/2006/relationships/hyperlink" Target="https://conference.oeconsortium.org/2019/cfp/" TargetMode="External" /><Relationship Id="rId60" Type="http://schemas.openxmlformats.org/officeDocument/2006/relationships/hyperlink" Target="https://conference.oeconsortium.org/2019/cfp/" TargetMode="External" /><Relationship Id="rId61" Type="http://schemas.openxmlformats.org/officeDocument/2006/relationships/hyperlink" Target="https://conference.oeconsortium.org/2019/cfp/" TargetMode="External" /><Relationship Id="rId62" Type="http://schemas.openxmlformats.org/officeDocument/2006/relationships/hyperlink" Target="https://conference.oeconsortium.org/2019/cfp/" TargetMode="External" /><Relationship Id="rId63" Type="http://schemas.openxmlformats.org/officeDocument/2006/relationships/hyperlink" Target="https://conference.oeconsortium.org/2019/cfp/" TargetMode="External" /><Relationship Id="rId64" Type="http://schemas.openxmlformats.org/officeDocument/2006/relationships/hyperlink" Target="https://conference.oeconsortium.org/2019/cfp/" TargetMode="External" /><Relationship Id="rId65" Type="http://schemas.openxmlformats.org/officeDocument/2006/relationships/hyperlink" Target="https://conference.oeconsortium.org/2019/cfp/" TargetMode="External" /><Relationship Id="rId66" Type="http://schemas.openxmlformats.org/officeDocument/2006/relationships/hyperlink" Target="https://conference.oeconsortium.org/2019/cfp/" TargetMode="External" /><Relationship Id="rId67" Type="http://schemas.openxmlformats.org/officeDocument/2006/relationships/hyperlink" Target="https://conference.oeconsortium.org/2019/cfp/" TargetMode="External" /><Relationship Id="rId68" Type="http://schemas.openxmlformats.org/officeDocument/2006/relationships/hyperlink" Target="https://conference.oeconsortium.org/2019/cfp/" TargetMode="External" /><Relationship Id="rId69" Type="http://schemas.openxmlformats.org/officeDocument/2006/relationships/hyperlink" Target="https://conference.oeconsortium.org/2019/cfp/" TargetMode="External" /><Relationship Id="rId70" Type="http://schemas.openxmlformats.org/officeDocument/2006/relationships/hyperlink" Target="https://conference.oeconsortium.org/2019/cfp/" TargetMode="External" /><Relationship Id="rId71" Type="http://schemas.openxmlformats.org/officeDocument/2006/relationships/hyperlink" Target="https://conference.oeconsortium.org/2019/cfp/" TargetMode="External" /><Relationship Id="rId72" Type="http://schemas.openxmlformats.org/officeDocument/2006/relationships/hyperlink" Target="https://conference.oeconsortium.org/2019/cfp/" TargetMode="External" /><Relationship Id="rId73" Type="http://schemas.openxmlformats.org/officeDocument/2006/relationships/hyperlink" Target="https://conference.oeconsortium.org/2019/cfp/" TargetMode="External" /><Relationship Id="rId74" Type="http://schemas.openxmlformats.org/officeDocument/2006/relationships/hyperlink" Target="https://conference.oeconsortium.org/2019/cfp/" TargetMode="External" /><Relationship Id="rId75" Type="http://schemas.openxmlformats.org/officeDocument/2006/relationships/hyperlink" Target="https://conference.oeconsortium.org/2019/cfp/" TargetMode="External" /><Relationship Id="rId76" Type="http://schemas.openxmlformats.org/officeDocument/2006/relationships/hyperlink" Target="https://conference.oeconsortium.org/2019/cfp/" TargetMode="External" /><Relationship Id="rId77" Type="http://schemas.openxmlformats.org/officeDocument/2006/relationships/hyperlink" Target="https://conference.oeconsortium.org/2019/cfp/" TargetMode="External" /><Relationship Id="rId78" Type="http://schemas.openxmlformats.org/officeDocument/2006/relationships/hyperlink" Target="https://conference.oeconsortium.org/2019/cfp/" TargetMode="External" /><Relationship Id="rId79" Type="http://schemas.openxmlformats.org/officeDocument/2006/relationships/hyperlink" Target="https://conference.oeconsortium.org/2019/cfp/" TargetMode="External" /><Relationship Id="rId80" Type="http://schemas.openxmlformats.org/officeDocument/2006/relationships/hyperlink" Target="https://conference.oeconsortium.org/2019/cfp/" TargetMode="External" /><Relationship Id="rId81" Type="http://schemas.openxmlformats.org/officeDocument/2006/relationships/hyperlink" Target="https://conference.oeconsortium.org/2019/cfp/" TargetMode="External" /><Relationship Id="rId82" Type="http://schemas.openxmlformats.org/officeDocument/2006/relationships/hyperlink" Target="https://conference.oeconsortium.org/2019/cfp/" TargetMode="External" /><Relationship Id="rId83" Type="http://schemas.openxmlformats.org/officeDocument/2006/relationships/hyperlink" Target="https://twitter.com/oeconsortium/status/1093221562172489728" TargetMode="External" /><Relationship Id="rId84" Type="http://schemas.openxmlformats.org/officeDocument/2006/relationships/hyperlink" Target="https://conference.oeconsortium.org/2019/cfp/" TargetMode="External" /><Relationship Id="rId85" Type="http://schemas.openxmlformats.org/officeDocument/2006/relationships/hyperlink" Target="https://conference.oeconsortium.org/2019/cfp/" TargetMode="External" /><Relationship Id="rId86" Type="http://schemas.openxmlformats.org/officeDocument/2006/relationships/hyperlink" Target="https://conference.oeconsortium.org/2019/cfp/" TargetMode="External" /><Relationship Id="rId87" Type="http://schemas.openxmlformats.org/officeDocument/2006/relationships/hyperlink" Target="https://conference.oeconsortium.org/2019/cfp/" TargetMode="External" /><Relationship Id="rId88" Type="http://schemas.openxmlformats.org/officeDocument/2006/relationships/hyperlink" Target="https://conference.oeconsortium.org/2019/cfp/" TargetMode="External" /><Relationship Id="rId89" Type="http://schemas.openxmlformats.org/officeDocument/2006/relationships/hyperlink" Target="https://conference.oeconsortium.org/2019/cfp/" TargetMode="External" /><Relationship Id="rId90" Type="http://schemas.openxmlformats.org/officeDocument/2006/relationships/hyperlink" Target="https://conference.oeconsortium.org/2019/cfp/" TargetMode="External" /><Relationship Id="rId91" Type="http://schemas.openxmlformats.org/officeDocument/2006/relationships/hyperlink" Target="https://conference.oeconsortium.org/2019/cfp/" TargetMode="External" /><Relationship Id="rId92" Type="http://schemas.openxmlformats.org/officeDocument/2006/relationships/hyperlink" Target="https://conference.oeconsortium.org/2019/cfp/" TargetMode="External" /><Relationship Id="rId93" Type="http://schemas.openxmlformats.org/officeDocument/2006/relationships/hyperlink" Target="https://conference.oeconsortium.org/2019/cfp/" TargetMode="External" /><Relationship Id="rId94" Type="http://schemas.openxmlformats.org/officeDocument/2006/relationships/hyperlink" Target="https://conference.oeconsortium.org/2019/cfp/" TargetMode="External" /><Relationship Id="rId95" Type="http://schemas.openxmlformats.org/officeDocument/2006/relationships/hyperlink" Target="https://conference.oeconsortium.org/2019/cfp/" TargetMode="External" /><Relationship Id="rId96" Type="http://schemas.openxmlformats.org/officeDocument/2006/relationships/hyperlink" Target="https://conference.oeconsortium.org/2019/cfp/" TargetMode="External" /><Relationship Id="rId97" Type="http://schemas.openxmlformats.org/officeDocument/2006/relationships/hyperlink" Target="https://conference.oeconsortium.org/2019/cfp/" TargetMode="External" /><Relationship Id="rId98" Type="http://schemas.openxmlformats.org/officeDocument/2006/relationships/hyperlink" Target="https://conference.oeconsortium.org/2019/cfp/" TargetMode="External" /><Relationship Id="rId99" Type="http://schemas.openxmlformats.org/officeDocument/2006/relationships/hyperlink" Target="https://conference.oeconsortium.org/2019/cfp/" TargetMode="External" /><Relationship Id="rId100" Type="http://schemas.openxmlformats.org/officeDocument/2006/relationships/hyperlink" Target="https://conference.oeconsortium.org/2019/cfp/" TargetMode="External" /><Relationship Id="rId101" Type="http://schemas.openxmlformats.org/officeDocument/2006/relationships/hyperlink" Target="https://conference.oeconsortium.org/2019/cfp/" TargetMode="External" /><Relationship Id="rId102" Type="http://schemas.openxmlformats.org/officeDocument/2006/relationships/hyperlink" Target="https://conference.oeconsortium.org/2019/cfp/" TargetMode="External" /><Relationship Id="rId103" Type="http://schemas.openxmlformats.org/officeDocument/2006/relationships/hyperlink" Target="https://conference.oeconsortium.org/2019/cfp/" TargetMode="External" /><Relationship Id="rId104" Type="http://schemas.openxmlformats.org/officeDocument/2006/relationships/hyperlink" Target="https://www.oeconsortium.org/2019/02/oeglobal19-announces-call-for-proposals/" TargetMode="External" /><Relationship Id="rId105" Type="http://schemas.openxmlformats.org/officeDocument/2006/relationships/hyperlink" Target="https://www.oeconsortium.org/2019/02/oeglobal19-announces-call-for-proposals/" TargetMode="External" /><Relationship Id="rId106" Type="http://schemas.openxmlformats.org/officeDocument/2006/relationships/hyperlink" Target="https://www.oeconsortium.org/2019/02/oeglobal19-announces-call-for-proposals/" TargetMode="External" /><Relationship Id="rId107" Type="http://schemas.openxmlformats.org/officeDocument/2006/relationships/hyperlink" Target="https://conference.oeconsortium.org/2019/cfp/" TargetMode="External" /><Relationship Id="rId108" Type="http://schemas.openxmlformats.org/officeDocument/2006/relationships/hyperlink" Target="https://conference.oeconsortium.org/2019/cfp/" TargetMode="External" /><Relationship Id="rId109" Type="http://schemas.openxmlformats.org/officeDocument/2006/relationships/hyperlink" Target="https://conference.oeconsortium.org/2019/cfp/" TargetMode="External" /><Relationship Id="rId110" Type="http://schemas.openxmlformats.org/officeDocument/2006/relationships/hyperlink" Target="https://conference.oeconsortium.org/2019/cfp/" TargetMode="External" /><Relationship Id="rId111" Type="http://schemas.openxmlformats.org/officeDocument/2006/relationships/hyperlink" Target="https://conference.oeconsortium.org/2019/cfp/" TargetMode="External" /><Relationship Id="rId112" Type="http://schemas.openxmlformats.org/officeDocument/2006/relationships/hyperlink" Target="https://conference.oeconsortium.org/2019/cfp/" TargetMode="External" /><Relationship Id="rId113" Type="http://schemas.openxmlformats.org/officeDocument/2006/relationships/hyperlink" Target="https://conference.oeconsortium.org/2019/cfp/" TargetMode="External" /><Relationship Id="rId114" Type="http://schemas.openxmlformats.org/officeDocument/2006/relationships/hyperlink" Target="https://conference.oeconsortium.org/2019/cfp/" TargetMode="External" /><Relationship Id="rId115" Type="http://schemas.openxmlformats.org/officeDocument/2006/relationships/hyperlink" Target="https://conference.oeconsortium.org/2019/cfp/" TargetMode="External" /><Relationship Id="rId116" Type="http://schemas.openxmlformats.org/officeDocument/2006/relationships/hyperlink" Target="https://conference.oeconsortium.org/2019/cfp/" TargetMode="External" /><Relationship Id="rId117" Type="http://schemas.openxmlformats.org/officeDocument/2006/relationships/hyperlink" Target="https://conference.oeconsortium.org/2019/cfp/" TargetMode="External" /><Relationship Id="rId118" Type="http://schemas.openxmlformats.org/officeDocument/2006/relationships/hyperlink" Target="https://conference.oeconsortium.org/2019/cfp/" TargetMode="External" /><Relationship Id="rId119" Type="http://schemas.openxmlformats.org/officeDocument/2006/relationships/hyperlink" Target="https://www.oeconsortium.org/2019/02/oeglobal19-announces-call-for-proposals/" TargetMode="External" /><Relationship Id="rId120" Type="http://schemas.openxmlformats.org/officeDocument/2006/relationships/hyperlink" Target="https://www.oeconsortium.org/2019/02/oeglobal19-announces-call-for-proposals/" TargetMode="External" /><Relationship Id="rId121" Type="http://schemas.openxmlformats.org/officeDocument/2006/relationships/hyperlink" Target="https://www.oeconsortium.org/2019/02/oeglobal19-announces-call-for-proposals/" TargetMode="External" /><Relationship Id="rId122" Type="http://schemas.openxmlformats.org/officeDocument/2006/relationships/hyperlink" Target="https://conference.oeconsortium.org/2019/cfp/" TargetMode="External" /><Relationship Id="rId123" Type="http://schemas.openxmlformats.org/officeDocument/2006/relationships/hyperlink" Target="https://conference.oeconsortium.org/2019/cfp/" TargetMode="External" /><Relationship Id="rId124" Type="http://schemas.openxmlformats.org/officeDocument/2006/relationships/hyperlink" Target="https://conference.oeconsortium.org/2019/cfp/" TargetMode="External" /><Relationship Id="rId125" Type="http://schemas.openxmlformats.org/officeDocument/2006/relationships/hyperlink" Target="https://conference.oeconsortium.org/2019/cfp/" TargetMode="External" /><Relationship Id="rId126" Type="http://schemas.openxmlformats.org/officeDocument/2006/relationships/hyperlink" Target="https://conference.oeconsortium.org/2019/cfp/" TargetMode="External" /><Relationship Id="rId127" Type="http://schemas.openxmlformats.org/officeDocument/2006/relationships/hyperlink" Target="https://conference.oeconsortium.org/2019/cfp/" TargetMode="External" /><Relationship Id="rId128" Type="http://schemas.openxmlformats.org/officeDocument/2006/relationships/hyperlink" Target="https://conference.oeconsortium.org/2019/cfp/" TargetMode="External" /><Relationship Id="rId129" Type="http://schemas.openxmlformats.org/officeDocument/2006/relationships/hyperlink" Target="https://conference.oeconsortium.org/2019/cfp/" TargetMode="External" /><Relationship Id="rId130" Type="http://schemas.openxmlformats.org/officeDocument/2006/relationships/hyperlink" Target="https://conference.oeconsortium.org/2019/cfp/" TargetMode="External" /><Relationship Id="rId131" Type="http://schemas.openxmlformats.org/officeDocument/2006/relationships/hyperlink" Target="https://conference.oeconsortium.org/2019/cfp/" TargetMode="External" /><Relationship Id="rId132" Type="http://schemas.openxmlformats.org/officeDocument/2006/relationships/hyperlink" Target="https://conference.oeconsortium.org/2019/cfp/" TargetMode="External" /><Relationship Id="rId133" Type="http://schemas.openxmlformats.org/officeDocument/2006/relationships/hyperlink" Target="https://conference.oeconsortium.org/2019/cfp/" TargetMode="External" /><Relationship Id="rId134" Type="http://schemas.openxmlformats.org/officeDocument/2006/relationships/hyperlink" Target="https://conference.oeconsortium.org/2019/cfp/" TargetMode="External" /><Relationship Id="rId135" Type="http://schemas.openxmlformats.org/officeDocument/2006/relationships/hyperlink" Target="https://www.oeconsortium.org/2019/02/oeglobal19-announces-call-for-proposals/" TargetMode="External" /><Relationship Id="rId136" Type="http://schemas.openxmlformats.org/officeDocument/2006/relationships/hyperlink" Target="https://www.oeconsortium.org/2019/02/oeglobal19-announces-call-for-proposals/" TargetMode="External" /><Relationship Id="rId137" Type="http://schemas.openxmlformats.org/officeDocument/2006/relationships/hyperlink" Target="https://www.oeconsortium.org/2019/02/oeglobal19-announces-call-for-proposals/" TargetMode="External" /><Relationship Id="rId138" Type="http://schemas.openxmlformats.org/officeDocument/2006/relationships/hyperlink" Target="https://conference.oeconsortium.org/2019/cfp/" TargetMode="External" /><Relationship Id="rId139" Type="http://schemas.openxmlformats.org/officeDocument/2006/relationships/hyperlink" Target="https://conference.oeconsortium.org/2019/cfp/" TargetMode="External" /><Relationship Id="rId140" Type="http://schemas.openxmlformats.org/officeDocument/2006/relationships/hyperlink" Target="https://conference.oeconsortium.org/2019/cfp/" TargetMode="External" /><Relationship Id="rId141" Type="http://schemas.openxmlformats.org/officeDocument/2006/relationships/hyperlink" Target="https://conference.oeconsortium.org/2019/cfp/" TargetMode="External" /><Relationship Id="rId142" Type="http://schemas.openxmlformats.org/officeDocument/2006/relationships/hyperlink" Target="https://conference.oeconsortium.org/2019/cfp/" TargetMode="External" /><Relationship Id="rId143" Type="http://schemas.openxmlformats.org/officeDocument/2006/relationships/hyperlink" Target="https://conference.oeconsortium.org/2019/cfp/" TargetMode="External" /><Relationship Id="rId144" Type="http://schemas.openxmlformats.org/officeDocument/2006/relationships/hyperlink" Target="https://conference.oeconsortium.org/2019/cfp/" TargetMode="External" /><Relationship Id="rId145" Type="http://schemas.openxmlformats.org/officeDocument/2006/relationships/hyperlink" Target="https://conference.oeconsortium.org/2019/cfp/" TargetMode="External" /><Relationship Id="rId146" Type="http://schemas.openxmlformats.org/officeDocument/2006/relationships/hyperlink" Target="https://conference.oeconsortium.org/2019/cfp/" TargetMode="External" /><Relationship Id="rId147" Type="http://schemas.openxmlformats.org/officeDocument/2006/relationships/hyperlink" Target="https://conference.oeconsortium.org/2019/" TargetMode="External" /><Relationship Id="rId148" Type="http://schemas.openxmlformats.org/officeDocument/2006/relationships/hyperlink" Target="https://conference.oeconsortium.org/2019/cfp/" TargetMode="External" /><Relationship Id="rId149" Type="http://schemas.openxmlformats.org/officeDocument/2006/relationships/hyperlink" Target="https://conference.oeconsortium.org/2019/" TargetMode="External" /><Relationship Id="rId150" Type="http://schemas.openxmlformats.org/officeDocument/2006/relationships/hyperlink" Target="https://conference.oeconsortium.org/2019/" TargetMode="External" /><Relationship Id="rId151" Type="http://schemas.openxmlformats.org/officeDocument/2006/relationships/hyperlink" Target="https://conference.oeconsortium.org/2019/" TargetMode="External" /><Relationship Id="rId152" Type="http://schemas.openxmlformats.org/officeDocument/2006/relationships/hyperlink" Target="https://www.oeconsortium.org/2019/02/oeglobal19-announces-call-for-proposals/" TargetMode="External" /><Relationship Id="rId153" Type="http://schemas.openxmlformats.org/officeDocument/2006/relationships/hyperlink" Target="https://conference.oeconsortium.org/2019/" TargetMode="External" /><Relationship Id="rId154" Type="http://schemas.openxmlformats.org/officeDocument/2006/relationships/hyperlink" Target="https://conference.oeconsortium.org/2019/cfp/" TargetMode="External" /><Relationship Id="rId155" Type="http://schemas.openxmlformats.org/officeDocument/2006/relationships/hyperlink" Target="https://conference.oeconsortium.org/2019/cfp/" TargetMode="External" /><Relationship Id="rId156" Type="http://schemas.openxmlformats.org/officeDocument/2006/relationships/hyperlink" Target="https://conference.oeconsortium.org/2019/cfp/" TargetMode="External" /><Relationship Id="rId157" Type="http://schemas.openxmlformats.org/officeDocument/2006/relationships/hyperlink" Target="https://www.oeconsortium.org/2019/02/oeglobal19-announces-call-for-proposals/" TargetMode="External" /><Relationship Id="rId158" Type="http://schemas.openxmlformats.org/officeDocument/2006/relationships/hyperlink" Target="https://www.oeconsortium.org/2019/02/oeglobal19-announces-call-for-proposals/" TargetMode="External" /><Relationship Id="rId159" Type="http://schemas.openxmlformats.org/officeDocument/2006/relationships/hyperlink" Target="https://conference.oeconsortium.org/2019/cfp/" TargetMode="External" /><Relationship Id="rId160" Type="http://schemas.openxmlformats.org/officeDocument/2006/relationships/hyperlink" Target="https://twitter.com/oeconsortium/status/1093221562172489728" TargetMode="External" /><Relationship Id="rId161" Type="http://schemas.openxmlformats.org/officeDocument/2006/relationships/hyperlink" Target="https://conference.oeconsortium.org/2019/cfp/" TargetMode="External" /><Relationship Id="rId162" Type="http://schemas.openxmlformats.org/officeDocument/2006/relationships/hyperlink" Target="https://www.oeconsortium.org/2019/02/oeglobal19-announces-call-for-proposals/" TargetMode="External" /><Relationship Id="rId163" Type="http://schemas.openxmlformats.org/officeDocument/2006/relationships/hyperlink" Target="https://conference.oeconsortium.org/2019/cfp/" TargetMode="External" /><Relationship Id="rId164" Type="http://schemas.openxmlformats.org/officeDocument/2006/relationships/hyperlink" Target="https://conference.oeconsortium.org/2019/cfp/" TargetMode="External" /><Relationship Id="rId165" Type="http://schemas.openxmlformats.org/officeDocument/2006/relationships/hyperlink" Target="https://pbs.twimg.com/media/DypXxKJX0AA3Eoa.jpg" TargetMode="External" /><Relationship Id="rId166" Type="http://schemas.openxmlformats.org/officeDocument/2006/relationships/hyperlink" Target="https://pbs.twimg.com/media/DyUc3OiXcAE1IWO.jpg" TargetMode="External" /><Relationship Id="rId167" Type="http://schemas.openxmlformats.org/officeDocument/2006/relationships/hyperlink" Target="https://pbs.twimg.com/media/DyUc3OiXcAE1IWO.jpg" TargetMode="External" /><Relationship Id="rId168" Type="http://schemas.openxmlformats.org/officeDocument/2006/relationships/hyperlink" Target="https://pbs.twimg.com/media/DypXxKJX0AA3Eoa.jpg" TargetMode="External" /><Relationship Id="rId169" Type="http://schemas.openxmlformats.org/officeDocument/2006/relationships/hyperlink" Target="https://pbs.twimg.com/media/DyUc3OiXcAE1IWO.jpg" TargetMode="External" /><Relationship Id="rId170" Type="http://schemas.openxmlformats.org/officeDocument/2006/relationships/hyperlink" Target="https://pbs.twimg.com/media/DyUc3OiXcAE1IWO.jpg" TargetMode="External" /><Relationship Id="rId171" Type="http://schemas.openxmlformats.org/officeDocument/2006/relationships/hyperlink" Target="https://pbs.twimg.com/media/DyUc3OiXcAE1IWO.jpg" TargetMode="External" /><Relationship Id="rId172" Type="http://schemas.openxmlformats.org/officeDocument/2006/relationships/hyperlink" Target="https://pbs.twimg.com/media/DypXxKJX0AA3Eoa.jpg" TargetMode="External" /><Relationship Id="rId173" Type="http://schemas.openxmlformats.org/officeDocument/2006/relationships/hyperlink" Target="https://pbs.twimg.com/media/DyUc3OiXcAE1IWO.jpg" TargetMode="External" /><Relationship Id="rId174" Type="http://schemas.openxmlformats.org/officeDocument/2006/relationships/hyperlink" Target="https://pbs.twimg.com/media/Dykq1YRWwAEMmoi.jpg" TargetMode="External" /><Relationship Id="rId175" Type="http://schemas.openxmlformats.org/officeDocument/2006/relationships/hyperlink" Target="https://pbs.twimg.com/media/DypXxKJX0AA3Eoa.jpg" TargetMode="External" /><Relationship Id="rId176" Type="http://schemas.openxmlformats.org/officeDocument/2006/relationships/hyperlink" Target="https://pbs.twimg.com/media/DyvnN46XcAAmf7Q.jpg" TargetMode="External" /><Relationship Id="rId177" Type="http://schemas.openxmlformats.org/officeDocument/2006/relationships/hyperlink" Target="https://pbs.twimg.com/media/DyvnN46XcAAmf7Q.jpg" TargetMode="External" /><Relationship Id="rId178" Type="http://schemas.openxmlformats.org/officeDocument/2006/relationships/hyperlink" Target="https://pbs.twimg.com/media/DyvnN46XcAAmf7Q.jpg" TargetMode="External" /><Relationship Id="rId179" Type="http://schemas.openxmlformats.org/officeDocument/2006/relationships/hyperlink" Target="https://pbs.twimg.com/media/Dy0D7oWWwAYGmZX.jpg" TargetMode="External" /><Relationship Id="rId180" Type="http://schemas.openxmlformats.org/officeDocument/2006/relationships/hyperlink" Target="https://pbs.twimg.com/media/Dy0D7oWWwAYGmZX.jpg" TargetMode="External" /><Relationship Id="rId181" Type="http://schemas.openxmlformats.org/officeDocument/2006/relationships/hyperlink" Target="http://pbs.twimg.com/profile_images/719434679242399744/DrlKEIA2_normal.jpg" TargetMode="External" /><Relationship Id="rId182" Type="http://schemas.openxmlformats.org/officeDocument/2006/relationships/hyperlink" Target="http://pbs.twimg.com/profile_images/768472775090638851/1bgBAlp7_normal.jpg" TargetMode="External" /><Relationship Id="rId183" Type="http://schemas.openxmlformats.org/officeDocument/2006/relationships/hyperlink" Target="http://pbs.twimg.com/profile_images/2708123506/f82604de19e24d0b98c1b43e51ff9e28_normal.png" TargetMode="External" /><Relationship Id="rId184" Type="http://schemas.openxmlformats.org/officeDocument/2006/relationships/hyperlink" Target="http://pbs.twimg.com/profile_images/998851195539144705/q-6XeA4J_normal.jpg" TargetMode="External" /><Relationship Id="rId185" Type="http://schemas.openxmlformats.org/officeDocument/2006/relationships/hyperlink" Target="http://pbs.twimg.com/profile_images/1564365669/margyphoto_normal.JPG" TargetMode="External" /><Relationship Id="rId186" Type="http://schemas.openxmlformats.org/officeDocument/2006/relationships/hyperlink" Target="https://pbs.twimg.com/media/DypXxKJX0AA3Eoa.jpg" TargetMode="External" /><Relationship Id="rId187" Type="http://schemas.openxmlformats.org/officeDocument/2006/relationships/hyperlink" Target="http://pbs.twimg.com/profile_images/1034036817476157440/Kpo3nfeU_normal.jpg" TargetMode="External" /><Relationship Id="rId188" Type="http://schemas.openxmlformats.org/officeDocument/2006/relationships/hyperlink" Target="http://pbs.twimg.com/profile_images/1034036817476157440/Kpo3nfeU_normal.jpg" TargetMode="External" /><Relationship Id="rId189" Type="http://schemas.openxmlformats.org/officeDocument/2006/relationships/hyperlink" Target="http://pbs.twimg.com/profile_images/1034036817476157440/Kpo3nfeU_normal.jpg" TargetMode="External" /><Relationship Id="rId190" Type="http://schemas.openxmlformats.org/officeDocument/2006/relationships/hyperlink" Target="http://pbs.twimg.com/profile_images/1034036817476157440/Kpo3nfeU_normal.jpg" TargetMode="External" /><Relationship Id="rId191" Type="http://schemas.openxmlformats.org/officeDocument/2006/relationships/hyperlink" Target="http://pbs.twimg.com/profile_images/978987878754766848/qPGqaRF3_normal.jpg" TargetMode="External" /><Relationship Id="rId192" Type="http://schemas.openxmlformats.org/officeDocument/2006/relationships/hyperlink" Target="http://pbs.twimg.com/profile_images/978987878754766848/qPGqaRF3_normal.jpg" TargetMode="External" /><Relationship Id="rId193" Type="http://schemas.openxmlformats.org/officeDocument/2006/relationships/hyperlink" Target="http://pbs.twimg.com/profile_images/978987878754766848/qPGqaRF3_normal.jpg" TargetMode="External" /><Relationship Id="rId194" Type="http://schemas.openxmlformats.org/officeDocument/2006/relationships/hyperlink" Target="http://pbs.twimg.com/profile_images/978987878754766848/qPGqaRF3_normal.jpg" TargetMode="External" /><Relationship Id="rId195" Type="http://schemas.openxmlformats.org/officeDocument/2006/relationships/hyperlink" Target="http://pbs.twimg.com/profile_images/965570404172681217/K5NlN4ts_normal.jpg" TargetMode="External" /><Relationship Id="rId196" Type="http://schemas.openxmlformats.org/officeDocument/2006/relationships/hyperlink" Target="http://pbs.twimg.com/profile_images/965570404172681217/K5NlN4ts_normal.jpg" TargetMode="External" /><Relationship Id="rId197" Type="http://schemas.openxmlformats.org/officeDocument/2006/relationships/hyperlink" Target="http://pbs.twimg.com/profile_images/965570404172681217/K5NlN4ts_normal.jpg" TargetMode="External" /><Relationship Id="rId198" Type="http://schemas.openxmlformats.org/officeDocument/2006/relationships/hyperlink" Target="http://pbs.twimg.com/profile_images/965570404172681217/K5NlN4ts_normal.jpg" TargetMode="External" /><Relationship Id="rId199" Type="http://schemas.openxmlformats.org/officeDocument/2006/relationships/hyperlink" Target="http://pbs.twimg.com/profile_images/846407018764271617/Qqq_1ClR_normal.jpg" TargetMode="External" /><Relationship Id="rId200" Type="http://schemas.openxmlformats.org/officeDocument/2006/relationships/hyperlink" Target="http://pbs.twimg.com/profile_images/846407018764271617/Qqq_1ClR_normal.jpg" TargetMode="External" /><Relationship Id="rId201" Type="http://schemas.openxmlformats.org/officeDocument/2006/relationships/hyperlink" Target="http://pbs.twimg.com/profile_images/846407018764271617/Qqq_1ClR_normal.jpg" TargetMode="External" /><Relationship Id="rId202" Type="http://schemas.openxmlformats.org/officeDocument/2006/relationships/hyperlink" Target="http://pbs.twimg.com/profile_images/846407018764271617/Qqq_1ClR_normal.jpg" TargetMode="External" /><Relationship Id="rId203" Type="http://schemas.openxmlformats.org/officeDocument/2006/relationships/hyperlink" Target="http://pbs.twimg.com/profile_images/846027821201928192/2XLsz6mZ_normal.jpg" TargetMode="External" /><Relationship Id="rId204" Type="http://schemas.openxmlformats.org/officeDocument/2006/relationships/hyperlink" Target="http://pbs.twimg.com/profile_images/846027821201928192/2XLsz6mZ_normal.jpg" TargetMode="External" /><Relationship Id="rId205" Type="http://schemas.openxmlformats.org/officeDocument/2006/relationships/hyperlink" Target="http://pbs.twimg.com/profile_images/846027821201928192/2XLsz6mZ_normal.jpg" TargetMode="External" /><Relationship Id="rId206" Type="http://schemas.openxmlformats.org/officeDocument/2006/relationships/hyperlink" Target="http://pbs.twimg.com/profile_images/846027821201928192/2XLsz6mZ_normal.jpg" TargetMode="External" /><Relationship Id="rId207" Type="http://schemas.openxmlformats.org/officeDocument/2006/relationships/hyperlink" Target="http://pbs.twimg.com/profile_images/879972862936965120/yCnUo-ip_normal.jpg" TargetMode="External" /><Relationship Id="rId208" Type="http://schemas.openxmlformats.org/officeDocument/2006/relationships/hyperlink" Target="http://pbs.twimg.com/profile_images/879972862936965120/yCnUo-ip_normal.jpg" TargetMode="External" /><Relationship Id="rId209" Type="http://schemas.openxmlformats.org/officeDocument/2006/relationships/hyperlink" Target="http://pbs.twimg.com/profile_images/879972862936965120/yCnUo-ip_normal.jpg" TargetMode="External" /><Relationship Id="rId210" Type="http://schemas.openxmlformats.org/officeDocument/2006/relationships/hyperlink" Target="http://pbs.twimg.com/profile_images/879972862936965120/yCnUo-ip_normal.jpg" TargetMode="External" /><Relationship Id="rId211" Type="http://schemas.openxmlformats.org/officeDocument/2006/relationships/hyperlink" Target="http://pbs.twimg.com/profile_images/879972862936965120/yCnUo-ip_normal.jpg" TargetMode="External" /><Relationship Id="rId212" Type="http://schemas.openxmlformats.org/officeDocument/2006/relationships/hyperlink" Target="http://pbs.twimg.com/profile_images/1057716935/me2_normal.png" TargetMode="External" /><Relationship Id="rId213" Type="http://schemas.openxmlformats.org/officeDocument/2006/relationships/hyperlink" Target="http://pbs.twimg.com/profile_images/1057716935/me2_normal.png" TargetMode="External" /><Relationship Id="rId214" Type="http://schemas.openxmlformats.org/officeDocument/2006/relationships/hyperlink" Target="http://pbs.twimg.com/profile_images/1057716935/me2_normal.png" TargetMode="External" /><Relationship Id="rId215" Type="http://schemas.openxmlformats.org/officeDocument/2006/relationships/hyperlink" Target="http://pbs.twimg.com/profile_images/1057716935/me2_normal.png" TargetMode="External" /><Relationship Id="rId216" Type="http://schemas.openxmlformats.org/officeDocument/2006/relationships/hyperlink" Target="http://pbs.twimg.com/profile_images/1007152384466915328/r4nwrMr3_normal.jpg" TargetMode="External" /><Relationship Id="rId217" Type="http://schemas.openxmlformats.org/officeDocument/2006/relationships/hyperlink" Target="http://pbs.twimg.com/profile_images/1007152384466915328/r4nwrMr3_normal.jpg" TargetMode="External" /><Relationship Id="rId218" Type="http://schemas.openxmlformats.org/officeDocument/2006/relationships/hyperlink" Target="http://pbs.twimg.com/profile_images/1007152384466915328/r4nwrMr3_normal.jpg" TargetMode="External" /><Relationship Id="rId219" Type="http://schemas.openxmlformats.org/officeDocument/2006/relationships/hyperlink" Target="http://pbs.twimg.com/profile_images/1007152384466915328/r4nwrMr3_normal.jpg" TargetMode="External" /><Relationship Id="rId220" Type="http://schemas.openxmlformats.org/officeDocument/2006/relationships/hyperlink" Target="http://pbs.twimg.com/profile_images/755019244501364736/4IqdGvBl_normal.jpg" TargetMode="External" /><Relationship Id="rId221" Type="http://schemas.openxmlformats.org/officeDocument/2006/relationships/hyperlink" Target="http://pbs.twimg.com/profile_images/755019244501364736/4IqdGvBl_normal.jpg" TargetMode="External" /><Relationship Id="rId222" Type="http://schemas.openxmlformats.org/officeDocument/2006/relationships/hyperlink" Target="http://pbs.twimg.com/profile_images/755019244501364736/4IqdGvBl_normal.jpg" TargetMode="External" /><Relationship Id="rId223" Type="http://schemas.openxmlformats.org/officeDocument/2006/relationships/hyperlink" Target="http://pbs.twimg.com/profile_images/755019244501364736/4IqdGvBl_normal.jpg" TargetMode="External" /><Relationship Id="rId224" Type="http://schemas.openxmlformats.org/officeDocument/2006/relationships/hyperlink" Target="http://pbs.twimg.com/profile_images/1044631086880489472/haYP8Nq4_normal.jpg" TargetMode="External" /><Relationship Id="rId225" Type="http://schemas.openxmlformats.org/officeDocument/2006/relationships/hyperlink" Target="http://pbs.twimg.com/profile_images/1044631086880489472/haYP8Nq4_normal.jpg" TargetMode="External" /><Relationship Id="rId226" Type="http://schemas.openxmlformats.org/officeDocument/2006/relationships/hyperlink" Target="http://pbs.twimg.com/profile_images/1044631086880489472/haYP8Nq4_normal.jpg" TargetMode="External" /><Relationship Id="rId227" Type="http://schemas.openxmlformats.org/officeDocument/2006/relationships/hyperlink" Target="http://pbs.twimg.com/profile_images/1044631086880489472/haYP8Nq4_normal.jpg" TargetMode="External" /><Relationship Id="rId228" Type="http://schemas.openxmlformats.org/officeDocument/2006/relationships/hyperlink" Target="https://pbs.twimg.com/media/DyUc3OiXcAE1IWO.jpg" TargetMode="External" /><Relationship Id="rId229" Type="http://schemas.openxmlformats.org/officeDocument/2006/relationships/hyperlink" Target="https://pbs.twimg.com/media/DyUc3OiXcAE1IWO.jpg" TargetMode="External" /><Relationship Id="rId230" Type="http://schemas.openxmlformats.org/officeDocument/2006/relationships/hyperlink" Target="http://pbs.twimg.com/profile_images/885916403093647361/edF1tgAb_normal.jpg" TargetMode="External" /><Relationship Id="rId231" Type="http://schemas.openxmlformats.org/officeDocument/2006/relationships/hyperlink" Target="https://pbs.twimg.com/media/DypXxKJX0AA3Eoa.jpg" TargetMode="External" /><Relationship Id="rId232" Type="http://schemas.openxmlformats.org/officeDocument/2006/relationships/hyperlink" Target="http://pbs.twimg.com/profile_images/885916403093647361/edF1tgAb_normal.jpg" TargetMode="External" /><Relationship Id="rId233" Type="http://schemas.openxmlformats.org/officeDocument/2006/relationships/hyperlink" Target="http://pbs.twimg.com/profile_images/885916403093647361/edF1tgAb_normal.jpg" TargetMode="External" /><Relationship Id="rId234" Type="http://schemas.openxmlformats.org/officeDocument/2006/relationships/hyperlink" Target="http://pbs.twimg.com/profile_images/534445548242087936/3CYQhyDW_normal.png" TargetMode="External" /><Relationship Id="rId235" Type="http://schemas.openxmlformats.org/officeDocument/2006/relationships/hyperlink" Target="http://pbs.twimg.com/profile_images/534445548242087936/3CYQhyDW_normal.png" TargetMode="External" /><Relationship Id="rId236" Type="http://schemas.openxmlformats.org/officeDocument/2006/relationships/hyperlink" Target="http://pbs.twimg.com/profile_images/534445548242087936/3CYQhyDW_normal.png" TargetMode="External" /><Relationship Id="rId237" Type="http://schemas.openxmlformats.org/officeDocument/2006/relationships/hyperlink" Target="http://pbs.twimg.com/profile_images/534445548242087936/3CYQhyDW_normal.png" TargetMode="External" /><Relationship Id="rId238" Type="http://schemas.openxmlformats.org/officeDocument/2006/relationships/hyperlink" Target="http://pbs.twimg.com/profile_images/834092252490145797/OQLf_CqL_normal.jpg" TargetMode="External" /><Relationship Id="rId239" Type="http://schemas.openxmlformats.org/officeDocument/2006/relationships/hyperlink" Target="http://pbs.twimg.com/profile_images/2788349801/cef959961e90c98a43bc0644a58e39d9_normal.jpeg" TargetMode="External" /><Relationship Id="rId240" Type="http://schemas.openxmlformats.org/officeDocument/2006/relationships/hyperlink" Target="http://pbs.twimg.com/profile_images/463706169107050496/mjIyqaiY_normal.jpeg" TargetMode="External" /><Relationship Id="rId241" Type="http://schemas.openxmlformats.org/officeDocument/2006/relationships/hyperlink" Target="http://pbs.twimg.com/profile_images/743386940750331904/lQ07OK4W_normal.jpg" TargetMode="External" /><Relationship Id="rId242" Type="http://schemas.openxmlformats.org/officeDocument/2006/relationships/hyperlink" Target="http://pbs.twimg.com/profile_images/743386940750331904/lQ07OK4W_normal.jpg" TargetMode="External" /><Relationship Id="rId243" Type="http://schemas.openxmlformats.org/officeDocument/2006/relationships/hyperlink" Target="http://pbs.twimg.com/profile_images/743386940750331904/lQ07OK4W_normal.jpg" TargetMode="External" /><Relationship Id="rId244" Type="http://schemas.openxmlformats.org/officeDocument/2006/relationships/hyperlink" Target="http://pbs.twimg.com/profile_images/743386940750331904/lQ07OK4W_normal.jpg" TargetMode="External" /><Relationship Id="rId245" Type="http://schemas.openxmlformats.org/officeDocument/2006/relationships/hyperlink" Target="http://pbs.twimg.com/profile_images/537915726959366144/a7eBIoI7_normal.jpeg" TargetMode="External" /><Relationship Id="rId246" Type="http://schemas.openxmlformats.org/officeDocument/2006/relationships/hyperlink" Target="http://pbs.twimg.com/profile_images/1574964090/una4web_normal.jpg" TargetMode="External" /><Relationship Id="rId247" Type="http://schemas.openxmlformats.org/officeDocument/2006/relationships/hyperlink" Target="http://pbs.twimg.com/profile_images/1574964090/una4web_normal.jpg" TargetMode="External" /><Relationship Id="rId248" Type="http://schemas.openxmlformats.org/officeDocument/2006/relationships/hyperlink" Target="http://pbs.twimg.com/profile_images/1574964090/una4web_normal.jpg" TargetMode="External" /><Relationship Id="rId249" Type="http://schemas.openxmlformats.org/officeDocument/2006/relationships/hyperlink" Target="http://pbs.twimg.com/profile_images/1574964090/una4web_normal.jpg" TargetMode="External" /><Relationship Id="rId250" Type="http://schemas.openxmlformats.org/officeDocument/2006/relationships/hyperlink" Target="http://pbs.twimg.com/profile_images/1079572911369998342/JWZPPVZp_normal.jpg" TargetMode="External" /><Relationship Id="rId251" Type="http://schemas.openxmlformats.org/officeDocument/2006/relationships/hyperlink" Target="http://pbs.twimg.com/profile_images/1079572911369998342/JWZPPVZp_normal.jpg" TargetMode="External" /><Relationship Id="rId252" Type="http://schemas.openxmlformats.org/officeDocument/2006/relationships/hyperlink" Target="http://pbs.twimg.com/profile_images/1079572911369998342/JWZPPVZp_normal.jpg" TargetMode="External" /><Relationship Id="rId253" Type="http://schemas.openxmlformats.org/officeDocument/2006/relationships/hyperlink" Target="http://pbs.twimg.com/profile_images/1079572911369998342/JWZPPVZp_normal.jpg" TargetMode="External" /><Relationship Id="rId254" Type="http://schemas.openxmlformats.org/officeDocument/2006/relationships/hyperlink" Target="http://pbs.twimg.com/profile_images/992727365351591937/iy5tR5Ql_normal.jpg" TargetMode="External" /><Relationship Id="rId255" Type="http://schemas.openxmlformats.org/officeDocument/2006/relationships/hyperlink" Target="http://pbs.twimg.com/profile_images/992727365351591937/iy5tR5Ql_normal.jpg" TargetMode="External" /><Relationship Id="rId256" Type="http://schemas.openxmlformats.org/officeDocument/2006/relationships/hyperlink" Target="http://pbs.twimg.com/profile_images/992727365351591937/iy5tR5Ql_normal.jpg" TargetMode="External" /><Relationship Id="rId257" Type="http://schemas.openxmlformats.org/officeDocument/2006/relationships/hyperlink" Target="http://pbs.twimg.com/profile_images/992727365351591937/iy5tR5Ql_normal.jpg" TargetMode="External" /><Relationship Id="rId258" Type="http://schemas.openxmlformats.org/officeDocument/2006/relationships/hyperlink" Target="http://pbs.twimg.com/profile_images/1067982319858917376/bgi3ER6e_normal.jpg" TargetMode="External" /><Relationship Id="rId259" Type="http://schemas.openxmlformats.org/officeDocument/2006/relationships/hyperlink" Target="http://pbs.twimg.com/profile_images/506929542586327041/icApb21j_normal.jpeg" TargetMode="External" /><Relationship Id="rId260" Type="http://schemas.openxmlformats.org/officeDocument/2006/relationships/hyperlink" Target="http://pbs.twimg.com/profile_images/506929542586327041/icApb21j_normal.jpeg" TargetMode="External" /><Relationship Id="rId261" Type="http://schemas.openxmlformats.org/officeDocument/2006/relationships/hyperlink" Target="http://pbs.twimg.com/profile_images/506929542586327041/icApb21j_normal.jpeg" TargetMode="External" /><Relationship Id="rId262" Type="http://schemas.openxmlformats.org/officeDocument/2006/relationships/hyperlink" Target="http://pbs.twimg.com/profile_images/506929542586327041/icApb21j_normal.jpeg" TargetMode="External" /><Relationship Id="rId263" Type="http://schemas.openxmlformats.org/officeDocument/2006/relationships/hyperlink" Target="http://pbs.twimg.com/profile_images/982521900365766656/oAaabbMq_normal.jpg" TargetMode="External" /><Relationship Id="rId264" Type="http://schemas.openxmlformats.org/officeDocument/2006/relationships/hyperlink" Target="http://pbs.twimg.com/profile_images/982521900365766656/oAaabbMq_normal.jpg" TargetMode="External" /><Relationship Id="rId265" Type="http://schemas.openxmlformats.org/officeDocument/2006/relationships/hyperlink" Target="http://pbs.twimg.com/profile_images/982521900365766656/oAaabbMq_normal.jpg" TargetMode="External" /><Relationship Id="rId266" Type="http://schemas.openxmlformats.org/officeDocument/2006/relationships/hyperlink" Target="http://pbs.twimg.com/profile_images/982521900365766656/oAaabbMq_normal.jpg" TargetMode="External" /><Relationship Id="rId267" Type="http://schemas.openxmlformats.org/officeDocument/2006/relationships/hyperlink" Target="http://pbs.twimg.com/profile_images/1027623094398185475/m1dr0ykJ_normal.jpg" TargetMode="External" /><Relationship Id="rId268" Type="http://schemas.openxmlformats.org/officeDocument/2006/relationships/hyperlink" Target="http://pbs.twimg.com/profile_images/1027623094398185475/m1dr0ykJ_normal.jpg" TargetMode="External" /><Relationship Id="rId269" Type="http://schemas.openxmlformats.org/officeDocument/2006/relationships/hyperlink" Target="http://pbs.twimg.com/profile_images/1027623094398185475/m1dr0ykJ_normal.jpg" TargetMode="External" /><Relationship Id="rId270" Type="http://schemas.openxmlformats.org/officeDocument/2006/relationships/hyperlink" Target="http://pbs.twimg.com/profile_images/1027623094398185475/m1dr0ykJ_normal.jpg" TargetMode="External" /><Relationship Id="rId271" Type="http://schemas.openxmlformats.org/officeDocument/2006/relationships/hyperlink" Target="http://pbs.twimg.com/profile_images/583226647341592576/fR0d5DpV_normal.png" TargetMode="External" /><Relationship Id="rId272" Type="http://schemas.openxmlformats.org/officeDocument/2006/relationships/hyperlink" Target="http://pbs.twimg.com/profile_images/583226647341592576/fR0d5DpV_normal.png" TargetMode="External" /><Relationship Id="rId273" Type="http://schemas.openxmlformats.org/officeDocument/2006/relationships/hyperlink" Target="http://pbs.twimg.com/profile_images/583226647341592576/fR0d5DpV_normal.png" TargetMode="External" /><Relationship Id="rId274" Type="http://schemas.openxmlformats.org/officeDocument/2006/relationships/hyperlink" Target="http://pbs.twimg.com/profile_images/583226647341592576/fR0d5DpV_normal.png" TargetMode="External" /><Relationship Id="rId275" Type="http://schemas.openxmlformats.org/officeDocument/2006/relationships/hyperlink" Target="http://pbs.twimg.com/profile_images/818110158857535490/-OlJE4Ps_normal.jpg" TargetMode="External" /><Relationship Id="rId276" Type="http://schemas.openxmlformats.org/officeDocument/2006/relationships/hyperlink" Target="http://pbs.twimg.com/profile_images/818110158857535490/-OlJE4Ps_normal.jpg" TargetMode="External" /><Relationship Id="rId277" Type="http://schemas.openxmlformats.org/officeDocument/2006/relationships/hyperlink" Target="http://pbs.twimg.com/profile_images/818110158857535490/-OlJE4Ps_normal.jpg" TargetMode="External" /><Relationship Id="rId278" Type="http://schemas.openxmlformats.org/officeDocument/2006/relationships/hyperlink" Target="http://pbs.twimg.com/profile_images/818110158857535490/-OlJE4Ps_normal.jpg" TargetMode="External" /><Relationship Id="rId279" Type="http://schemas.openxmlformats.org/officeDocument/2006/relationships/hyperlink" Target="http://pbs.twimg.com/profile_images/3375958506/e71bf3dcf2bc8cc37cafec0efd947cd7_normal.jpeg" TargetMode="External" /><Relationship Id="rId280" Type="http://schemas.openxmlformats.org/officeDocument/2006/relationships/hyperlink" Target="http://pbs.twimg.com/profile_images/604900359958622208/ZFwuCGMt_normal.jpg" TargetMode="External" /><Relationship Id="rId281" Type="http://schemas.openxmlformats.org/officeDocument/2006/relationships/hyperlink" Target="http://pbs.twimg.com/profile_images/753114217201471492/fKnR2Emn_normal.jpg" TargetMode="External" /><Relationship Id="rId282" Type="http://schemas.openxmlformats.org/officeDocument/2006/relationships/hyperlink" Target="http://pbs.twimg.com/profile_images/753114217201471492/fKnR2Emn_normal.jpg" TargetMode="External" /><Relationship Id="rId283" Type="http://schemas.openxmlformats.org/officeDocument/2006/relationships/hyperlink" Target="http://pbs.twimg.com/profile_images/753114217201471492/fKnR2Emn_normal.jpg" TargetMode="External" /><Relationship Id="rId284" Type="http://schemas.openxmlformats.org/officeDocument/2006/relationships/hyperlink" Target="http://pbs.twimg.com/profile_images/753114217201471492/fKnR2Emn_normal.jpg" TargetMode="External" /><Relationship Id="rId285" Type="http://schemas.openxmlformats.org/officeDocument/2006/relationships/hyperlink" Target="http://pbs.twimg.com/profile_images/590976926564548609/y-BAXUi0_normal.jpg" TargetMode="External" /><Relationship Id="rId286" Type="http://schemas.openxmlformats.org/officeDocument/2006/relationships/hyperlink" Target="http://pbs.twimg.com/profile_images/590976926564548609/y-BAXUi0_normal.jpg" TargetMode="External" /><Relationship Id="rId287" Type="http://schemas.openxmlformats.org/officeDocument/2006/relationships/hyperlink" Target="http://pbs.twimg.com/profile_images/590976926564548609/y-BAXUi0_normal.jpg" TargetMode="External" /><Relationship Id="rId288" Type="http://schemas.openxmlformats.org/officeDocument/2006/relationships/hyperlink" Target="http://pbs.twimg.com/profile_images/590976926564548609/y-BAXUi0_normal.jpg" TargetMode="External" /><Relationship Id="rId289" Type="http://schemas.openxmlformats.org/officeDocument/2006/relationships/hyperlink" Target="http://pbs.twimg.com/profile_images/996956015596683265/sZCLM20S_normal.jpg" TargetMode="External" /><Relationship Id="rId290" Type="http://schemas.openxmlformats.org/officeDocument/2006/relationships/hyperlink" Target="http://pbs.twimg.com/profile_images/996956015596683265/sZCLM20S_normal.jpg" TargetMode="External" /><Relationship Id="rId291" Type="http://schemas.openxmlformats.org/officeDocument/2006/relationships/hyperlink" Target="http://pbs.twimg.com/profile_images/996956015596683265/sZCLM20S_normal.jpg" TargetMode="External" /><Relationship Id="rId292" Type="http://schemas.openxmlformats.org/officeDocument/2006/relationships/hyperlink" Target="http://pbs.twimg.com/profile_images/996956015596683265/sZCLM20S_normal.jpg" TargetMode="External" /><Relationship Id="rId293" Type="http://schemas.openxmlformats.org/officeDocument/2006/relationships/hyperlink" Target="http://pbs.twimg.com/profile_images/996956015596683265/sZCLM20S_normal.jpg" TargetMode="External" /><Relationship Id="rId294" Type="http://schemas.openxmlformats.org/officeDocument/2006/relationships/hyperlink" Target="http://pbs.twimg.com/profile_images/580344194675400704/QduShu4J_normal.jpg" TargetMode="External" /><Relationship Id="rId295" Type="http://schemas.openxmlformats.org/officeDocument/2006/relationships/hyperlink" Target="http://pbs.twimg.com/profile_images/580344194675400704/QduShu4J_normal.jpg" TargetMode="External" /><Relationship Id="rId296" Type="http://schemas.openxmlformats.org/officeDocument/2006/relationships/hyperlink" Target="http://pbs.twimg.com/profile_images/580344194675400704/QduShu4J_normal.jpg" TargetMode="External" /><Relationship Id="rId297" Type="http://schemas.openxmlformats.org/officeDocument/2006/relationships/hyperlink" Target="http://pbs.twimg.com/profile_images/580344194675400704/QduShu4J_normal.jpg" TargetMode="External" /><Relationship Id="rId298" Type="http://schemas.openxmlformats.org/officeDocument/2006/relationships/hyperlink" Target="http://pbs.twimg.com/profile_images/827073867512500224/l0VKhz6g_normal.jpg" TargetMode="External" /><Relationship Id="rId299" Type="http://schemas.openxmlformats.org/officeDocument/2006/relationships/hyperlink" Target="http://pbs.twimg.com/profile_images/827073867512500224/l0VKhz6g_normal.jpg" TargetMode="External" /><Relationship Id="rId300" Type="http://schemas.openxmlformats.org/officeDocument/2006/relationships/hyperlink" Target="http://pbs.twimg.com/profile_images/827073867512500224/l0VKhz6g_normal.jpg" TargetMode="External" /><Relationship Id="rId301" Type="http://schemas.openxmlformats.org/officeDocument/2006/relationships/hyperlink" Target="http://pbs.twimg.com/profile_images/827073867512500224/l0VKhz6g_normal.jpg" TargetMode="External" /><Relationship Id="rId302" Type="http://schemas.openxmlformats.org/officeDocument/2006/relationships/hyperlink" Target="http://pbs.twimg.com/profile_images/854587689391280128/Y1bAbI9j_normal.jpg" TargetMode="External" /><Relationship Id="rId303" Type="http://schemas.openxmlformats.org/officeDocument/2006/relationships/hyperlink" Target="http://pbs.twimg.com/profile_images/552452301005156352/AcxCbnXC_normal.png" TargetMode="External" /><Relationship Id="rId304" Type="http://schemas.openxmlformats.org/officeDocument/2006/relationships/hyperlink" Target="http://pbs.twimg.com/profile_images/552452301005156352/AcxCbnXC_normal.png" TargetMode="External" /><Relationship Id="rId305" Type="http://schemas.openxmlformats.org/officeDocument/2006/relationships/hyperlink" Target="http://pbs.twimg.com/profile_images/552452301005156352/AcxCbnXC_normal.png" TargetMode="External" /><Relationship Id="rId306" Type="http://schemas.openxmlformats.org/officeDocument/2006/relationships/hyperlink" Target="http://pbs.twimg.com/profile_images/534642996445057024/QWqPGToQ_normal.jpeg" TargetMode="External" /><Relationship Id="rId307" Type="http://schemas.openxmlformats.org/officeDocument/2006/relationships/hyperlink" Target="http://pbs.twimg.com/profile_images/534642996445057024/QWqPGToQ_normal.jpeg" TargetMode="External" /><Relationship Id="rId308" Type="http://schemas.openxmlformats.org/officeDocument/2006/relationships/hyperlink" Target="http://pbs.twimg.com/profile_images/534642996445057024/QWqPGToQ_normal.jpeg" TargetMode="External" /><Relationship Id="rId309" Type="http://schemas.openxmlformats.org/officeDocument/2006/relationships/hyperlink" Target="http://pbs.twimg.com/profile_images/534642996445057024/QWqPGToQ_normal.jpeg" TargetMode="External" /><Relationship Id="rId310" Type="http://schemas.openxmlformats.org/officeDocument/2006/relationships/hyperlink" Target="http://pbs.twimg.com/profile_images/1365912237/sailong19_normal.jpg" TargetMode="External" /><Relationship Id="rId311" Type="http://schemas.openxmlformats.org/officeDocument/2006/relationships/hyperlink" Target="http://pbs.twimg.com/profile_images/1365912237/sailong19_normal.jpg" TargetMode="External" /><Relationship Id="rId312" Type="http://schemas.openxmlformats.org/officeDocument/2006/relationships/hyperlink" Target="http://pbs.twimg.com/profile_images/1365912237/sailong19_normal.jpg" TargetMode="External" /><Relationship Id="rId313" Type="http://schemas.openxmlformats.org/officeDocument/2006/relationships/hyperlink" Target="http://pbs.twimg.com/profile_images/1365912237/sailong19_normal.jpg" TargetMode="External" /><Relationship Id="rId314" Type="http://schemas.openxmlformats.org/officeDocument/2006/relationships/hyperlink" Target="http://pbs.twimg.com/profile_images/1474367783/compostpicsmore_072_normal.jpg" TargetMode="External" /><Relationship Id="rId315" Type="http://schemas.openxmlformats.org/officeDocument/2006/relationships/hyperlink" Target="http://pbs.twimg.com/profile_images/1474367783/compostpicsmore_072_normal.jpg" TargetMode="External" /><Relationship Id="rId316" Type="http://schemas.openxmlformats.org/officeDocument/2006/relationships/hyperlink" Target="http://pbs.twimg.com/profile_images/1474367783/compostpicsmore_072_normal.jpg" TargetMode="External" /><Relationship Id="rId317" Type="http://schemas.openxmlformats.org/officeDocument/2006/relationships/hyperlink" Target="http://pbs.twimg.com/profile_images/1474367783/compostpicsmore_072_normal.jpg" TargetMode="External" /><Relationship Id="rId318" Type="http://schemas.openxmlformats.org/officeDocument/2006/relationships/hyperlink" Target="http://pbs.twimg.com/profile_images/1058434486520684544/UYs1Srvu_normal.jpg" TargetMode="External" /><Relationship Id="rId319" Type="http://schemas.openxmlformats.org/officeDocument/2006/relationships/hyperlink" Target="http://pbs.twimg.com/profile_images/1008116458830917632/7tdlyq3C_normal.jpg" TargetMode="External" /><Relationship Id="rId320" Type="http://schemas.openxmlformats.org/officeDocument/2006/relationships/hyperlink" Target="http://pbs.twimg.com/profile_images/1008116458830917632/7tdlyq3C_normal.jpg" TargetMode="External" /><Relationship Id="rId321" Type="http://schemas.openxmlformats.org/officeDocument/2006/relationships/hyperlink" Target="http://pbs.twimg.com/profile_images/1008116458830917632/7tdlyq3C_normal.jpg" TargetMode="External" /><Relationship Id="rId322" Type="http://schemas.openxmlformats.org/officeDocument/2006/relationships/hyperlink" Target="http://pbs.twimg.com/profile_images/1729139867/igor_normal.jpg" TargetMode="External" /><Relationship Id="rId323" Type="http://schemas.openxmlformats.org/officeDocument/2006/relationships/hyperlink" Target="http://pbs.twimg.com/profile_images/1729139867/igor_normal.jpg" TargetMode="External" /><Relationship Id="rId324" Type="http://schemas.openxmlformats.org/officeDocument/2006/relationships/hyperlink" Target="http://pbs.twimg.com/profile_images/1729139867/igor_normal.jpg" TargetMode="External" /><Relationship Id="rId325" Type="http://schemas.openxmlformats.org/officeDocument/2006/relationships/hyperlink" Target="http://pbs.twimg.com/profile_images/2229328018/logo_for_Twitter_normal.jpg" TargetMode="External" /><Relationship Id="rId326" Type="http://schemas.openxmlformats.org/officeDocument/2006/relationships/hyperlink" Target="http://pbs.twimg.com/profile_images/853162507317456896/jREF5O6v_normal.jpg" TargetMode="External" /><Relationship Id="rId327" Type="http://schemas.openxmlformats.org/officeDocument/2006/relationships/hyperlink" Target="http://pbs.twimg.com/profile_images/2229328018/logo_for_Twitter_normal.jpg" TargetMode="External" /><Relationship Id="rId328" Type="http://schemas.openxmlformats.org/officeDocument/2006/relationships/hyperlink" Target="http://pbs.twimg.com/profile_images/853162507317456896/jREF5O6v_normal.jpg" TargetMode="External" /><Relationship Id="rId329" Type="http://schemas.openxmlformats.org/officeDocument/2006/relationships/hyperlink" Target="http://pbs.twimg.com/profile_images/853162507317456896/jREF5O6v_normal.jpg" TargetMode="External" /><Relationship Id="rId330" Type="http://schemas.openxmlformats.org/officeDocument/2006/relationships/hyperlink" Target="http://pbs.twimg.com/profile_images/853162507317456896/jREF5O6v_normal.jpg" TargetMode="External" /><Relationship Id="rId331" Type="http://schemas.openxmlformats.org/officeDocument/2006/relationships/hyperlink" Target="http://pbs.twimg.com/profile_images/1062793542672809984/WSQkrK3v_normal.jpg" TargetMode="External" /><Relationship Id="rId332" Type="http://schemas.openxmlformats.org/officeDocument/2006/relationships/hyperlink" Target="http://pbs.twimg.com/profile_images/1062793542672809984/WSQkrK3v_normal.jpg" TargetMode="External" /><Relationship Id="rId333" Type="http://schemas.openxmlformats.org/officeDocument/2006/relationships/hyperlink" Target="http://pbs.twimg.com/profile_images/1062793542672809984/WSQkrK3v_normal.jpg" TargetMode="External" /><Relationship Id="rId334" Type="http://schemas.openxmlformats.org/officeDocument/2006/relationships/hyperlink" Target="http://pbs.twimg.com/profile_images/1062793542672809984/WSQkrK3v_normal.jpg" TargetMode="External" /><Relationship Id="rId335" Type="http://schemas.openxmlformats.org/officeDocument/2006/relationships/hyperlink" Target="http://pbs.twimg.com/profile_images/897917275847639040/XAQH7Uon_normal.jpg" TargetMode="External" /><Relationship Id="rId336" Type="http://schemas.openxmlformats.org/officeDocument/2006/relationships/hyperlink" Target="http://pbs.twimg.com/profile_images/897917275847639040/XAQH7Uon_normal.jpg" TargetMode="External" /><Relationship Id="rId337" Type="http://schemas.openxmlformats.org/officeDocument/2006/relationships/hyperlink" Target="http://pbs.twimg.com/profile_images/897917275847639040/XAQH7Uon_normal.jpg" TargetMode="External" /><Relationship Id="rId338" Type="http://schemas.openxmlformats.org/officeDocument/2006/relationships/hyperlink" Target="http://pbs.twimg.com/profile_images/504225278717988865/ZyW30mLZ_normal.jpeg" TargetMode="External" /><Relationship Id="rId339" Type="http://schemas.openxmlformats.org/officeDocument/2006/relationships/hyperlink" Target="http://pbs.twimg.com/profile_images/504225278717988865/ZyW30mLZ_normal.jpeg" TargetMode="External" /><Relationship Id="rId340" Type="http://schemas.openxmlformats.org/officeDocument/2006/relationships/hyperlink" Target="http://pbs.twimg.com/profile_images/504225278717988865/ZyW30mLZ_normal.jpeg" TargetMode="External" /><Relationship Id="rId341" Type="http://schemas.openxmlformats.org/officeDocument/2006/relationships/hyperlink" Target="http://pbs.twimg.com/profile_images/504225278717988865/ZyW30mLZ_normal.jpeg" TargetMode="External" /><Relationship Id="rId342" Type="http://schemas.openxmlformats.org/officeDocument/2006/relationships/hyperlink" Target="http://pbs.twimg.com/profile_images/950670620584501248/RDqoATy0_normal.jpg" TargetMode="External" /><Relationship Id="rId343" Type="http://schemas.openxmlformats.org/officeDocument/2006/relationships/hyperlink" Target="http://pbs.twimg.com/profile_images/1073153410181029888/BgLUS4NI_normal.jpg" TargetMode="External" /><Relationship Id="rId344" Type="http://schemas.openxmlformats.org/officeDocument/2006/relationships/hyperlink" Target="http://pbs.twimg.com/profile_images/1035089277154197504/T3XzPNqO_normal.jpg" TargetMode="External" /><Relationship Id="rId345" Type="http://schemas.openxmlformats.org/officeDocument/2006/relationships/hyperlink" Target="http://pbs.twimg.com/profile_images/472134578165911552/-D7Ohwqv_normal.jpeg" TargetMode="External" /><Relationship Id="rId346" Type="http://schemas.openxmlformats.org/officeDocument/2006/relationships/hyperlink" Target="http://pbs.twimg.com/profile_images/472134578165911552/-D7Ohwqv_normal.jpeg" TargetMode="External" /><Relationship Id="rId347" Type="http://schemas.openxmlformats.org/officeDocument/2006/relationships/hyperlink" Target="http://pbs.twimg.com/profile_images/472134578165911552/-D7Ohwqv_normal.jpeg" TargetMode="External" /><Relationship Id="rId348" Type="http://schemas.openxmlformats.org/officeDocument/2006/relationships/hyperlink" Target="http://pbs.twimg.com/profile_images/472134578165911552/-D7Ohwqv_normal.jpeg" TargetMode="External" /><Relationship Id="rId349" Type="http://schemas.openxmlformats.org/officeDocument/2006/relationships/hyperlink" Target="https://pbs.twimg.com/media/DyUc3OiXcAE1IWO.jpg" TargetMode="External" /><Relationship Id="rId350" Type="http://schemas.openxmlformats.org/officeDocument/2006/relationships/hyperlink" Target="http://pbs.twimg.com/profile_images/2229328018/logo_for_Twitter_normal.jpg" TargetMode="External" /><Relationship Id="rId351" Type="http://schemas.openxmlformats.org/officeDocument/2006/relationships/hyperlink" Target="https://pbs.twimg.com/media/DyUc3OiXcAE1IWO.jpg" TargetMode="External" /><Relationship Id="rId352" Type="http://schemas.openxmlformats.org/officeDocument/2006/relationships/hyperlink" Target="https://pbs.twimg.com/media/DyUc3OiXcAE1IWO.jpg" TargetMode="External" /><Relationship Id="rId353" Type="http://schemas.openxmlformats.org/officeDocument/2006/relationships/hyperlink" Target="http://pbs.twimg.com/profile_images/711933571544395777/P06SGaA-_normal.jpg" TargetMode="External" /><Relationship Id="rId354" Type="http://schemas.openxmlformats.org/officeDocument/2006/relationships/hyperlink" Target="http://pbs.twimg.com/profile_images/722769141006995456/bO5wb3y2_normal.jpg" TargetMode="External" /><Relationship Id="rId355" Type="http://schemas.openxmlformats.org/officeDocument/2006/relationships/hyperlink" Target="https://pbs.twimg.com/media/DypXxKJX0AA3Eoa.jpg" TargetMode="External" /><Relationship Id="rId356" Type="http://schemas.openxmlformats.org/officeDocument/2006/relationships/hyperlink" Target="https://pbs.twimg.com/media/DyUc3OiXcAE1IWO.jpg" TargetMode="External" /><Relationship Id="rId357" Type="http://schemas.openxmlformats.org/officeDocument/2006/relationships/hyperlink" Target="http://pbs.twimg.com/profile_images/804873731583524864/P-hZKqWA_normal.jpg" TargetMode="External" /><Relationship Id="rId358" Type="http://schemas.openxmlformats.org/officeDocument/2006/relationships/hyperlink" Target="https://pbs.twimg.com/media/Dykq1YRWwAEMmoi.jpg" TargetMode="External" /><Relationship Id="rId359" Type="http://schemas.openxmlformats.org/officeDocument/2006/relationships/hyperlink" Target="https://pbs.twimg.com/media/DypXxKJX0AA3Eoa.jpg" TargetMode="External" /><Relationship Id="rId360" Type="http://schemas.openxmlformats.org/officeDocument/2006/relationships/hyperlink" Target="https://pbs.twimg.com/media/DyvnN46XcAAmf7Q.jpg" TargetMode="External" /><Relationship Id="rId361" Type="http://schemas.openxmlformats.org/officeDocument/2006/relationships/hyperlink" Target="https://pbs.twimg.com/media/DyvnN46XcAAmf7Q.jpg" TargetMode="External" /><Relationship Id="rId362" Type="http://schemas.openxmlformats.org/officeDocument/2006/relationships/hyperlink" Target="https://pbs.twimg.com/media/DyvnN46XcAAmf7Q.jpg" TargetMode="External" /><Relationship Id="rId363" Type="http://schemas.openxmlformats.org/officeDocument/2006/relationships/hyperlink" Target="https://pbs.twimg.com/media/Dy0D7oWWwAYGmZX.jpg" TargetMode="External" /><Relationship Id="rId364" Type="http://schemas.openxmlformats.org/officeDocument/2006/relationships/hyperlink" Target="https://pbs.twimg.com/media/Dy0D7oWWwAYGmZX.jpg" TargetMode="External" /><Relationship Id="rId365" Type="http://schemas.openxmlformats.org/officeDocument/2006/relationships/hyperlink" Target="http://pbs.twimg.com/profile_images/378800000603660423/63fd10c66675418d6057e3054b17b4c4_normal.jpeg" TargetMode="External" /><Relationship Id="rId366" Type="http://schemas.openxmlformats.org/officeDocument/2006/relationships/hyperlink" Target="http://pbs.twimg.com/profile_images/722769141006995456/bO5wb3y2_normal.jpg" TargetMode="External" /><Relationship Id="rId367" Type="http://schemas.openxmlformats.org/officeDocument/2006/relationships/hyperlink" Target="http://pbs.twimg.com/profile_images/378800000603660423/63fd10c66675418d6057e3054b17b4c4_normal.jpeg" TargetMode="External" /><Relationship Id="rId368" Type="http://schemas.openxmlformats.org/officeDocument/2006/relationships/hyperlink" Target="http://pbs.twimg.com/profile_images/804873731583524864/P-hZKqWA_normal.jpg" TargetMode="External" /><Relationship Id="rId369" Type="http://schemas.openxmlformats.org/officeDocument/2006/relationships/hyperlink" Target="http://pbs.twimg.com/profile_images/378800000603660423/63fd10c66675418d6057e3054b17b4c4_normal.jpeg" TargetMode="External" /><Relationship Id="rId370" Type="http://schemas.openxmlformats.org/officeDocument/2006/relationships/hyperlink" Target="http://pbs.twimg.com/profile_images/378800000603660423/63fd10c66675418d6057e3054b17b4c4_normal.jpeg" TargetMode="External" /><Relationship Id="rId371" Type="http://schemas.openxmlformats.org/officeDocument/2006/relationships/hyperlink" Target="https://twitter.com/oer_hub/status/1092720173327486976" TargetMode="External" /><Relationship Id="rId372" Type="http://schemas.openxmlformats.org/officeDocument/2006/relationships/hyperlink" Target="https://twitter.com/lornamcampbell/status/1092720904407314433" TargetMode="External" /><Relationship Id="rId373" Type="http://schemas.openxmlformats.org/officeDocument/2006/relationships/hyperlink" Target="https://twitter.com/uohumanites/status/1092742463725420544" TargetMode="External" /><Relationship Id="rId374" Type="http://schemas.openxmlformats.org/officeDocument/2006/relationships/hyperlink" Target="https://twitter.com/opened&#305;e/status/1092861032358391808" TargetMode="External" /><Relationship Id="rId375" Type="http://schemas.openxmlformats.org/officeDocument/2006/relationships/hyperlink" Target="https://twitter.com/margymaclibrary/status/1092960668234395648" TargetMode="External" /><Relationship Id="rId376" Type="http://schemas.openxmlformats.org/officeDocument/2006/relationships/hyperlink" Target="https://twitter.com/margymaclibrary/status/1093162576114905088" TargetMode="External" /><Relationship Id="rId377" Type="http://schemas.openxmlformats.org/officeDocument/2006/relationships/hyperlink" Target="https://twitter.com/wfvanvalkenburg/status/1093223722163556352" TargetMode="External" /><Relationship Id="rId378" Type="http://schemas.openxmlformats.org/officeDocument/2006/relationships/hyperlink" Target="https://twitter.com/wfvanvalkenburg/status/1093223722163556352" TargetMode="External" /><Relationship Id="rId379" Type="http://schemas.openxmlformats.org/officeDocument/2006/relationships/hyperlink" Target="https://twitter.com/wfvanvalkenburg/status/1093223722163556352" TargetMode="External" /><Relationship Id="rId380" Type="http://schemas.openxmlformats.org/officeDocument/2006/relationships/hyperlink" Target="https://twitter.com/wfvanvalkenburg/status/1093223722163556352" TargetMode="External" /><Relationship Id="rId381" Type="http://schemas.openxmlformats.org/officeDocument/2006/relationships/hyperlink" Target="https://twitter.com/openalexis/status/1093223781806551040" TargetMode="External" /><Relationship Id="rId382" Type="http://schemas.openxmlformats.org/officeDocument/2006/relationships/hyperlink" Target="https://twitter.com/openalexis/status/1093223781806551040" TargetMode="External" /><Relationship Id="rId383" Type="http://schemas.openxmlformats.org/officeDocument/2006/relationships/hyperlink" Target="https://twitter.com/openalexis/status/1093223781806551040" TargetMode="External" /><Relationship Id="rId384" Type="http://schemas.openxmlformats.org/officeDocument/2006/relationships/hyperlink" Target="https://twitter.com/openalexis/status/1093223781806551040" TargetMode="External" /><Relationship Id="rId385" Type="http://schemas.openxmlformats.org/officeDocument/2006/relationships/hyperlink" Target="https://twitter.com/aureamemotech/status/1093227595964080129" TargetMode="External" /><Relationship Id="rId386" Type="http://schemas.openxmlformats.org/officeDocument/2006/relationships/hyperlink" Target="https://twitter.com/aureamemotech/status/1093227595964080129" TargetMode="External" /><Relationship Id="rId387" Type="http://schemas.openxmlformats.org/officeDocument/2006/relationships/hyperlink" Target="https://twitter.com/aureamemotech/status/1093227595964080129" TargetMode="External" /><Relationship Id="rId388" Type="http://schemas.openxmlformats.org/officeDocument/2006/relationships/hyperlink" Target="https://twitter.com/aureamemotech/status/1093227595964080129" TargetMode="External" /><Relationship Id="rId389" Type="http://schemas.openxmlformats.org/officeDocument/2006/relationships/hyperlink" Target="https://twitter.com/ginofransman/status/1093239426904408065" TargetMode="External" /><Relationship Id="rId390" Type="http://schemas.openxmlformats.org/officeDocument/2006/relationships/hyperlink" Target="https://twitter.com/ginofransman/status/1093239426904408065" TargetMode="External" /><Relationship Id="rId391" Type="http://schemas.openxmlformats.org/officeDocument/2006/relationships/hyperlink" Target="https://twitter.com/ginofransman/status/1093239426904408065" TargetMode="External" /><Relationship Id="rId392" Type="http://schemas.openxmlformats.org/officeDocument/2006/relationships/hyperlink" Target="https://twitter.com/ginofransman/status/1093239426904408065" TargetMode="External" /><Relationship Id="rId393" Type="http://schemas.openxmlformats.org/officeDocument/2006/relationships/hyperlink" Target="https://twitter.com/weblearning/status/1093241926986461185" TargetMode="External" /><Relationship Id="rId394" Type="http://schemas.openxmlformats.org/officeDocument/2006/relationships/hyperlink" Target="https://twitter.com/weblearning/status/1093241926986461185" TargetMode="External" /><Relationship Id="rId395" Type="http://schemas.openxmlformats.org/officeDocument/2006/relationships/hyperlink" Target="https://twitter.com/weblearning/status/1093241926986461185" TargetMode="External" /><Relationship Id="rId396" Type="http://schemas.openxmlformats.org/officeDocument/2006/relationships/hyperlink" Target="https://twitter.com/weblearning/status/1093241926986461185" TargetMode="External" /><Relationship Id="rId397" Type="http://schemas.openxmlformats.org/officeDocument/2006/relationships/hyperlink" Target="https://twitter.com/celtatis/status/1092496821136576512" TargetMode="External" /><Relationship Id="rId398" Type="http://schemas.openxmlformats.org/officeDocument/2006/relationships/hyperlink" Target="https://twitter.com/celtatis/status/1093242503128645632" TargetMode="External" /><Relationship Id="rId399" Type="http://schemas.openxmlformats.org/officeDocument/2006/relationships/hyperlink" Target="https://twitter.com/celtatis/status/1093242503128645632" TargetMode="External" /><Relationship Id="rId400" Type="http://schemas.openxmlformats.org/officeDocument/2006/relationships/hyperlink" Target="https://twitter.com/celtatis/status/1093242503128645632" TargetMode="External" /><Relationship Id="rId401" Type="http://schemas.openxmlformats.org/officeDocument/2006/relationships/hyperlink" Target="https://twitter.com/celtatis/status/1093242503128645632" TargetMode="External" /><Relationship Id="rId402" Type="http://schemas.openxmlformats.org/officeDocument/2006/relationships/hyperlink" Target="https://twitter.com/kraebsli/status/1093242611534581760" TargetMode="External" /><Relationship Id="rId403" Type="http://schemas.openxmlformats.org/officeDocument/2006/relationships/hyperlink" Target="https://twitter.com/kraebsli/status/1093242611534581760" TargetMode="External" /><Relationship Id="rId404" Type="http://schemas.openxmlformats.org/officeDocument/2006/relationships/hyperlink" Target="https://twitter.com/kraebsli/status/1093242611534581760" TargetMode="External" /><Relationship Id="rId405" Type="http://schemas.openxmlformats.org/officeDocument/2006/relationships/hyperlink" Target="https://twitter.com/kraebsli/status/1093242611534581760" TargetMode="External" /><Relationship Id="rId406" Type="http://schemas.openxmlformats.org/officeDocument/2006/relationships/hyperlink" Target="https://twitter.com/mkah90/status/1093245201651548164" TargetMode="External" /><Relationship Id="rId407" Type="http://schemas.openxmlformats.org/officeDocument/2006/relationships/hyperlink" Target="https://twitter.com/mkah90/status/1093245201651548164" TargetMode="External" /><Relationship Id="rId408" Type="http://schemas.openxmlformats.org/officeDocument/2006/relationships/hyperlink" Target="https://twitter.com/mkah90/status/1093245201651548164" TargetMode="External" /><Relationship Id="rId409" Type="http://schemas.openxmlformats.org/officeDocument/2006/relationships/hyperlink" Target="https://twitter.com/mkah90/status/1093245201651548164" TargetMode="External" /><Relationship Id="rId410" Type="http://schemas.openxmlformats.org/officeDocument/2006/relationships/hyperlink" Target="https://twitter.com/coteducation/status/1093249898928062464" TargetMode="External" /><Relationship Id="rId411" Type="http://schemas.openxmlformats.org/officeDocument/2006/relationships/hyperlink" Target="https://twitter.com/coteducation/status/1093249898928062464" TargetMode="External" /><Relationship Id="rId412" Type="http://schemas.openxmlformats.org/officeDocument/2006/relationships/hyperlink" Target="https://twitter.com/coteducation/status/1093249898928062464" TargetMode="External" /><Relationship Id="rId413" Type="http://schemas.openxmlformats.org/officeDocument/2006/relationships/hyperlink" Target="https://twitter.com/coteducation/status/1093249898928062464" TargetMode="External" /><Relationship Id="rId414" Type="http://schemas.openxmlformats.org/officeDocument/2006/relationships/hyperlink" Target="https://twitter.com/beckpitt/status/1093249995514499072" TargetMode="External" /><Relationship Id="rId415" Type="http://schemas.openxmlformats.org/officeDocument/2006/relationships/hyperlink" Target="https://twitter.com/beckpitt/status/1093249995514499072" TargetMode="External" /><Relationship Id="rId416" Type="http://schemas.openxmlformats.org/officeDocument/2006/relationships/hyperlink" Target="https://twitter.com/beckpitt/status/1093249995514499072" TargetMode="External" /><Relationship Id="rId417" Type="http://schemas.openxmlformats.org/officeDocument/2006/relationships/hyperlink" Target="https://twitter.com/beckpitt/status/1093249995514499072" TargetMode="External" /><Relationship Id="rId418" Type="http://schemas.openxmlformats.org/officeDocument/2006/relationships/hyperlink" Target="https://twitter.com/chrissinerantzi/status/1091321478119936000" TargetMode="External" /><Relationship Id="rId419" Type="http://schemas.openxmlformats.org/officeDocument/2006/relationships/hyperlink" Target="https://twitter.com/chrissinerantzi/status/1091321478119936000" TargetMode="External" /><Relationship Id="rId420" Type="http://schemas.openxmlformats.org/officeDocument/2006/relationships/hyperlink" Target="https://twitter.com/chrissinerantzi/status/1092885611529363457" TargetMode="External" /><Relationship Id="rId421" Type="http://schemas.openxmlformats.org/officeDocument/2006/relationships/hyperlink" Target="https://twitter.com/chrissinerantzi/status/1093035302917230592" TargetMode="External" /><Relationship Id="rId422" Type="http://schemas.openxmlformats.org/officeDocument/2006/relationships/hyperlink" Target="https://twitter.com/chrissinerantzi/status/1093250563809124352" TargetMode="External" /><Relationship Id="rId423" Type="http://schemas.openxmlformats.org/officeDocument/2006/relationships/hyperlink" Target="https://twitter.com/chrissinerantzi/status/1093250563809124352" TargetMode="External" /><Relationship Id="rId424" Type="http://schemas.openxmlformats.org/officeDocument/2006/relationships/hyperlink" Target="https://twitter.com/gogn_oer/status/1093250756289986561" TargetMode="External" /><Relationship Id="rId425" Type="http://schemas.openxmlformats.org/officeDocument/2006/relationships/hyperlink" Target="https://twitter.com/gogn_oer/status/1093250756289986561" TargetMode="External" /><Relationship Id="rId426" Type="http://schemas.openxmlformats.org/officeDocument/2006/relationships/hyperlink" Target="https://twitter.com/gogn_oer/status/1093250756289986561" TargetMode="External" /><Relationship Id="rId427" Type="http://schemas.openxmlformats.org/officeDocument/2006/relationships/hyperlink" Target="https://twitter.com/gogn_oer/status/1093250756289986561" TargetMode="External" /><Relationship Id="rId428" Type="http://schemas.openxmlformats.org/officeDocument/2006/relationships/hyperlink" Target="https://twitter.com/catherinecronin/status/1093253558345105414" TargetMode="External" /><Relationship Id="rId429" Type="http://schemas.openxmlformats.org/officeDocument/2006/relationships/hyperlink" Target="https://twitter.com/debjarnold/status/1093254856058568718" TargetMode="External" /><Relationship Id="rId430" Type="http://schemas.openxmlformats.org/officeDocument/2006/relationships/hyperlink" Target="https://twitter.com/horrocks_simon/status/1093258405643517954" TargetMode="External" /><Relationship Id="rId431" Type="http://schemas.openxmlformats.org/officeDocument/2006/relationships/hyperlink" Target="https://twitter.com/leohavemann/status/1093264347810484225" TargetMode="External" /><Relationship Id="rId432" Type="http://schemas.openxmlformats.org/officeDocument/2006/relationships/hyperlink" Target="https://twitter.com/leohavemann/status/1093264347810484225" TargetMode="External" /><Relationship Id="rId433" Type="http://schemas.openxmlformats.org/officeDocument/2006/relationships/hyperlink" Target="https://twitter.com/leohavemann/status/1093264347810484225" TargetMode="External" /><Relationship Id="rId434" Type="http://schemas.openxmlformats.org/officeDocument/2006/relationships/hyperlink" Target="https://twitter.com/leohavemann/status/1093264347810484225" TargetMode="External" /><Relationship Id="rId435" Type="http://schemas.openxmlformats.org/officeDocument/2006/relationships/hyperlink" Target="https://twitter.com/acomasquinn/status/1093275626402922497" TargetMode="External" /><Relationship Id="rId436" Type="http://schemas.openxmlformats.org/officeDocument/2006/relationships/hyperlink" Target="https://twitter.com/unatdaly/status/1093278403187245061" TargetMode="External" /><Relationship Id="rId437" Type="http://schemas.openxmlformats.org/officeDocument/2006/relationships/hyperlink" Target="https://twitter.com/unatdaly/status/1093278403187245061" TargetMode="External" /><Relationship Id="rId438" Type="http://schemas.openxmlformats.org/officeDocument/2006/relationships/hyperlink" Target="https://twitter.com/unatdaly/status/1093278403187245061" TargetMode="External" /><Relationship Id="rId439" Type="http://schemas.openxmlformats.org/officeDocument/2006/relationships/hyperlink" Target="https://twitter.com/unatdaly/status/1093278403187245061" TargetMode="External" /><Relationship Id="rId440" Type="http://schemas.openxmlformats.org/officeDocument/2006/relationships/hyperlink" Target="https://twitter.com/actualham/status/1093297721803526145" TargetMode="External" /><Relationship Id="rId441" Type="http://schemas.openxmlformats.org/officeDocument/2006/relationships/hyperlink" Target="https://twitter.com/actualham/status/1093297721803526145" TargetMode="External" /><Relationship Id="rId442" Type="http://schemas.openxmlformats.org/officeDocument/2006/relationships/hyperlink" Target="https://twitter.com/actualham/status/1093297721803526145" TargetMode="External" /><Relationship Id="rId443" Type="http://schemas.openxmlformats.org/officeDocument/2006/relationships/hyperlink" Target="https://twitter.com/actualham/status/1093297721803526145" TargetMode="External" /><Relationship Id="rId444" Type="http://schemas.openxmlformats.org/officeDocument/2006/relationships/hyperlink" Target="https://twitter.com/philosopher1978/status/1093307327074189313" TargetMode="External" /><Relationship Id="rId445" Type="http://schemas.openxmlformats.org/officeDocument/2006/relationships/hyperlink" Target="https://twitter.com/philosopher1978/status/1093307327074189313" TargetMode="External" /><Relationship Id="rId446" Type="http://schemas.openxmlformats.org/officeDocument/2006/relationships/hyperlink" Target="https://twitter.com/philosopher1978/status/1093307327074189313" TargetMode="External" /><Relationship Id="rId447" Type="http://schemas.openxmlformats.org/officeDocument/2006/relationships/hyperlink" Target="https://twitter.com/philosopher1978/status/1093307327074189313" TargetMode="External" /><Relationship Id="rId448" Type="http://schemas.openxmlformats.org/officeDocument/2006/relationships/hyperlink" Target="https://twitter.com/nbaker/status/1093333149382258690" TargetMode="External" /><Relationship Id="rId449" Type="http://schemas.openxmlformats.org/officeDocument/2006/relationships/hyperlink" Target="https://twitter.com/drbs&#305;/status/1093341286717808640" TargetMode="External" /><Relationship Id="rId450" Type="http://schemas.openxmlformats.org/officeDocument/2006/relationships/hyperlink" Target="https://twitter.com/drbs&#305;/status/1093341286717808640" TargetMode="External" /><Relationship Id="rId451" Type="http://schemas.openxmlformats.org/officeDocument/2006/relationships/hyperlink" Target="https://twitter.com/drbs&#305;/status/1093341286717808640" TargetMode="External" /><Relationship Id="rId452" Type="http://schemas.openxmlformats.org/officeDocument/2006/relationships/hyperlink" Target="https://twitter.com/drbs&#305;/status/1093341286717808640" TargetMode="External" /><Relationship Id="rId453" Type="http://schemas.openxmlformats.org/officeDocument/2006/relationships/hyperlink" Target="https://twitter.com/sukainaw/status/1093404601825546242" TargetMode="External" /><Relationship Id="rId454" Type="http://schemas.openxmlformats.org/officeDocument/2006/relationships/hyperlink" Target="https://twitter.com/sukainaw/status/1093404601825546242" TargetMode="External" /><Relationship Id="rId455" Type="http://schemas.openxmlformats.org/officeDocument/2006/relationships/hyperlink" Target="https://twitter.com/sukainaw/status/1093404601825546242" TargetMode="External" /><Relationship Id="rId456" Type="http://schemas.openxmlformats.org/officeDocument/2006/relationships/hyperlink" Target="https://twitter.com/sukainaw/status/1093404601825546242" TargetMode="External" /><Relationship Id="rId457" Type="http://schemas.openxmlformats.org/officeDocument/2006/relationships/hyperlink" Target="https://twitter.com/marendeepwell/status/1093416888904966145" TargetMode="External" /><Relationship Id="rId458" Type="http://schemas.openxmlformats.org/officeDocument/2006/relationships/hyperlink" Target="https://twitter.com/marendeepwell/status/1093416888904966145" TargetMode="External" /><Relationship Id="rId459" Type="http://schemas.openxmlformats.org/officeDocument/2006/relationships/hyperlink" Target="https://twitter.com/marendeepwell/status/1093416888904966145" TargetMode="External" /><Relationship Id="rId460" Type="http://schemas.openxmlformats.org/officeDocument/2006/relationships/hyperlink" Target="https://twitter.com/marendeepwell/status/1093416888904966145" TargetMode="External" /><Relationship Id="rId461" Type="http://schemas.openxmlformats.org/officeDocument/2006/relationships/hyperlink" Target="https://twitter.com/cmplxtv_studies/status/1093417295106461697" TargetMode="External" /><Relationship Id="rId462" Type="http://schemas.openxmlformats.org/officeDocument/2006/relationships/hyperlink" Target="https://twitter.com/cmplxtv_studies/status/1093417295106461697" TargetMode="External" /><Relationship Id="rId463" Type="http://schemas.openxmlformats.org/officeDocument/2006/relationships/hyperlink" Target="https://twitter.com/cmplxtv_studies/status/1093417295106461697" TargetMode="External" /><Relationship Id="rId464" Type="http://schemas.openxmlformats.org/officeDocument/2006/relationships/hyperlink" Target="https://twitter.com/cmplxtv_studies/status/1093417295106461697" TargetMode="External" /><Relationship Id="rId465" Type="http://schemas.openxmlformats.org/officeDocument/2006/relationships/hyperlink" Target="https://twitter.com/anjalorenz/status/1093418550579081216" TargetMode="External" /><Relationship Id="rId466" Type="http://schemas.openxmlformats.org/officeDocument/2006/relationships/hyperlink" Target="https://twitter.com/anjalorenz/status/1093418550579081216" TargetMode="External" /><Relationship Id="rId467" Type="http://schemas.openxmlformats.org/officeDocument/2006/relationships/hyperlink" Target="https://twitter.com/anjalorenz/status/1093418550579081216" TargetMode="External" /><Relationship Id="rId468" Type="http://schemas.openxmlformats.org/officeDocument/2006/relationships/hyperlink" Target="https://twitter.com/anjalorenz/status/1093418550579081216" TargetMode="External" /><Relationship Id="rId469" Type="http://schemas.openxmlformats.org/officeDocument/2006/relationships/hyperlink" Target="https://twitter.com/fabionascimbeni/status/1093427509079826432" TargetMode="External" /><Relationship Id="rId470" Type="http://schemas.openxmlformats.org/officeDocument/2006/relationships/hyperlink" Target="https://twitter.com/arasbozkurt/status/1093428115500646401" TargetMode="External" /><Relationship Id="rId471" Type="http://schemas.openxmlformats.org/officeDocument/2006/relationships/hyperlink" Target="https://twitter.com/14prinsp/status/1093437930541060102" TargetMode="External" /><Relationship Id="rId472" Type="http://schemas.openxmlformats.org/officeDocument/2006/relationships/hyperlink" Target="https://twitter.com/14prinsp/status/1093437930541060102" TargetMode="External" /><Relationship Id="rId473" Type="http://schemas.openxmlformats.org/officeDocument/2006/relationships/hyperlink" Target="https://twitter.com/14prinsp/status/1093437930541060102" TargetMode="External" /><Relationship Id="rId474" Type="http://schemas.openxmlformats.org/officeDocument/2006/relationships/hyperlink" Target="https://twitter.com/14prinsp/status/1093437930541060102" TargetMode="External" /><Relationship Id="rId475" Type="http://schemas.openxmlformats.org/officeDocument/2006/relationships/hyperlink" Target="https://twitter.com/allynr/status/1093482209544089600" TargetMode="External" /><Relationship Id="rId476" Type="http://schemas.openxmlformats.org/officeDocument/2006/relationships/hyperlink" Target="https://twitter.com/allynr/status/1093482209544089600" TargetMode="External" /><Relationship Id="rId477" Type="http://schemas.openxmlformats.org/officeDocument/2006/relationships/hyperlink" Target="https://twitter.com/allynr/status/1093482209544089600" TargetMode="External" /><Relationship Id="rId478" Type="http://schemas.openxmlformats.org/officeDocument/2006/relationships/hyperlink" Target="https://twitter.com/allynr/status/1093482209544089600" TargetMode="External" /><Relationship Id="rId479" Type="http://schemas.openxmlformats.org/officeDocument/2006/relationships/hyperlink" Target="https://twitter.com/nwahls/status/1092881857899913217" TargetMode="External" /><Relationship Id="rId480" Type="http://schemas.openxmlformats.org/officeDocument/2006/relationships/hyperlink" Target="https://twitter.com/nwahls/status/1093493930132426752" TargetMode="External" /><Relationship Id="rId481" Type="http://schemas.openxmlformats.org/officeDocument/2006/relationships/hyperlink" Target="https://twitter.com/nwahls/status/1093493930132426752" TargetMode="External" /><Relationship Id="rId482" Type="http://schemas.openxmlformats.org/officeDocument/2006/relationships/hyperlink" Target="https://twitter.com/nwahls/status/1093493930132426752" TargetMode="External" /><Relationship Id="rId483" Type="http://schemas.openxmlformats.org/officeDocument/2006/relationships/hyperlink" Target="https://twitter.com/nwahls/status/1093493930132426752" TargetMode="External" /><Relationship Id="rId484" Type="http://schemas.openxmlformats.org/officeDocument/2006/relationships/hyperlink" Target="https://twitter.com/diando70/status/1093514649956507648" TargetMode="External" /><Relationship Id="rId485" Type="http://schemas.openxmlformats.org/officeDocument/2006/relationships/hyperlink" Target="https://twitter.com/diando70/status/1093514649956507648" TargetMode="External" /><Relationship Id="rId486" Type="http://schemas.openxmlformats.org/officeDocument/2006/relationships/hyperlink" Target="https://twitter.com/diando70/status/1093514649956507648" TargetMode="External" /><Relationship Id="rId487" Type="http://schemas.openxmlformats.org/officeDocument/2006/relationships/hyperlink" Target="https://twitter.com/diando70/status/1093514649956507648" TargetMode="External" /><Relationship Id="rId488" Type="http://schemas.openxmlformats.org/officeDocument/2006/relationships/hyperlink" Target="https://twitter.com/ghenrick/status/1093515231760920576" TargetMode="External" /><Relationship Id="rId489" Type="http://schemas.openxmlformats.org/officeDocument/2006/relationships/hyperlink" Target="https://twitter.com/ghenrick/status/1093515231760920576" TargetMode="External" /><Relationship Id="rId490" Type="http://schemas.openxmlformats.org/officeDocument/2006/relationships/hyperlink" Target="https://twitter.com/ghenrick/status/1093515231760920576" TargetMode="External" /><Relationship Id="rId491" Type="http://schemas.openxmlformats.org/officeDocument/2006/relationships/hyperlink" Target="https://twitter.com/ghenrick/status/1093515231760920576" TargetMode="External" /><Relationship Id="rId492" Type="http://schemas.openxmlformats.org/officeDocument/2006/relationships/hyperlink" Target="https://twitter.com/oerinfo/status/1093525121225109504" TargetMode="External" /><Relationship Id="rId493" Type="http://schemas.openxmlformats.org/officeDocument/2006/relationships/hyperlink" Target="https://twitter.com/okfnedu/status/1093535418430181376" TargetMode="External" /><Relationship Id="rId494" Type="http://schemas.openxmlformats.org/officeDocument/2006/relationships/hyperlink" Target="https://twitter.com/okfnedu/status/1093535418430181376" TargetMode="External" /><Relationship Id="rId495" Type="http://schemas.openxmlformats.org/officeDocument/2006/relationships/hyperlink" Target="https://twitter.com/okfnedu/status/1093535418430181376" TargetMode="External" /><Relationship Id="rId496" Type="http://schemas.openxmlformats.org/officeDocument/2006/relationships/hyperlink" Target="https://twitter.com/a2ou3boss/status/1093561195838259202" TargetMode="External" /><Relationship Id="rId497" Type="http://schemas.openxmlformats.org/officeDocument/2006/relationships/hyperlink" Target="https://twitter.com/a2ou3boss/status/1093561195838259202" TargetMode="External" /><Relationship Id="rId498" Type="http://schemas.openxmlformats.org/officeDocument/2006/relationships/hyperlink" Target="https://twitter.com/a2ou3boss/status/1093561195838259202" TargetMode="External" /><Relationship Id="rId499" Type="http://schemas.openxmlformats.org/officeDocument/2006/relationships/hyperlink" Target="https://twitter.com/a2ou3boss/status/1093561195838259202" TargetMode="External" /><Relationship Id="rId500" Type="http://schemas.openxmlformats.org/officeDocument/2006/relationships/hyperlink" Target="https://twitter.com/gconole/status/1093568372267278337" TargetMode="External" /><Relationship Id="rId501" Type="http://schemas.openxmlformats.org/officeDocument/2006/relationships/hyperlink" Target="https://twitter.com/gconole/status/1093568372267278337" TargetMode="External" /><Relationship Id="rId502" Type="http://schemas.openxmlformats.org/officeDocument/2006/relationships/hyperlink" Target="https://twitter.com/gconole/status/1093568372267278337" TargetMode="External" /><Relationship Id="rId503" Type="http://schemas.openxmlformats.org/officeDocument/2006/relationships/hyperlink" Target="https://twitter.com/gconole/status/1093568372267278337" TargetMode="External" /><Relationship Id="rId504" Type="http://schemas.openxmlformats.org/officeDocument/2006/relationships/hyperlink" Target="https://twitter.com/roughbounds/status/1093581634631282692" TargetMode="External" /><Relationship Id="rId505" Type="http://schemas.openxmlformats.org/officeDocument/2006/relationships/hyperlink" Target="https://twitter.com/roughbounds/status/1093581634631282692" TargetMode="External" /><Relationship Id="rId506" Type="http://schemas.openxmlformats.org/officeDocument/2006/relationships/hyperlink" Target="https://twitter.com/roughbounds/status/1093581634631282692" TargetMode="External" /><Relationship Id="rId507" Type="http://schemas.openxmlformats.org/officeDocument/2006/relationships/hyperlink" Target="https://twitter.com/roughbounds/status/1093581634631282692" TargetMode="External" /><Relationship Id="rId508" Type="http://schemas.openxmlformats.org/officeDocument/2006/relationships/hyperlink" Target="https://twitter.com/mneuschaefer/status/1093593169558683648" TargetMode="External" /><Relationship Id="rId509" Type="http://schemas.openxmlformats.org/officeDocument/2006/relationships/hyperlink" Target="https://twitter.com/vrodes/status/1093620891286671365" TargetMode="External" /><Relationship Id="rId510" Type="http://schemas.openxmlformats.org/officeDocument/2006/relationships/hyperlink" Target="https://twitter.com/vrodes/status/1093620891286671365" TargetMode="External" /><Relationship Id="rId511" Type="http://schemas.openxmlformats.org/officeDocument/2006/relationships/hyperlink" Target="https://twitter.com/vrodes/status/1093620891286671365" TargetMode="External" /><Relationship Id="rId512" Type="http://schemas.openxmlformats.org/officeDocument/2006/relationships/hyperlink" Target="https://twitter.com/igor_lesko/status/1093235705864744960" TargetMode="External" /><Relationship Id="rId513" Type="http://schemas.openxmlformats.org/officeDocument/2006/relationships/hyperlink" Target="https://twitter.com/igor_lesko/status/1093235705864744960" TargetMode="External" /><Relationship Id="rId514" Type="http://schemas.openxmlformats.org/officeDocument/2006/relationships/hyperlink" Target="https://twitter.com/igor_lesko/status/1093235705864744960" TargetMode="External" /><Relationship Id="rId515" Type="http://schemas.openxmlformats.org/officeDocument/2006/relationships/hyperlink" Target="https://twitter.com/&#305;cdeop/status/1093436894589972480" TargetMode="External" /><Relationship Id="rId516" Type="http://schemas.openxmlformats.org/officeDocument/2006/relationships/hyperlink" Target="https://twitter.com/terrymc/status/1093637185541148672" TargetMode="External" /><Relationship Id="rId517" Type="http://schemas.openxmlformats.org/officeDocument/2006/relationships/hyperlink" Target="https://twitter.com/&#305;cdeop/status/1093436894589972480" TargetMode="External" /><Relationship Id="rId518" Type="http://schemas.openxmlformats.org/officeDocument/2006/relationships/hyperlink" Target="https://twitter.com/terrymc/status/1093637185541148672" TargetMode="External" /><Relationship Id="rId519" Type="http://schemas.openxmlformats.org/officeDocument/2006/relationships/hyperlink" Target="https://twitter.com/terrymc/status/1093637185541148672" TargetMode="External" /><Relationship Id="rId520" Type="http://schemas.openxmlformats.org/officeDocument/2006/relationships/hyperlink" Target="https://twitter.com/terrymc/status/1093637185541148672" TargetMode="External" /><Relationship Id="rId521" Type="http://schemas.openxmlformats.org/officeDocument/2006/relationships/hyperlink" Target="https://twitter.com/zwhnz/status/1093679764894818305" TargetMode="External" /><Relationship Id="rId522" Type="http://schemas.openxmlformats.org/officeDocument/2006/relationships/hyperlink" Target="https://twitter.com/zwhnz/status/1093679764894818305" TargetMode="External" /><Relationship Id="rId523" Type="http://schemas.openxmlformats.org/officeDocument/2006/relationships/hyperlink" Target="https://twitter.com/zwhnz/status/1093679764894818305" TargetMode="External" /><Relationship Id="rId524" Type="http://schemas.openxmlformats.org/officeDocument/2006/relationships/hyperlink" Target="https://twitter.com/zwhnz/status/1093679764894818305" TargetMode="External" /><Relationship Id="rId525" Type="http://schemas.openxmlformats.org/officeDocument/2006/relationships/hyperlink" Target="https://twitter.com/oer_librarian/status/1093716409467564032" TargetMode="External" /><Relationship Id="rId526" Type="http://schemas.openxmlformats.org/officeDocument/2006/relationships/hyperlink" Target="https://twitter.com/oer_librarian/status/1093716409467564032" TargetMode="External" /><Relationship Id="rId527" Type="http://schemas.openxmlformats.org/officeDocument/2006/relationships/hyperlink" Target="https://twitter.com/oer_librarian/status/1093716409467564032" TargetMode="External" /><Relationship Id="rId528" Type="http://schemas.openxmlformats.org/officeDocument/2006/relationships/hyperlink" Target="https://twitter.com/joeranen/status/1093734052794896384" TargetMode="External" /><Relationship Id="rId529" Type="http://schemas.openxmlformats.org/officeDocument/2006/relationships/hyperlink" Target="https://twitter.com/joeranen/status/1093734052794896384" TargetMode="External" /><Relationship Id="rId530" Type="http://schemas.openxmlformats.org/officeDocument/2006/relationships/hyperlink" Target="https://twitter.com/joeranen/status/1093734052794896384" TargetMode="External" /><Relationship Id="rId531" Type="http://schemas.openxmlformats.org/officeDocument/2006/relationships/hyperlink" Target="https://twitter.com/joeranen/status/1093734052794896384" TargetMode="External" /><Relationship Id="rId532" Type="http://schemas.openxmlformats.org/officeDocument/2006/relationships/hyperlink" Target="https://twitter.com/slubdresden/status/1093802131159744512" TargetMode="External" /><Relationship Id="rId533" Type="http://schemas.openxmlformats.org/officeDocument/2006/relationships/hyperlink" Target="https://twitter.com/oer_jo&#305;ntly/status/1093432509285703681" TargetMode="External" /><Relationship Id="rId534" Type="http://schemas.openxmlformats.org/officeDocument/2006/relationships/hyperlink" Target="https://twitter.com/bibliothekarin/status/1093802897266167808" TargetMode="External" /><Relationship Id="rId535" Type="http://schemas.openxmlformats.org/officeDocument/2006/relationships/hyperlink" Target="https://twitter.com/tim10101/status/1093893847120314368" TargetMode="External" /><Relationship Id="rId536" Type="http://schemas.openxmlformats.org/officeDocument/2006/relationships/hyperlink" Target="https://twitter.com/tim10101/status/1093893847120314368" TargetMode="External" /><Relationship Id="rId537" Type="http://schemas.openxmlformats.org/officeDocument/2006/relationships/hyperlink" Target="https://twitter.com/tim10101/status/1093893847120314368" TargetMode="External" /><Relationship Id="rId538" Type="http://schemas.openxmlformats.org/officeDocument/2006/relationships/hyperlink" Target="https://twitter.com/tim10101/status/1093893847120314368" TargetMode="External" /><Relationship Id="rId539" Type="http://schemas.openxmlformats.org/officeDocument/2006/relationships/hyperlink" Target="https://twitter.com/&#305;cdeop/status/1091321206521896960" TargetMode="External" /><Relationship Id="rId540" Type="http://schemas.openxmlformats.org/officeDocument/2006/relationships/hyperlink" Target="https://twitter.com/&#305;cdeop/status/1093436894589972480" TargetMode="External" /><Relationship Id="rId541" Type="http://schemas.openxmlformats.org/officeDocument/2006/relationships/hyperlink" Target="https://twitter.com/cccoer/status/1091440981403189254" TargetMode="External" /><Relationship Id="rId542" Type="http://schemas.openxmlformats.org/officeDocument/2006/relationships/hyperlink" Target="https://twitter.com/oeconsortium/status/1091310221568458752" TargetMode="External" /><Relationship Id="rId543" Type="http://schemas.openxmlformats.org/officeDocument/2006/relationships/hyperlink" Target="https://twitter.com/oeconsortium/status/1093922037163323398" TargetMode="External" /><Relationship Id="rId544" Type="http://schemas.openxmlformats.org/officeDocument/2006/relationships/hyperlink" Target="https://twitter.com/paola5373/status/1092991269863911429" TargetMode="External" /><Relationship Id="rId545" Type="http://schemas.openxmlformats.org/officeDocument/2006/relationships/hyperlink" Target="https://twitter.com/paola5373/status/1092991478903816192" TargetMode="External" /><Relationship Id="rId546" Type="http://schemas.openxmlformats.org/officeDocument/2006/relationships/hyperlink" Target="https://twitter.com/cccoer/status/1091440981403189254" TargetMode="External" /><Relationship Id="rId547" Type="http://schemas.openxmlformats.org/officeDocument/2006/relationships/hyperlink" Target="https://twitter.com/cccoer/status/1093575590291091456" TargetMode="External" /><Relationship Id="rId548" Type="http://schemas.openxmlformats.org/officeDocument/2006/relationships/hyperlink" Target="https://twitter.com/oeconsortium/status/1092451482706894848" TargetMode="External" /><Relationship Id="rId549" Type="http://schemas.openxmlformats.org/officeDocument/2006/relationships/hyperlink" Target="https://twitter.com/oeconsortium/status/1092782740494344194" TargetMode="External" /><Relationship Id="rId550" Type="http://schemas.openxmlformats.org/officeDocument/2006/relationships/hyperlink" Target="https://twitter.com/oeconsortium/status/1093221562172489728" TargetMode="External" /><Relationship Id="rId551" Type="http://schemas.openxmlformats.org/officeDocument/2006/relationships/hyperlink" Target="https://twitter.com/oeconsortium/status/1093221562172489728" TargetMode="External" /><Relationship Id="rId552" Type="http://schemas.openxmlformats.org/officeDocument/2006/relationships/hyperlink" Target="https://twitter.com/oeconsortium/status/1093221562172489728" TargetMode="External" /><Relationship Id="rId553" Type="http://schemas.openxmlformats.org/officeDocument/2006/relationships/hyperlink" Target="https://twitter.com/oeconsortium/status/1093534609172766720" TargetMode="External" /><Relationship Id="rId554" Type="http://schemas.openxmlformats.org/officeDocument/2006/relationships/hyperlink" Target="https://twitter.com/oeconsortium/status/1093534609172766720" TargetMode="External" /><Relationship Id="rId555" Type="http://schemas.openxmlformats.org/officeDocument/2006/relationships/hyperlink" Target="https://twitter.com/lyn_hay/status/1093955982017712128" TargetMode="External" /><Relationship Id="rId556" Type="http://schemas.openxmlformats.org/officeDocument/2006/relationships/hyperlink" Target="https://twitter.com/paola5373/status/1093249147304640515" TargetMode="External" /><Relationship Id="rId557" Type="http://schemas.openxmlformats.org/officeDocument/2006/relationships/hyperlink" Target="https://twitter.com/lyn_hay/status/1093955982017712128" TargetMode="External" /><Relationship Id="rId558" Type="http://schemas.openxmlformats.org/officeDocument/2006/relationships/hyperlink" Target="https://twitter.com/cccoer/status/1093575590291091456" TargetMode="External" /><Relationship Id="rId559" Type="http://schemas.openxmlformats.org/officeDocument/2006/relationships/hyperlink" Target="https://twitter.com/lyn_hay/status/1093955982017712128" TargetMode="External" /><Relationship Id="rId560" Type="http://schemas.openxmlformats.org/officeDocument/2006/relationships/hyperlink" Target="https://twitter.com/lyn_hay/status/1093955982017712128" TargetMode="External" /><Relationship Id="rId561" Type="http://schemas.openxmlformats.org/officeDocument/2006/relationships/comments" Target="../comments1.xml" /><Relationship Id="rId562" Type="http://schemas.openxmlformats.org/officeDocument/2006/relationships/vmlDrawing" Target="../drawings/vmlDrawing1.vml" /><Relationship Id="rId563" Type="http://schemas.openxmlformats.org/officeDocument/2006/relationships/table" Target="../tables/table1.xml" /><Relationship Id="rId5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uimagine.edu.au/" TargetMode="External" /><Relationship Id="rId2" Type="http://schemas.openxmlformats.org/officeDocument/2006/relationships/hyperlink" Target="https://t.co/TJl2yKMxQH" TargetMode="External" /><Relationship Id="rId3" Type="http://schemas.openxmlformats.org/officeDocument/2006/relationships/hyperlink" Target="http://t.co/Jb6lgbc5tU" TargetMode="External" /><Relationship Id="rId4" Type="http://schemas.openxmlformats.org/officeDocument/2006/relationships/hyperlink" Target="https://t.co/9HmEQnxTzb" TargetMode="External" /><Relationship Id="rId5" Type="http://schemas.openxmlformats.org/officeDocument/2006/relationships/hyperlink" Target="http://t.co/z8HXgfT5KE" TargetMode="External" /><Relationship Id="rId6" Type="http://schemas.openxmlformats.org/officeDocument/2006/relationships/hyperlink" Target="https://t.co/yPbVocLm99" TargetMode="External" /><Relationship Id="rId7" Type="http://schemas.openxmlformats.org/officeDocument/2006/relationships/hyperlink" Target="https://t.co/UX1HETRmpZ" TargetMode="External" /><Relationship Id="rId8" Type="http://schemas.openxmlformats.org/officeDocument/2006/relationships/hyperlink" Target="https://t.co/7ojJ5NsLt6" TargetMode="External" /><Relationship Id="rId9" Type="http://schemas.openxmlformats.org/officeDocument/2006/relationships/hyperlink" Target="http://t.co/ogI6rYvBii" TargetMode="External" /><Relationship Id="rId10" Type="http://schemas.openxmlformats.org/officeDocument/2006/relationships/hyperlink" Target="https://t.co/ZXdVYR7M6a" TargetMode="External" /><Relationship Id="rId11" Type="http://schemas.openxmlformats.org/officeDocument/2006/relationships/hyperlink" Target="https://t.co/VLUifwkOIn" TargetMode="External" /><Relationship Id="rId12" Type="http://schemas.openxmlformats.org/officeDocument/2006/relationships/hyperlink" Target="https://t.co/5K9IG9zYFZ" TargetMode="External" /><Relationship Id="rId13" Type="http://schemas.openxmlformats.org/officeDocument/2006/relationships/hyperlink" Target="http://t.co/kzfw8mkr" TargetMode="External" /><Relationship Id="rId14" Type="http://schemas.openxmlformats.org/officeDocument/2006/relationships/hyperlink" Target="http://t.co/SoC67KDJ9N" TargetMode="External" /><Relationship Id="rId15" Type="http://schemas.openxmlformats.org/officeDocument/2006/relationships/hyperlink" Target="https://t.co/LH3GpiZW8c" TargetMode="External" /><Relationship Id="rId16" Type="http://schemas.openxmlformats.org/officeDocument/2006/relationships/hyperlink" Target="https://t.co/wGMq3U3ESh" TargetMode="External" /><Relationship Id="rId17" Type="http://schemas.openxmlformats.org/officeDocument/2006/relationships/hyperlink" Target="http://t.co/4YZWxaNjvi" TargetMode="External" /><Relationship Id="rId18" Type="http://schemas.openxmlformats.org/officeDocument/2006/relationships/hyperlink" Target="https://t.co/Pb9Xo5iFnu" TargetMode="External" /><Relationship Id="rId19" Type="http://schemas.openxmlformats.org/officeDocument/2006/relationships/hyperlink" Target="https://t.co/ZYp1OiNkiJ" TargetMode="External" /><Relationship Id="rId20" Type="http://schemas.openxmlformats.org/officeDocument/2006/relationships/hyperlink" Target="https://t.co/5tgD2H2gzC" TargetMode="External" /><Relationship Id="rId21" Type="http://schemas.openxmlformats.org/officeDocument/2006/relationships/hyperlink" Target="http://t.co/rOpEaOVhIX" TargetMode="External" /><Relationship Id="rId22" Type="http://schemas.openxmlformats.org/officeDocument/2006/relationships/hyperlink" Target="https://t.co/3UQJVy9yLt" TargetMode="External" /><Relationship Id="rId23" Type="http://schemas.openxmlformats.org/officeDocument/2006/relationships/hyperlink" Target="https://t.co/ZLuVjFKO0L" TargetMode="External" /><Relationship Id="rId24" Type="http://schemas.openxmlformats.org/officeDocument/2006/relationships/hyperlink" Target="https://t.co/QP40nFQfXa" TargetMode="External" /><Relationship Id="rId25" Type="http://schemas.openxmlformats.org/officeDocument/2006/relationships/hyperlink" Target="https://t.co/ZXdVYR7M6a" TargetMode="External" /><Relationship Id="rId26" Type="http://schemas.openxmlformats.org/officeDocument/2006/relationships/hyperlink" Target="https://t.co/SeO0KU15y5" TargetMode="External" /><Relationship Id="rId27" Type="http://schemas.openxmlformats.org/officeDocument/2006/relationships/hyperlink" Target="https://t.co/5aIjZ970pd" TargetMode="External" /><Relationship Id="rId28" Type="http://schemas.openxmlformats.org/officeDocument/2006/relationships/hyperlink" Target="http://t.co/4uKObPKduj" TargetMode="External" /><Relationship Id="rId29" Type="http://schemas.openxmlformats.org/officeDocument/2006/relationships/hyperlink" Target="https://t.co/GLsqa6KimU" TargetMode="External" /><Relationship Id="rId30" Type="http://schemas.openxmlformats.org/officeDocument/2006/relationships/hyperlink" Target="https://t.co/kMXdMTr9bt" TargetMode="External" /><Relationship Id="rId31" Type="http://schemas.openxmlformats.org/officeDocument/2006/relationships/hyperlink" Target="https://t.co/Wt1cSvZqEC" TargetMode="External" /><Relationship Id="rId32" Type="http://schemas.openxmlformats.org/officeDocument/2006/relationships/hyperlink" Target="https://t.co/GZVo6ZmiCI" TargetMode="External" /><Relationship Id="rId33" Type="http://schemas.openxmlformats.org/officeDocument/2006/relationships/hyperlink" Target="https://t.co/YYkuHNESJ1" TargetMode="External" /><Relationship Id="rId34" Type="http://schemas.openxmlformats.org/officeDocument/2006/relationships/hyperlink" Target="https://t.co/4xIpSAehw4" TargetMode="External" /><Relationship Id="rId35" Type="http://schemas.openxmlformats.org/officeDocument/2006/relationships/hyperlink" Target="http://t.co/MW6KFVKsBj" TargetMode="External" /><Relationship Id="rId36" Type="http://schemas.openxmlformats.org/officeDocument/2006/relationships/hyperlink" Target="https://t.co/tNerYaVTI7" TargetMode="External" /><Relationship Id="rId37" Type="http://schemas.openxmlformats.org/officeDocument/2006/relationships/hyperlink" Target="https://t.co/gGb7JBA67R" TargetMode="External" /><Relationship Id="rId38" Type="http://schemas.openxmlformats.org/officeDocument/2006/relationships/hyperlink" Target="https://t.co/7aB6nChTFI" TargetMode="External" /><Relationship Id="rId39" Type="http://schemas.openxmlformats.org/officeDocument/2006/relationships/hyperlink" Target="https://t.co/GoCyjoUhK7" TargetMode="External" /><Relationship Id="rId40" Type="http://schemas.openxmlformats.org/officeDocument/2006/relationships/hyperlink" Target="https://t.co/JDq5rTSiKb" TargetMode="External" /><Relationship Id="rId41" Type="http://schemas.openxmlformats.org/officeDocument/2006/relationships/hyperlink" Target="https://t.co/0sGzpt6HhH" TargetMode="External" /><Relationship Id="rId42" Type="http://schemas.openxmlformats.org/officeDocument/2006/relationships/hyperlink" Target="https://t.co/k774Mj9Cuh" TargetMode="External" /><Relationship Id="rId43" Type="http://schemas.openxmlformats.org/officeDocument/2006/relationships/hyperlink" Target="https://t.co/mHvsLOJq5F" TargetMode="External" /><Relationship Id="rId44" Type="http://schemas.openxmlformats.org/officeDocument/2006/relationships/hyperlink" Target="https://t.co/Z1ExcOzgI5" TargetMode="External" /><Relationship Id="rId45" Type="http://schemas.openxmlformats.org/officeDocument/2006/relationships/hyperlink" Target="https://t.co/I1lzFqiV4u" TargetMode="External" /><Relationship Id="rId46" Type="http://schemas.openxmlformats.org/officeDocument/2006/relationships/hyperlink" Target="https://t.co/NCySrmFiEq" TargetMode="External" /><Relationship Id="rId47" Type="http://schemas.openxmlformats.org/officeDocument/2006/relationships/hyperlink" Target="http://t.co/plVNrZebmd" TargetMode="External" /><Relationship Id="rId48" Type="http://schemas.openxmlformats.org/officeDocument/2006/relationships/hyperlink" Target="https://t.co/QJMKdPiEe4" TargetMode="External" /><Relationship Id="rId49" Type="http://schemas.openxmlformats.org/officeDocument/2006/relationships/hyperlink" Target="http://t.co/kVXMeLqkyl" TargetMode="External" /><Relationship Id="rId50" Type="http://schemas.openxmlformats.org/officeDocument/2006/relationships/hyperlink" Target="https://t.co/Sqin7wl3dE" TargetMode="External" /><Relationship Id="rId51" Type="http://schemas.openxmlformats.org/officeDocument/2006/relationships/hyperlink" Target="https://t.co/mx5WRnSWL3" TargetMode="External" /><Relationship Id="rId52" Type="http://schemas.openxmlformats.org/officeDocument/2006/relationships/hyperlink" Target="https://pbs.twimg.com/profile_banners/16548567/1530542859" TargetMode="External" /><Relationship Id="rId53" Type="http://schemas.openxmlformats.org/officeDocument/2006/relationships/hyperlink" Target="https://pbs.twimg.com/profile_banners/4016151/1445333850" TargetMode="External" /><Relationship Id="rId54" Type="http://schemas.openxmlformats.org/officeDocument/2006/relationships/hyperlink" Target="https://pbs.twimg.com/profile_banners/307878849/1453465850" TargetMode="External" /><Relationship Id="rId55" Type="http://schemas.openxmlformats.org/officeDocument/2006/relationships/hyperlink" Target="https://pbs.twimg.com/profile_banners/998602391623753728/1526979536" TargetMode="External" /><Relationship Id="rId56" Type="http://schemas.openxmlformats.org/officeDocument/2006/relationships/hyperlink" Target="https://pbs.twimg.com/profile_banners/32350449/1424621754" TargetMode="External" /><Relationship Id="rId57" Type="http://schemas.openxmlformats.org/officeDocument/2006/relationships/hyperlink" Target="https://pbs.twimg.com/profile_banners/450238031/1461156659" TargetMode="External" /><Relationship Id="rId58" Type="http://schemas.openxmlformats.org/officeDocument/2006/relationships/hyperlink" Target="https://pbs.twimg.com/profile_banners/253099487/1398259631" TargetMode="External" /><Relationship Id="rId59" Type="http://schemas.openxmlformats.org/officeDocument/2006/relationships/hyperlink" Target="https://pbs.twimg.com/profile_banners/3576910273/1481138855" TargetMode="External" /><Relationship Id="rId60" Type="http://schemas.openxmlformats.org/officeDocument/2006/relationships/hyperlink" Target="https://pbs.twimg.com/profile_banners/3880863628/1487615423" TargetMode="External" /><Relationship Id="rId61" Type="http://schemas.openxmlformats.org/officeDocument/2006/relationships/hyperlink" Target="https://pbs.twimg.com/profile_banners/16131758/1485157062" TargetMode="External" /><Relationship Id="rId62" Type="http://schemas.openxmlformats.org/officeDocument/2006/relationships/hyperlink" Target="https://pbs.twimg.com/profile_banners/595651045/1490634271" TargetMode="External" /><Relationship Id="rId63" Type="http://schemas.openxmlformats.org/officeDocument/2006/relationships/hyperlink" Target="https://pbs.twimg.com/profile_banners/583982997/1392659384" TargetMode="External" /><Relationship Id="rId64" Type="http://schemas.openxmlformats.org/officeDocument/2006/relationships/hyperlink" Target="https://pbs.twimg.com/profile_banners/177232653/1385974104" TargetMode="External" /><Relationship Id="rId65" Type="http://schemas.openxmlformats.org/officeDocument/2006/relationships/hyperlink" Target="https://pbs.twimg.com/profile_banners/5097211/1474531248" TargetMode="External" /><Relationship Id="rId66" Type="http://schemas.openxmlformats.org/officeDocument/2006/relationships/hyperlink" Target="https://pbs.twimg.com/profile_banners/1550686328/1475747311" TargetMode="External" /><Relationship Id="rId67" Type="http://schemas.openxmlformats.org/officeDocument/2006/relationships/hyperlink" Target="https://pbs.twimg.com/profile_banners/6058372/1524934678" TargetMode="External" /><Relationship Id="rId68" Type="http://schemas.openxmlformats.org/officeDocument/2006/relationships/hyperlink" Target="https://pbs.twimg.com/profile_banners/110493132/1518960557" TargetMode="External" /><Relationship Id="rId69" Type="http://schemas.openxmlformats.org/officeDocument/2006/relationships/hyperlink" Target="https://pbs.twimg.com/profile_banners/3281897366/1468847453" TargetMode="External" /><Relationship Id="rId70" Type="http://schemas.openxmlformats.org/officeDocument/2006/relationships/hyperlink" Target="https://pbs.twimg.com/profile_banners/176841064/1537905450" TargetMode="External" /><Relationship Id="rId71" Type="http://schemas.openxmlformats.org/officeDocument/2006/relationships/hyperlink" Target="https://pbs.twimg.com/profile_banners/34362372/1398468414" TargetMode="External" /><Relationship Id="rId72" Type="http://schemas.openxmlformats.org/officeDocument/2006/relationships/hyperlink" Target="https://pbs.twimg.com/profile_banners/2574966348/1403112832" TargetMode="External" /><Relationship Id="rId73" Type="http://schemas.openxmlformats.org/officeDocument/2006/relationships/hyperlink" Target="https://pbs.twimg.com/profile_banners/59833587/1531151665" TargetMode="External" /><Relationship Id="rId74" Type="http://schemas.openxmlformats.org/officeDocument/2006/relationships/hyperlink" Target="https://pbs.twimg.com/profile_banners/600110123/1360437460" TargetMode="External" /><Relationship Id="rId75" Type="http://schemas.openxmlformats.org/officeDocument/2006/relationships/hyperlink" Target="https://pbs.twimg.com/profile_banners/885257749/1546818774" TargetMode="External" /><Relationship Id="rId76" Type="http://schemas.openxmlformats.org/officeDocument/2006/relationships/hyperlink" Target="https://pbs.twimg.com/profile_banners/14788950/1436434892" TargetMode="External" /><Relationship Id="rId77" Type="http://schemas.openxmlformats.org/officeDocument/2006/relationships/hyperlink" Target="https://pbs.twimg.com/profile_banners/188680059/1403733867" TargetMode="External" /><Relationship Id="rId78" Type="http://schemas.openxmlformats.org/officeDocument/2006/relationships/hyperlink" Target="https://pbs.twimg.com/profile_banners/2182862052/1544568902" TargetMode="External" /><Relationship Id="rId79" Type="http://schemas.openxmlformats.org/officeDocument/2006/relationships/hyperlink" Target="https://pbs.twimg.com/profile_banners/64362109/1538532464" TargetMode="External" /><Relationship Id="rId80" Type="http://schemas.openxmlformats.org/officeDocument/2006/relationships/hyperlink" Target="https://pbs.twimg.com/profile_banners/139627261/1509524968" TargetMode="External" /><Relationship Id="rId81" Type="http://schemas.openxmlformats.org/officeDocument/2006/relationships/hyperlink" Target="https://pbs.twimg.com/profile_banners/323173367/1548441990" TargetMode="External" /><Relationship Id="rId82" Type="http://schemas.openxmlformats.org/officeDocument/2006/relationships/hyperlink" Target="https://pbs.twimg.com/profile_banners/3130969245/1427889268" TargetMode="External" /><Relationship Id="rId83" Type="http://schemas.openxmlformats.org/officeDocument/2006/relationships/hyperlink" Target="https://pbs.twimg.com/profile_banners/103409417/1398245862" TargetMode="External" /><Relationship Id="rId84" Type="http://schemas.openxmlformats.org/officeDocument/2006/relationships/hyperlink" Target="https://pbs.twimg.com/profile_banners/18948321/1498626408" TargetMode="External" /><Relationship Id="rId85" Type="http://schemas.openxmlformats.org/officeDocument/2006/relationships/hyperlink" Target="https://pbs.twimg.com/profile_banners/83447547/1399733407" TargetMode="External" /><Relationship Id="rId86" Type="http://schemas.openxmlformats.org/officeDocument/2006/relationships/hyperlink" Target="https://pbs.twimg.com/profile_banners/816603745/1348142198" TargetMode="External" /><Relationship Id="rId87" Type="http://schemas.openxmlformats.org/officeDocument/2006/relationships/hyperlink" Target="https://pbs.twimg.com/profile_banners/16644586/1526497822" TargetMode="External" /><Relationship Id="rId88" Type="http://schemas.openxmlformats.org/officeDocument/2006/relationships/hyperlink" Target="https://pbs.twimg.com/profile_banners/15922122/1427199656" TargetMode="External" /><Relationship Id="rId89" Type="http://schemas.openxmlformats.org/officeDocument/2006/relationships/hyperlink" Target="https://pbs.twimg.com/profile_banners/2800009261/1492584525" TargetMode="External" /><Relationship Id="rId90" Type="http://schemas.openxmlformats.org/officeDocument/2006/relationships/hyperlink" Target="https://pbs.twimg.com/profile_banners/796813710505443328/1479327163" TargetMode="External" /><Relationship Id="rId91" Type="http://schemas.openxmlformats.org/officeDocument/2006/relationships/hyperlink" Target="https://pbs.twimg.com/profile_banners/1896407568/1406640933" TargetMode="External" /><Relationship Id="rId92" Type="http://schemas.openxmlformats.org/officeDocument/2006/relationships/hyperlink" Target="https://pbs.twimg.com/profile_banners/867964153/1414010044" TargetMode="External" /><Relationship Id="rId93" Type="http://schemas.openxmlformats.org/officeDocument/2006/relationships/hyperlink" Target="https://pbs.twimg.com/profile_banners/56644819/1446055451" TargetMode="External" /><Relationship Id="rId94" Type="http://schemas.openxmlformats.org/officeDocument/2006/relationships/hyperlink" Target="https://pbs.twimg.com/profile_banners/1139708371/1520876911" TargetMode="External" /><Relationship Id="rId95" Type="http://schemas.openxmlformats.org/officeDocument/2006/relationships/hyperlink" Target="https://pbs.twimg.com/profile_banners/62065310/1476972303" TargetMode="External" /><Relationship Id="rId96" Type="http://schemas.openxmlformats.org/officeDocument/2006/relationships/hyperlink" Target="https://pbs.twimg.com/profile_banners/13322172/1492244769" TargetMode="External" /><Relationship Id="rId97" Type="http://schemas.openxmlformats.org/officeDocument/2006/relationships/hyperlink" Target="https://pbs.twimg.com/profile_banners/2520504858/1428980215" TargetMode="External" /><Relationship Id="rId98" Type="http://schemas.openxmlformats.org/officeDocument/2006/relationships/hyperlink" Target="https://pbs.twimg.com/profile_banners/40217644/1458563007" TargetMode="External" /><Relationship Id="rId99" Type="http://schemas.openxmlformats.org/officeDocument/2006/relationships/hyperlink" Target="https://pbs.twimg.com/profile_banners/19238793/1394712439" TargetMode="External" /><Relationship Id="rId100" Type="http://schemas.openxmlformats.org/officeDocument/2006/relationships/hyperlink" Target="https://pbs.twimg.com/profile_banners/19647640/1455096740" TargetMode="External" /><Relationship Id="rId101" Type="http://schemas.openxmlformats.org/officeDocument/2006/relationships/hyperlink" Target="https://pbs.twimg.com/profile_banners/58933798/1543803093" TargetMode="External" /><Relationship Id="rId102" Type="http://schemas.openxmlformats.org/officeDocument/2006/relationships/hyperlink" Target="https://pbs.twimg.com/profile_banners/15843075/1538808016"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2/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7/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2/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4/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4/bg.gif" TargetMode="External" /><Relationship Id="rId124" Type="http://schemas.openxmlformats.org/officeDocument/2006/relationships/hyperlink" Target="http://abs.twimg.com/images/themes/theme13/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3/bg.gif" TargetMode="External" /><Relationship Id="rId127" Type="http://schemas.openxmlformats.org/officeDocument/2006/relationships/hyperlink" Target="http://abs.twimg.com/images/themes/theme9/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6/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2/bg.gif" TargetMode="External" /><Relationship Id="rId133" Type="http://schemas.openxmlformats.org/officeDocument/2006/relationships/hyperlink" Target="http://abs.twimg.com/images/themes/theme8/bg.gif" TargetMode="External" /><Relationship Id="rId134" Type="http://schemas.openxmlformats.org/officeDocument/2006/relationships/hyperlink" Target="http://abs.twimg.com/images/themes/theme13/bg.gif" TargetMode="External" /><Relationship Id="rId135" Type="http://schemas.openxmlformats.org/officeDocument/2006/relationships/hyperlink" Target="http://abs.twimg.com/images/themes/theme10/bg.gif" TargetMode="External" /><Relationship Id="rId136" Type="http://schemas.openxmlformats.org/officeDocument/2006/relationships/hyperlink" Target="http://abs.twimg.com/images/themes/theme10/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5/bg.png" TargetMode="External" /><Relationship Id="rId139" Type="http://schemas.openxmlformats.org/officeDocument/2006/relationships/hyperlink" Target="http://abs.twimg.com/images/themes/theme7/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1/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8/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5/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4/bg.gif" TargetMode="External" /><Relationship Id="rId151" Type="http://schemas.openxmlformats.org/officeDocument/2006/relationships/hyperlink" Target="http://abs.twimg.com/images/themes/theme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images/719434679242399744/DrlKEIA2_normal.jpg" TargetMode="External" /><Relationship Id="rId163" Type="http://schemas.openxmlformats.org/officeDocument/2006/relationships/hyperlink" Target="http://pbs.twimg.com/profile_images/711933571544395777/P06SGaA-_normal.jpg" TargetMode="External" /><Relationship Id="rId164" Type="http://schemas.openxmlformats.org/officeDocument/2006/relationships/hyperlink" Target="http://pbs.twimg.com/profile_images/768472775090638851/1bgBAlp7_normal.jpg" TargetMode="External" /><Relationship Id="rId165" Type="http://schemas.openxmlformats.org/officeDocument/2006/relationships/hyperlink" Target="http://pbs.twimg.com/profile_images/2708123506/f82604de19e24d0b98c1b43e51ff9e28_normal.png" TargetMode="External" /><Relationship Id="rId166" Type="http://schemas.openxmlformats.org/officeDocument/2006/relationships/hyperlink" Target="http://pbs.twimg.com/profile_images/998851195539144705/q-6XeA4J_normal.jpg" TargetMode="External" /><Relationship Id="rId167" Type="http://schemas.openxmlformats.org/officeDocument/2006/relationships/hyperlink" Target="http://pbs.twimg.com/profile_images/1564365669/margyphoto_normal.JPG" TargetMode="External" /><Relationship Id="rId168" Type="http://schemas.openxmlformats.org/officeDocument/2006/relationships/hyperlink" Target="http://pbs.twimg.com/profile_images/1034036817476157440/Kpo3nfeU_normal.jpg" TargetMode="External" /><Relationship Id="rId169" Type="http://schemas.openxmlformats.org/officeDocument/2006/relationships/hyperlink" Target="http://pbs.twimg.com/profile_images/722769141006995456/bO5wb3y2_normal.jpg" TargetMode="External" /><Relationship Id="rId170" Type="http://schemas.openxmlformats.org/officeDocument/2006/relationships/hyperlink" Target="http://pbs.twimg.com/profile_images/458960380153192449/xFg4gSIp_normal.jpeg" TargetMode="External" /><Relationship Id="rId171" Type="http://schemas.openxmlformats.org/officeDocument/2006/relationships/hyperlink" Target="http://pbs.twimg.com/profile_images/804873731583524864/P-hZKqWA_normal.jpg" TargetMode="External" /><Relationship Id="rId172" Type="http://schemas.openxmlformats.org/officeDocument/2006/relationships/hyperlink" Target="http://pbs.twimg.com/profile_images/978987878754766848/qPGqaRF3_normal.jpg" TargetMode="External" /><Relationship Id="rId173" Type="http://schemas.openxmlformats.org/officeDocument/2006/relationships/hyperlink" Target="http://pbs.twimg.com/profile_images/965570404172681217/K5NlN4ts_normal.jpg" TargetMode="External" /><Relationship Id="rId174" Type="http://schemas.openxmlformats.org/officeDocument/2006/relationships/hyperlink" Target="http://pbs.twimg.com/profile_images/846407018764271617/Qqq_1ClR_normal.jpg" TargetMode="External" /><Relationship Id="rId175" Type="http://schemas.openxmlformats.org/officeDocument/2006/relationships/hyperlink" Target="http://pbs.twimg.com/profile_images/1729139867/igor_normal.jpg" TargetMode="External" /><Relationship Id="rId176" Type="http://schemas.openxmlformats.org/officeDocument/2006/relationships/hyperlink" Target="http://pbs.twimg.com/profile_images/2229328018/logo_for_Twitter_normal.jpg" TargetMode="External" /><Relationship Id="rId177" Type="http://schemas.openxmlformats.org/officeDocument/2006/relationships/hyperlink" Target="http://pbs.twimg.com/profile_images/608932394314268672/52OKHWVg_normal.jpg" TargetMode="External" /><Relationship Id="rId178" Type="http://schemas.openxmlformats.org/officeDocument/2006/relationships/hyperlink" Target="http://pbs.twimg.com/profile_images/846027821201928192/2XLsz6mZ_normal.jpg" TargetMode="External" /><Relationship Id="rId179" Type="http://schemas.openxmlformats.org/officeDocument/2006/relationships/hyperlink" Target="http://pbs.twimg.com/profile_images/879972862936965120/yCnUo-ip_normal.jpg" TargetMode="External" /><Relationship Id="rId180" Type="http://schemas.openxmlformats.org/officeDocument/2006/relationships/hyperlink" Target="http://pbs.twimg.com/profile_images/1057716935/me2_normal.png" TargetMode="External" /><Relationship Id="rId181" Type="http://schemas.openxmlformats.org/officeDocument/2006/relationships/hyperlink" Target="http://pbs.twimg.com/profile_images/1007152384466915328/r4nwrMr3_normal.jpg" TargetMode="External" /><Relationship Id="rId182" Type="http://schemas.openxmlformats.org/officeDocument/2006/relationships/hyperlink" Target="http://pbs.twimg.com/profile_images/755019244501364736/4IqdGvBl_normal.jpg" TargetMode="External" /><Relationship Id="rId183" Type="http://schemas.openxmlformats.org/officeDocument/2006/relationships/hyperlink" Target="http://pbs.twimg.com/profile_images/1044631086880489472/haYP8Nq4_normal.jpg" TargetMode="External" /><Relationship Id="rId184" Type="http://schemas.openxmlformats.org/officeDocument/2006/relationships/hyperlink" Target="http://pbs.twimg.com/profile_images/885916403093647361/edF1tgAb_normal.jpg" TargetMode="External" /><Relationship Id="rId185" Type="http://schemas.openxmlformats.org/officeDocument/2006/relationships/hyperlink" Target="http://pbs.twimg.com/profile_images/534445548242087936/3CYQhyDW_normal.png" TargetMode="External" /><Relationship Id="rId186" Type="http://schemas.openxmlformats.org/officeDocument/2006/relationships/hyperlink" Target="http://pbs.twimg.com/profile_images/834092252490145797/OQLf_CqL_normal.jpg" TargetMode="External" /><Relationship Id="rId187" Type="http://schemas.openxmlformats.org/officeDocument/2006/relationships/hyperlink" Target="http://pbs.twimg.com/profile_images/2788349801/cef959961e90c98a43bc0644a58e39d9_normal.jpeg" TargetMode="External" /><Relationship Id="rId188" Type="http://schemas.openxmlformats.org/officeDocument/2006/relationships/hyperlink" Target="http://pbs.twimg.com/profile_images/463706169107050496/mjIyqaiY_normal.jpeg" TargetMode="External" /><Relationship Id="rId189" Type="http://schemas.openxmlformats.org/officeDocument/2006/relationships/hyperlink" Target="http://pbs.twimg.com/profile_images/743386940750331904/lQ07OK4W_normal.jpg" TargetMode="External" /><Relationship Id="rId190" Type="http://schemas.openxmlformats.org/officeDocument/2006/relationships/hyperlink" Target="http://pbs.twimg.com/profile_images/537915726959366144/a7eBIoI7_normal.jpeg" TargetMode="External" /><Relationship Id="rId191" Type="http://schemas.openxmlformats.org/officeDocument/2006/relationships/hyperlink" Target="http://pbs.twimg.com/profile_images/1574964090/una4web_normal.jpg" TargetMode="External" /><Relationship Id="rId192" Type="http://schemas.openxmlformats.org/officeDocument/2006/relationships/hyperlink" Target="http://pbs.twimg.com/profile_images/1079572911369998342/JWZPPVZp_normal.jpg" TargetMode="External" /><Relationship Id="rId193" Type="http://schemas.openxmlformats.org/officeDocument/2006/relationships/hyperlink" Target="http://pbs.twimg.com/profile_images/992727365351591937/iy5tR5Ql_normal.jpg" TargetMode="External" /><Relationship Id="rId194" Type="http://schemas.openxmlformats.org/officeDocument/2006/relationships/hyperlink" Target="http://pbs.twimg.com/profile_images/1067982319858917376/bgi3ER6e_normal.jpg" TargetMode="External" /><Relationship Id="rId195" Type="http://schemas.openxmlformats.org/officeDocument/2006/relationships/hyperlink" Target="http://pbs.twimg.com/profile_images/506929542586327041/icApb21j_normal.jpeg" TargetMode="External" /><Relationship Id="rId196" Type="http://schemas.openxmlformats.org/officeDocument/2006/relationships/hyperlink" Target="http://pbs.twimg.com/profile_images/982521900365766656/oAaabbMq_normal.jpg" TargetMode="External" /><Relationship Id="rId197" Type="http://schemas.openxmlformats.org/officeDocument/2006/relationships/hyperlink" Target="http://pbs.twimg.com/profile_images/1027623094398185475/m1dr0ykJ_normal.jpg" TargetMode="External" /><Relationship Id="rId198" Type="http://schemas.openxmlformats.org/officeDocument/2006/relationships/hyperlink" Target="http://pbs.twimg.com/profile_images/583226647341592576/fR0d5DpV_normal.png" TargetMode="External" /><Relationship Id="rId199" Type="http://schemas.openxmlformats.org/officeDocument/2006/relationships/hyperlink" Target="http://pbs.twimg.com/profile_images/818110158857535490/-OlJE4Ps_normal.jpg" TargetMode="External" /><Relationship Id="rId200" Type="http://schemas.openxmlformats.org/officeDocument/2006/relationships/hyperlink" Target="http://pbs.twimg.com/profile_images/3375958506/e71bf3dcf2bc8cc37cafec0efd947cd7_normal.jpeg" TargetMode="External" /><Relationship Id="rId201" Type="http://schemas.openxmlformats.org/officeDocument/2006/relationships/hyperlink" Target="http://pbs.twimg.com/profile_images/604900359958622208/ZFwuCGMt_normal.jpg" TargetMode="External" /><Relationship Id="rId202" Type="http://schemas.openxmlformats.org/officeDocument/2006/relationships/hyperlink" Target="http://pbs.twimg.com/profile_images/753114217201471492/fKnR2Emn_normal.jpg" TargetMode="External" /><Relationship Id="rId203" Type="http://schemas.openxmlformats.org/officeDocument/2006/relationships/hyperlink" Target="http://pbs.twimg.com/profile_images/590976926564548609/y-BAXUi0_normal.jpg" TargetMode="External" /><Relationship Id="rId204" Type="http://schemas.openxmlformats.org/officeDocument/2006/relationships/hyperlink" Target="http://pbs.twimg.com/profile_images/996956015596683265/sZCLM20S_normal.jpg" TargetMode="External" /><Relationship Id="rId205" Type="http://schemas.openxmlformats.org/officeDocument/2006/relationships/hyperlink" Target="http://pbs.twimg.com/profile_images/580344194675400704/QduShu4J_normal.jpg" TargetMode="External" /><Relationship Id="rId206" Type="http://schemas.openxmlformats.org/officeDocument/2006/relationships/hyperlink" Target="http://pbs.twimg.com/profile_images/827073867512500224/l0VKhz6g_normal.jpg" TargetMode="External" /><Relationship Id="rId207" Type="http://schemas.openxmlformats.org/officeDocument/2006/relationships/hyperlink" Target="http://pbs.twimg.com/profile_images/854587689391280128/Y1bAbI9j_normal.jpg" TargetMode="External" /><Relationship Id="rId208" Type="http://schemas.openxmlformats.org/officeDocument/2006/relationships/hyperlink" Target="http://pbs.twimg.com/profile_images/1073153410181029888/BgLUS4NI_normal.jpg" TargetMode="External" /><Relationship Id="rId209" Type="http://schemas.openxmlformats.org/officeDocument/2006/relationships/hyperlink" Target="http://pbs.twimg.com/profile_images/552452301005156352/AcxCbnXC_normal.png" TargetMode="External" /><Relationship Id="rId210" Type="http://schemas.openxmlformats.org/officeDocument/2006/relationships/hyperlink" Target="http://pbs.twimg.com/profile_images/534642996445057024/QWqPGToQ_normal.jpeg" TargetMode="External" /><Relationship Id="rId211" Type="http://schemas.openxmlformats.org/officeDocument/2006/relationships/hyperlink" Target="http://pbs.twimg.com/profile_images/1365912237/sailong19_normal.jpg" TargetMode="External" /><Relationship Id="rId212" Type="http://schemas.openxmlformats.org/officeDocument/2006/relationships/hyperlink" Target="http://pbs.twimg.com/profile_images/1474367783/compostpicsmore_072_normal.jpg" TargetMode="External" /><Relationship Id="rId213" Type="http://schemas.openxmlformats.org/officeDocument/2006/relationships/hyperlink" Target="http://pbs.twimg.com/profile_images/1058434486520684544/UYs1Srvu_normal.jpg" TargetMode="External" /><Relationship Id="rId214" Type="http://schemas.openxmlformats.org/officeDocument/2006/relationships/hyperlink" Target="http://pbs.twimg.com/profile_images/1008116458830917632/7tdlyq3C_normal.jpg" TargetMode="External" /><Relationship Id="rId215" Type="http://schemas.openxmlformats.org/officeDocument/2006/relationships/hyperlink" Target="http://pbs.twimg.com/profile_images/853162507317456896/jREF5O6v_normal.jpg" TargetMode="External" /><Relationship Id="rId216" Type="http://schemas.openxmlformats.org/officeDocument/2006/relationships/hyperlink" Target="http://pbs.twimg.com/profile_images/1062793542672809984/WSQkrK3v_normal.jpg" TargetMode="External" /><Relationship Id="rId217" Type="http://schemas.openxmlformats.org/officeDocument/2006/relationships/hyperlink" Target="http://pbs.twimg.com/profile_images/897917275847639040/XAQH7Uon_normal.jpg" TargetMode="External" /><Relationship Id="rId218" Type="http://schemas.openxmlformats.org/officeDocument/2006/relationships/hyperlink" Target="http://pbs.twimg.com/profile_images/504225278717988865/ZyW30mLZ_normal.jpeg" TargetMode="External" /><Relationship Id="rId219" Type="http://schemas.openxmlformats.org/officeDocument/2006/relationships/hyperlink" Target="http://pbs.twimg.com/profile_images/950670620584501248/RDqoATy0_normal.jpg" TargetMode="External" /><Relationship Id="rId220" Type="http://schemas.openxmlformats.org/officeDocument/2006/relationships/hyperlink" Target="http://pbs.twimg.com/profile_images/1035089277154197504/T3XzPNqO_normal.jpg" TargetMode="External" /><Relationship Id="rId221" Type="http://schemas.openxmlformats.org/officeDocument/2006/relationships/hyperlink" Target="http://pbs.twimg.com/profile_images/472134578165911552/-D7Ohwqv_normal.jpeg" TargetMode="External" /><Relationship Id="rId222" Type="http://schemas.openxmlformats.org/officeDocument/2006/relationships/hyperlink" Target="http://pbs.twimg.com/profile_images/1066882762165182465/3j9b05Gy_normal.jpg" TargetMode="External" /><Relationship Id="rId223" Type="http://schemas.openxmlformats.org/officeDocument/2006/relationships/hyperlink" Target="http://pbs.twimg.com/profile_images/378800000603660423/63fd10c66675418d6057e3054b17b4c4_normal.jpeg" TargetMode="External" /><Relationship Id="rId224" Type="http://schemas.openxmlformats.org/officeDocument/2006/relationships/hyperlink" Target="https://twitter.com/oer_hub" TargetMode="External" /><Relationship Id="rId225" Type="http://schemas.openxmlformats.org/officeDocument/2006/relationships/hyperlink" Target="https://twitter.com/oeconsortium" TargetMode="External" /><Relationship Id="rId226" Type="http://schemas.openxmlformats.org/officeDocument/2006/relationships/hyperlink" Target="https://twitter.com/lornamcampbell" TargetMode="External" /><Relationship Id="rId227" Type="http://schemas.openxmlformats.org/officeDocument/2006/relationships/hyperlink" Target="https://twitter.com/uohumanites" TargetMode="External" /><Relationship Id="rId228" Type="http://schemas.openxmlformats.org/officeDocument/2006/relationships/hyperlink" Target="https://twitter.com/opened&#305;e" TargetMode="External" /><Relationship Id="rId229" Type="http://schemas.openxmlformats.org/officeDocument/2006/relationships/hyperlink" Target="https://twitter.com/margymaclibrary" TargetMode="External" /><Relationship Id="rId230" Type="http://schemas.openxmlformats.org/officeDocument/2006/relationships/hyperlink" Target="https://twitter.com/wfvanvalkenburg" TargetMode="External" /><Relationship Id="rId231" Type="http://schemas.openxmlformats.org/officeDocument/2006/relationships/hyperlink" Target="https://twitter.com/paola5373" TargetMode="External" /><Relationship Id="rId232" Type="http://schemas.openxmlformats.org/officeDocument/2006/relationships/hyperlink" Target="https://twitter.com/polimi" TargetMode="External" /><Relationship Id="rId233" Type="http://schemas.openxmlformats.org/officeDocument/2006/relationships/hyperlink" Target="https://twitter.com/cccoer" TargetMode="External" /><Relationship Id="rId234" Type="http://schemas.openxmlformats.org/officeDocument/2006/relationships/hyperlink" Target="https://twitter.com/openalexis" TargetMode="External" /><Relationship Id="rId235" Type="http://schemas.openxmlformats.org/officeDocument/2006/relationships/hyperlink" Target="https://twitter.com/aureamemotech" TargetMode="External" /><Relationship Id="rId236" Type="http://schemas.openxmlformats.org/officeDocument/2006/relationships/hyperlink" Target="https://twitter.com/ginofransman" TargetMode="External" /><Relationship Id="rId237" Type="http://schemas.openxmlformats.org/officeDocument/2006/relationships/hyperlink" Target="https://twitter.com/igor_lesko" TargetMode="External" /><Relationship Id="rId238" Type="http://schemas.openxmlformats.org/officeDocument/2006/relationships/hyperlink" Target="https://twitter.com/&#305;cdeop" TargetMode="External" /><Relationship Id="rId239" Type="http://schemas.openxmlformats.org/officeDocument/2006/relationships/hyperlink" Target="https://twitter.com/icde_org" TargetMode="External" /><Relationship Id="rId240" Type="http://schemas.openxmlformats.org/officeDocument/2006/relationships/hyperlink" Target="https://twitter.com/weblearning" TargetMode="External" /><Relationship Id="rId241" Type="http://schemas.openxmlformats.org/officeDocument/2006/relationships/hyperlink" Target="https://twitter.com/celtatis" TargetMode="External" /><Relationship Id="rId242" Type="http://schemas.openxmlformats.org/officeDocument/2006/relationships/hyperlink" Target="https://twitter.com/kraebsli" TargetMode="External" /><Relationship Id="rId243" Type="http://schemas.openxmlformats.org/officeDocument/2006/relationships/hyperlink" Target="https://twitter.com/mkah90" TargetMode="External" /><Relationship Id="rId244" Type="http://schemas.openxmlformats.org/officeDocument/2006/relationships/hyperlink" Target="https://twitter.com/coteducation" TargetMode="External" /><Relationship Id="rId245" Type="http://schemas.openxmlformats.org/officeDocument/2006/relationships/hyperlink" Target="https://twitter.com/beckpitt" TargetMode="External" /><Relationship Id="rId246" Type="http://schemas.openxmlformats.org/officeDocument/2006/relationships/hyperlink" Target="https://twitter.com/chrissinerantzi" TargetMode="External" /><Relationship Id="rId247" Type="http://schemas.openxmlformats.org/officeDocument/2006/relationships/hyperlink" Target="https://twitter.com/gogn_oer" TargetMode="External" /><Relationship Id="rId248" Type="http://schemas.openxmlformats.org/officeDocument/2006/relationships/hyperlink" Target="https://twitter.com/catherinecronin" TargetMode="External" /><Relationship Id="rId249" Type="http://schemas.openxmlformats.org/officeDocument/2006/relationships/hyperlink" Target="https://twitter.com/debjarnold" TargetMode="External" /><Relationship Id="rId250" Type="http://schemas.openxmlformats.org/officeDocument/2006/relationships/hyperlink" Target="https://twitter.com/horrocks_simon" TargetMode="External" /><Relationship Id="rId251" Type="http://schemas.openxmlformats.org/officeDocument/2006/relationships/hyperlink" Target="https://twitter.com/leohavemann" TargetMode="External" /><Relationship Id="rId252" Type="http://schemas.openxmlformats.org/officeDocument/2006/relationships/hyperlink" Target="https://twitter.com/acomasquinn" TargetMode="External" /><Relationship Id="rId253" Type="http://schemas.openxmlformats.org/officeDocument/2006/relationships/hyperlink" Target="https://twitter.com/unatdaly" TargetMode="External" /><Relationship Id="rId254" Type="http://schemas.openxmlformats.org/officeDocument/2006/relationships/hyperlink" Target="https://twitter.com/actualham" TargetMode="External" /><Relationship Id="rId255" Type="http://schemas.openxmlformats.org/officeDocument/2006/relationships/hyperlink" Target="https://twitter.com/philosopher1978" TargetMode="External" /><Relationship Id="rId256" Type="http://schemas.openxmlformats.org/officeDocument/2006/relationships/hyperlink" Target="https://twitter.com/nbaker" TargetMode="External" /><Relationship Id="rId257" Type="http://schemas.openxmlformats.org/officeDocument/2006/relationships/hyperlink" Target="https://twitter.com/drbs&#305;" TargetMode="External" /><Relationship Id="rId258" Type="http://schemas.openxmlformats.org/officeDocument/2006/relationships/hyperlink" Target="https://twitter.com/sukainaw" TargetMode="External" /><Relationship Id="rId259" Type="http://schemas.openxmlformats.org/officeDocument/2006/relationships/hyperlink" Target="https://twitter.com/marendeepwell" TargetMode="External" /><Relationship Id="rId260" Type="http://schemas.openxmlformats.org/officeDocument/2006/relationships/hyperlink" Target="https://twitter.com/cmplxtv_studies" TargetMode="External" /><Relationship Id="rId261" Type="http://schemas.openxmlformats.org/officeDocument/2006/relationships/hyperlink" Target="https://twitter.com/anjalorenz" TargetMode="External" /><Relationship Id="rId262" Type="http://schemas.openxmlformats.org/officeDocument/2006/relationships/hyperlink" Target="https://twitter.com/fabionascimbeni" TargetMode="External" /><Relationship Id="rId263" Type="http://schemas.openxmlformats.org/officeDocument/2006/relationships/hyperlink" Target="https://twitter.com/arasbozkurt" TargetMode="External" /><Relationship Id="rId264" Type="http://schemas.openxmlformats.org/officeDocument/2006/relationships/hyperlink" Target="https://twitter.com/14prinsp" TargetMode="External" /><Relationship Id="rId265" Type="http://schemas.openxmlformats.org/officeDocument/2006/relationships/hyperlink" Target="https://twitter.com/allynr" TargetMode="External" /><Relationship Id="rId266" Type="http://schemas.openxmlformats.org/officeDocument/2006/relationships/hyperlink" Target="https://twitter.com/nwahls" TargetMode="External" /><Relationship Id="rId267" Type="http://schemas.openxmlformats.org/officeDocument/2006/relationships/hyperlink" Target="https://twitter.com/diando70" TargetMode="External" /><Relationship Id="rId268" Type="http://schemas.openxmlformats.org/officeDocument/2006/relationships/hyperlink" Target="https://twitter.com/ghenrick" TargetMode="External" /><Relationship Id="rId269" Type="http://schemas.openxmlformats.org/officeDocument/2006/relationships/hyperlink" Target="https://twitter.com/oerinfo" TargetMode="External" /><Relationship Id="rId270" Type="http://schemas.openxmlformats.org/officeDocument/2006/relationships/hyperlink" Target="https://twitter.com/oer_jo&#305;ntly" TargetMode="External" /><Relationship Id="rId271" Type="http://schemas.openxmlformats.org/officeDocument/2006/relationships/hyperlink" Target="https://twitter.com/okfnedu" TargetMode="External" /><Relationship Id="rId272" Type="http://schemas.openxmlformats.org/officeDocument/2006/relationships/hyperlink" Target="https://twitter.com/a2ou3boss" TargetMode="External" /><Relationship Id="rId273" Type="http://schemas.openxmlformats.org/officeDocument/2006/relationships/hyperlink" Target="https://twitter.com/gconole" TargetMode="External" /><Relationship Id="rId274" Type="http://schemas.openxmlformats.org/officeDocument/2006/relationships/hyperlink" Target="https://twitter.com/roughbounds" TargetMode="External" /><Relationship Id="rId275" Type="http://schemas.openxmlformats.org/officeDocument/2006/relationships/hyperlink" Target="https://twitter.com/mneuschaefer" TargetMode="External" /><Relationship Id="rId276" Type="http://schemas.openxmlformats.org/officeDocument/2006/relationships/hyperlink" Target="https://twitter.com/vrodes" TargetMode="External" /><Relationship Id="rId277" Type="http://schemas.openxmlformats.org/officeDocument/2006/relationships/hyperlink" Target="https://twitter.com/terrymc" TargetMode="External" /><Relationship Id="rId278" Type="http://schemas.openxmlformats.org/officeDocument/2006/relationships/hyperlink" Target="https://twitter.com/zwhnz" TargetMode="External" /><Relationship Id="rId279" Type="http://schemas.openxmlformats.org/officeDocument/2006/relationships/hyperlink" Target="https://twitter.com/oer_librarian" TargetMode="External" /><Relationship Id="rId280" Type="http://schemas.openxmlformats.org/officeDocument/2006/relationships/hyperlink" Target="https://twitter.com/joeranen" TargetMode="External" /><Relationship Id="rId281" Type="http://schemas.openxmlformats.org/officeDocument/2006/relationships/hyperlink" Target="https://twitter.com/slubdresden" TargetMode="External" /><Relationship Id="rId282" Type="http://schemas.openxmlformats.org/officeDocument/2006/relationships/hyperlink" Target="https://twitter.com/bibliothekarin" TargetMode="External" /><Relationship Id="rId283" Type="http://schemas.openxmlformats.org/officeDocument/2006/relationships/hyperlink" Target="https://twitter.com/tim10101" TargetMode="External" /><Relationship Id="rId284" Type="http://schemas.openxmlformats.org/officeDocument/2006/relationships/hyperlink" Target="https://twitter.com/kmishmael" TargetMode="External" /><Relationship Id="rId285" Type="http://schemas.openxmlformats.org/officeDocument/2006/relationships/hyperlink" Target="https://twitter.com/lyn_hay" TargetMode="External" /><Relationship Id="rId286" Type="http://schemas.openxmlformats.org/officeDocument/2006/relationships/comments" Target="../comments2.xml" /><Relationship Id="rId287" Type="http://schemas.openxmlformats.org/officeDocument/2006/relationships/vmlDrawing" Target="../drawings/vmlDrawing2.vml" /><Relationship Id="rId288" Type="http://schemas.openxmlformats.org/officeDocument/2006/relationships/table" Target="../tables/table2.xml" /><Relationship Id="rId2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conference.oeconsortium.org/2019/cfp/" TargetMode="External" /><Relationship Id="rId2" Type="http://schemas.openxmlformats.org/officeDocument/2006/relationships/hyperlink" Target="https://www.oeconsortium.org/2019/02/oeglobal19-announces-call-for-proposals/" TargetMode="External" /><Relationship Id="rId3" Type="http://schemas.openxmlformats.org/officeDocument/2006/relationships/hyperlink" Target="https://conference.oeconsortium.org/2019/" TargetMode="External" /><Relationship Id="rId4" Type="http://schemas.openxmlformats.org/officeDocument/2006/relationships/hyperlink" Target="https://twitter.com/oeconsortium/status/1093221562172489728" TargetMode="External" /><Relationship Id="rId5" Type="http://schemas.openxmlformats.org/officeDocument/2006/relationships/hyperlink" Target="https://conference.oeconsortium.org/2019/cfp/" TargetMode="External" /><Relationship Id="rId6" Type="http://schemas.openxmlformats.org/officeDocument/2006/relationships/hyperlink" Target="https://www.oeconsortium.org/2019/02/oeglobal19-announces-call-for-proposals/" TargetMode="External" /><Relationship Id="rId7" Type="http://schemas.openxmlformats.org/officeDocument/2006/relationships/hyperlink" Target="https://conference.oeconsortium.org/2019/" TargetMode="External" /><Relationship Id="rId8" Type="http://schemas.openxmlformats.org/officeDocument/2006/relationships/hyperlink" Target="https://twitter.com/oeconsortium/status/1093221562172489728" TargetMode="External" /><Relationship Id="rId9" Type="http://schemas.openxmlformats.org/officeDocument/2006/relationships/hyperlink" Target="https://conference.oeconsortium.org/2019/cfp/" TargetMode="External" /><Relationship Id="rId10" Type="http://schemas.openxmlformats.org/officeDocument/2006/relationships/hyperlink" Target="https://conference.oeconsortium.org/2019/" TargetMode="External" /><Relationship Id="rId11" Type="http://schemas.openxmlformats.org/officeDocument/2006/relationships/hyperlink" Target="https://conference.oeconsortium.org/2019/cfp/" TargetMode="External" /><Relationship Id="rId12" Type="http://schemas.openxmlformats.org/officeDocument/2006/relationships/hyperlink" Target="https://twitter.com/oeconsortium/status/1093221562172489728"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13.421875" style="0" bestFit="1" customWidth="1"/>
    <col min="25" max="25" width="9.8515625" style="0" bestFit="1" customWidth="1"/>
    <col min="26" max="26" width="11.28125" style="0" bestFit="1" customWidth="1"/>
    <col min="27" max="27" width="13.00390625" style="0" bestFit="1" customWidth="1"/>
    <col min="28" max="28" width="12.7109375" style="0" bestFit="1" customWidth="1"/>
    <col min="29" max="29" width="10.8515625" style="0" bestFit="1" customWidth="1"/>
    <col min="30" max="30" width="9.8515625" style="0" bestFit="1" customWidth="1"/>
    <col min="31" max="31" width="12.7109375" style="0" bestFit="1" customWidth="1"/>
    <col min="32" max="32" width="10.140625" style="0" bestFit="1" customWidth="1"/>
    <col min="33" max="33" width="10.8515625" style="0" bestFit="1" customWidth="1"/>
    <col min="34" max="34" width="10.28125" style="0" bestFit="1" customWidth="1"/>
    <col min="35" max="35" width="10.421875" style="0" bestFit="1" customWidth="1"/>
    <col min="36" max="36" width="12.140625" style="0" bestFit="1" customWidth="1"/>
    <col min="37" max="37" width="10.140625" style="0" bestFit="1" customWidth="1"/>
    <col min="38" max="38" width="12.28125" style="0" bestFit="1" customWidth="1"/>
    <col min="39" max="39" width="8.7109375" style="0" bestFit="1" customWidth="1"/>
    <col min="40" max="40" width="11.421875" style="0" bestFit="1" customWidth="1"/>
    <col min="41" max="41" width="11.28125" style="0" bestFit="1" customWidth="1"/>
    <col min="42" max="42" width="12.7109375" style="0" bestFit="1" customWidth="1"/>
    <col min="43" max="43" width="18.8515625" style="0" bestFit="1" customWidth="1"/>
    <col min="44" max="44" width="17.7109375" style="0" bestFit="1" customWidth="1"/>
    <col min="45" max="45" width="15.7109375" style="0" bestFit="1" customWidth="1"/>
    <col min="46" max="46" width="9.7109375" style="0" bestFit="1" customWidth="1"/>
    <col min="47" max="47" width="14.421875" style="0" bestFit="1" customWidth="1"/>
    <col min="48" max="48" width="10.7109375" style="0" bestFit="1" customWidth="1"/>
    <col min="49" max="49" width="9.7109375" style="0" bestFit="1" customWidth="1"/>
    <col min="50" max="50" width="8.140625" style="0" bestFit="1" customWidth="1"/>
    <col min="51" max="52" width="7.57421875" style="0" bestFit="1" customWidth="1"/>
    <col min="53" max="53" width="14.421875" style="0" customWidth="1"/>
    <col min="54" max="55" width="10.00390625" style="0" bestFit="1" customWidth="1"/>
    <col min="56" max="56" width="20.140625" style="0" bestFit="1" customWidth="1"/>
    <col min="57" max="57" width="24.7109375" style="0" bestFit="1" customWidth="1"/>
    <col min="58" max="58" width="21.00390625" style="0" bestFit="1" customWidth="1"/>
    <col min="59" max="59" width="25.7109375" style="0" bestFit="1" customWidth="1"/>
    <col min="60" max="60" width="26.28125" style="0" bestFit="1" customWidth="1"/>
    <col min="61" max="61" width="30.28125" style="0" bestFit="1" customWidth="1"/>
    <col min="62" max="62" width="16.8515625" style="0" bestFit="1" customWidth="1"/>
    <col min="63" max="63" width="20.57421875" style="0" bestFit="1" customWidth="1"/>
    <col min="64" max="64" width="14.140625" style="0" bestFit="1" customWidth="1"/>
  </cols>
  <sheetData>
    <row r="1" spans="3:14" ht="15">
      <c r="C1" s="16" t="s">
        <v>39</v>
      </c>
      <c r="D1" s="17"/>
      <c r="E1" s="17"/>
      <c r="F1" s="17"/>
      <c r="G1" s="16"/>
      <c r="H1" s="14" t="s">
        <v>43</v>
      </c>
      <c r="I1" s="51"/>
      <c r="J1" s="51"/>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1002</v>
      </c>
      <c r="BB2" s="13" t="s">
        <v>1012</v>
      </c>
      <c r="BC2" s="13" t="s">
        <v>1013</v>
      </c>
      <c r="BD2" s="53" t="s">
        <v>1263</v>
      </c>
      <c r="BE2" s="53" t="s">
        <v>1264</v>
      </c>
      <c r="BF2" s="53" t="s">
        <v>1265</v>
      </c>
      <c r="BG2" s="53" t="s">
        <v>1266</v>
      </c>
      <c r="BH2" s="53" t="s">
        <v>1267</v>
      </c>
      <c r="BI2" s="53" t="s">
        <v>1268</v>
      </c>
      <c r="BJ2" s="53" t="s">
        <v>1269</v>
      </c>
      <c r="BK2" s="53" t="s">
        <v>1270</v>
      </c>
      <c r="BL2" s="53" t="s">
        <v>1271</v>
      </c>
    </row>
    <row r="3" spans="1:64" ht="15" customHeight="1">
      <c r="A3" s="66" t="s">
        <v>214</v>
      </c>
      <c r="B3" s="66" t="s">
        <v>270</v>
      </c>
      <c r="C3" s="67" t="s">
        <v>1279</v>
      </c>
      <c r="D3" s="68">
        <v>3</v>
      </c>
      <c r="E3" s="69" t="s">
        <v>132</v>
      </c>
      <c r="F3" s="70">
        <v>32</v>
      </c>
      <c r="G3" s="67"/>
      <c r="H3" s="71"/>
      <c r="I3" s="72"/>
      <c r="J3" s="72"/>
      <c r="K3" s="34" t="s">
        <v>65</v>
      </c>
      <c r="L3" s="73">
        <v>3</v>
      </c>
      <c r="M3" s="73"/>
      <c r="N3" s="74"/>
      <c r="O3" s="80" t="s">
        <v>276</v>
      </c>
      <c r="P3" s="82">
        <v>43501.4046875</v>
      </c>
      <c r="Q3" s="80" t="s">
        <v>279</v>
      </c>
      <c r="R3" s="80"/>
      <c r="S3" s="80"/>
      <c r="T3" s="80" t="s">
        <v>296</v>
      </c>
      <c r="U3" s="80"/>
      <c r="V3" s="85" t="s">
        <v>306</v>
      </c>
      <c r="W3" s="82">
        <v>43501.4046875</v>
      </c>
      <c r="X3" s="85" t="s">
        <v>365</v>
      </c>
      <c r="Y3" s="80"/>
      <c r="Z3" s="80"/>
      <c r="AA3" s="87" t="s">
        <v>438</v>
      </c>
      <c r="AB3" s="80"/>
      <c r="AC3" s="80" t="b">
        <v>0</v>
      </c>
      <c r="AD3" s="80">
        <v>0</v>
      </c>
      <c r="AE3" s="87" t="s">
        <v>514</v>
      </c>
      <c r="AF3" s="80" t="b">
        <v>0</v>
      </c>
      <c r="AG3" s="80" t="s">
        <v>517</v>
      </c>
      <c r="AH3" s="80"/>
      <c r="AI3" s="87" t="s">
        <v>514</v>
      </c>
      <c r="AJ3" s="80" t="b">
        <v>0</v>
      </c>
      <c r="AK3" s="80">
        <v>9</v>
      </c>
      <c r="AL3" s="87" t="s">
        <v>506</v>
      </c>
      <c r="AM3" s="80" t="s">
        <v>520</v>
      </c>
      <c r="AN3" s="80" t="b">
        <v>0</v>
      </c>
      <c r="AO3" s="87" t="s">
        <v>506</v>
      </c>
      <c r="AP3" s="80" t="s">
        <v>178</v>
      </c>
      <c r="AQ3" s="80">
        <v>0</v>
      </c>
      <c r="AR3" s="80">
        <v>0</v>
      </c>
      <c r="AS3" s="80"/>
      <c r="AT3" s="80"/>
      <c r="AU3" s="80"/>
      <c r="AV3" s="80"/>
      <c r="AW3" s="80"/>
      <c r="AX3" s="80"/>
      <c r="AY3" s="80"/>
      <c r="AZ3" s="80"/>
      <c r="BA3">
        <v>1</v>
      </c>
      <c r="BB3" s="80" t="str">
        <f>REPLACE(INDEX(GroupVertices[Group],MATCH(Edges[[#This Row],[Vertex 1]],GroupVertices[Vertex],0)),1,1,"")</f>
        <v>1</v>
      </c>
      <c r="BC3" s="80" t="str">
        <f>REPLACE(INDEX(GroupVertices[Group],MATCH(Edges[[#This Row],[Vertex 2]],GroupVertices[Vertex],0)),1,1,"")</f>
        <v>1</v>
      </c>
      <c r="BD3" s="48">
        <v>1</v>
      </c>
      <c r="BE3" s="49">
        <v>2.5</v>
      </c>
      <c r="BF3" s="48">
        <v>0</v>
      </c>
      <c r="BG3" s="49">
        <v>0</v>
      </c>
      <c r="BH3" s="48">
        <v>0</v>
      </c>
      <c r="BI3" s="49">
        <v>0</v>
      </c>
      <c r="BJ3" s="48">
        <v>39</v>
      </c>
      <c r="BK3" s="49">
        <v>97.5</v>
      </c>
      <c r="BL3" s="48">
        <v>40</v>
      </c>
    </row>
    <row r="4" spans="1:64" ht="15" customHeight="1">
      <c r="A4" s="66" t="s">
        <v>215</v>
      </c>
      <c r="B4" s="66" t="s">
        <v>270</v>
      </c>
      <c r="C4" s="67" t="s">
        <v>1279</v>
      </c>
      <c r="D4" s="68">
        <v>3</v>
      </c>
      <c r="E4" s="69" t="s">
        <v>132</v>
      </c>
      <c r="F4" s="70">
        <v>32</v>
      </c>
      <c r="G4" s="67"/>
      <c r="H4" s="71"/>
      <c r="I4" s="72"/>
      <c r="J4" s="72"/>
      <c r="K4" s="34" t="s">
        <v>65</v>
      </c>
      <c r="L4" s="79">
        <v>4</v>
      </c>
      <c r="M4" s="79"/>
      <c r="N4" s="74"/>
      <c r="O4" s="81" t="s">
        <v>276</v>
      </c>
      <c r="P4" s="83">
        <v>43501.40671296296</v>
      </c>
      <c r="Q4" s="81" t="s">
        <v>279</v>
      </c>
      <c r="R4" s="81"/>
      <c r="S4" s="81"/>
      <c r="T4" s="81" t="s">
        <v>296</v>
      </c>
      <c r="U4" s="81"/>
      <c r="V4" s="84" t="s">
        <v>307</v>
      </c>
      <c r="W4" s="83">
        <v>43501.40671296296</v>
      </c>
      <c r="X4" s="84" t="s">
        <v>366</v>
      </c>
      <c r="Y4" s="81"/>
      <c r="Z4" s="81"/>
      <c r="AA4" s="88" t="s">
        <v>439</v>
      </c>
      <c r="AB4" s="81"/>
      <c r="AC4" s="81" t="b">
        <v>0</v>
      </c>
      <c r="AD4" s="81">
        <v>0</v>
      </c>
      <c r="AE4" s="88" t="s">
        <v>514</v>
      </c>
      <c r="AF4" s="81" t="b">
        <v>0</v>
      </c>
      <c r="AG4" s="81" t="s">
        <v>517</v>
      </c>
      <c r="AH4" s="81"/>
      <c r="AI4" s="88" t="s">
        <v>514</v>
      </c>
      <c r="AJ4" s="81" t="b">
        <v>0</v>
      </c>
      <c r="AK4" s="81">
        <v>9</v>
      </c>
      <c r="AL4" s="88" t="s">
        <v>506</v>
      </c>
      <c r="AM4" s="81" t="s">
        <v>521</v>
      </c>
      <c r="AN4" s="81" t="b">
        <v>0</v>
      </c>
      <c r="AO4" s="88" t="s">
        <v>506</v>
      </c>
      <c r="AP4" s="81" t="s">
        <v>178</v>
      </c>
      <c r="AQ4" s="81">
        <v>0</v>
      </c>
      <c r="AR4" s="81">
        <v>0</v>
      </c>
      <c r="AS4" s="81"/>
      <c r="AT4" s="81"/>
      <c r="AU4" s="81"/>
      <c r="AV4" s="81"/>
      <c r="AW4" s="81"/>
      <c r="AX4" s="81"/>
      <c r="AY4" s="81"/>
      <c r="AZ4" s="81"/>
      <c r="BA4">
        <v>1</v>
      </c>
      <c r="BB4" s="80" t="str">
        <f>REPLACE(INDEX(GroupVertices[Group],MATCH(Edges[[#This Row],[Vertex 1]],GroupVertices[Vertex],0)),1,1,"")</f>
        <v>1</v>
      </c>
      <c r="BC4" s="80" t="str">
        <f>REPLACE(INDEX(GroupVertices[Group],MATCH(Edges[[#This Row],[Vertex 2]],GroupVertices[Vertex],0)),1,1,"")</f>
        <v>1</v>
      </c>
      <c r="BD4" s="48">
        <v>1</v>
      </c>
      <c r="BE4" s="49">
        <v>2.5</v>
      </c>
      <c r="BF4" s="48">
        <v>0</v>
      </c>
      <c r="BG4" s="49">
        <v>0</v>
      </c>
      <c r="BH4" s="48">
        <v>0</v>
      </c>
      <c r="BI4" s="49">
        <v>0</v>
      </c>
      <c r="BJ4" s="48">
        <v>39</v>
      </c>
      <c r="BK4" s="49">
        <v>97.5</v>
      </c>
      <c r="BL4" s="48">
        <v>40</v>
      </c>
    </row>
    <row r="5" spans="1:64" ht="15">
      <c r="A5" s="66" t="s">
        <v>216</v>
      </c>
      <c r="B5" s="66" t="s">
        <v>270</v>
      </c>
      <c r="C5" s="67" t="s">
        <v>1279</v>
      </c>
      <c r="D5" s="68">
        <v>3</v>
      </c>
      <c r="E5" s="69" t="s">
        <v>132</v>
      </c>
      <c r="F5" s="70">
        <v>32</v>
      </c>
      <c r="G5" s="67"/>
      <c r="H5" s="71"/>
      <c r="I5" s="72"/>
      <c r="J5" s="72"/>
      <c r="K5" s="34" t="s">
        <v>65</v>
      </c>
      <c r="L5" s="79">
        <v>5</v>
      </c>
      <c r="M5" s="79"/>
      <c r="N5" s="74"/>
      <c r="O5" s="81" t="s">
        <v>276</v>
      </c>
      <c r="P5" s="83">
        <v>43501.466203703705</v>
      </c>
      <c r="Q5" s="81" t="s">
        <v>279</v>
      </c>
      <c r="R5" s="81"/>
      <c r="S5" s="81"/>
      <c r="T5" s="81" t="s">
        <v>296</v>
      </c>
      <c r="U5" s="81"/>
      <c r="V5" s="84" t="s">
        <v>308</v>
      </c>
      <c r="W5" s="83">
        <v>43501.466203703705</v>
      </c>
      <c r="X5" s="84" t="s">
        <v>367</v>
      </c>
      <c r="Y5" s="81"/>
      <c r="Z5" s="81"/>
      <c r="AA5" s="88" t="s">
        <v>440</v>
      </c>
      <c r="AB5" s="81"/>
      <c r="AC5" s="81" t="b">
        <v>0</v>
      </c>
      <c r="AD5" s="81">
        <v>0</v>
      </c>
      <c r="AE5" s="88" t="s">
        <v>514</v>
      </c>
      <c r="AF5" s="81" t="b">
        <v>0</v>
      </c>
      <c r="AG5" s="81" t="s">
        <v>517</v>
      </c>
      <c r="AH5" s="81"/>
      <c r="AI5" s="88" t="s">
        <v>514</v>
      </c>
      <c r="AJ5" s="81" t="b">
        <v>0</v>
      </c>
      <c r="AK5" s="81">
        <v>9</v>
      </c>
      <c r="AL5" s="88" t="s">
        <v>506</v>
      </c>
      <c r="AM5" s="81" t="s">
        <v>521</v>
      </c>
      <c r="AN5" s="81" t="b">
        <v>0</v>
      </c>
      <c r="AO5" s="88" t="s">
        <v>506</v>
      </c>
      <c r="AP5" s="81" t="s">
        <v>178</v>
      </c>
      <c r="AQ5" s="81">
        <v>0</v>
      </c>
      <c r="AR5" s="81">
        <v>0</v>
      </c>
      <c r="AS5" s="81"/>
      <c r="AT5" s="81"/>
      <c r="AU5" s="81"/>
      <c r="AV5" s="81"/>
      <c r="AW5" s="81"/>
      <c r="AX5" s="81"/>
      <c r="AY5" s="81"/>
      <c r="AZ5" s="81"/>
      <c r="BA5">
        <v>1</v>
      </c>
      <c r="BB5" s="80" t="str">
        <f>REPLACE(INDEX(GroupVertices[Group],MATCH(Edges[[#This Row],[Vertex 1]],GroupVertices[Vertex],0)),1,1,"")</f>
        <v>1</v>
      </c>
      <c r="BC5" s="80" t="str">
        <f>REPLACE(INDEX(GroupVertices[Group],MATCH(Edges[[#This Row],[Vertex 2]],GroupVertices[Vertex],0)),1,1,"")</f>
        <v>1</v>
      </c>
      <c r="BD5" s="48">
        <v>1</v>
      </c>
      <c r="BE5" s="49">
        <v>2.5</v>
      </c>
      <c r="BF5" s="48">
        <v>0</v>
      </c>
      <c r="BG5" s="49">
        <v>0</v>
      </c>
      <c r="BH5" s="48">
        <v>0</v>
      </c>
      <c r="BI5" s="49">
        <v>0</v>
      </c>
      <c r="BJ5" s="48">
        <v>39</v>
      </c>
      <c r="BK5" s="49">
        <v>97.5</v>
      </c>
      <c r="BL5" s="48">
        <v>40</v>
      </c>
    </row>
    <row r="6" spans="1:64" ht="15">
      <c r="A6" s="66" t="s">
        <v>217</v>
      </c>
      <c r="B6" s="66" t="s">
        <v>270</v>
      </c>
      <c r="C6" s="67" t="s">
        <v>1279</v>
      </c>
      <c r="D6" s="68">
        <v>3</v>
      </c>
      <c r="E6" s="69" t="s">
        <v>132</v>
      </c>
      <c r="F6" s="70">
        <v>32</v>
      </c>
      <c r="G6" s="67"/>
      <c r="H6" s="71"/>
      <c r="I6" s="72"/>
      <c r="J6" s="72"/>
      <c r="K6" s="34" t="s">
        <v>65</v>
      </c>
      <c r="L6" s="79">
        <v>6</v>
      </c>
      <c r="M6" s="79"/>
      <c r="N6" s="74"/>
      <c r="O6" s="81" t="s">
        <v>276</v>
      </c>
      <c r="P6" s="83">
        <v>43501.793391203704</v>
      </c>
      <c r="Q6" s="81" t="s">
        <v>279</v>
      </c>
      <c r="R6" s="81"/>
      <c r="S6" s="81"/>
      <c r="T6" s="81" t="s">
        <v>296</v>
      </c>
      <c r="U6" s="81"/>
      <c r="V6" s="84" t="s">
        <v>309</v>
      </c>
      <c r="W6" s="83">
        <v>43501.793391203704</v>
      </c>
      <c r="X6" s="84" t="s">
        <v>368</v>
      </c>
      <c r="Y6" s="81"/>
      <c r="Z6" s="81"/>
      <c r="AA6" s="88" t="s">
        <v>441</v>
      </c>
      <c r="AB6" s="81"/>
      <c r="AC6" s="81" t="b">
        <v>0</v>
      </c>
      <c r="AD6" s="81">
        <v>0</v>
      </c>
      <c r="AE6" s="88" t="s">
        <v>514</v>
      </c>
      <c r="AF6" s="81" t="b">
        <v>0</v>
      </c>
      <c r="AG6" s="81" t="s">
        <v>517</v>
      </c>
      <c r="AH6" s="81"/>
      <c r="AI6" s="88" t="s">
        <v>514</v>
      </c>
      <c r="AJ6" s="81" t="b">
        <v>0</v>
      </c>
      <c r="AK6" s="81">
        <v>9</v>
      </c>
      <c r="AL6" s="88" t="s">
        <v>506</v>
      </c>
      <c r="AM6" s="81" t="s">
        <v>522</v>
      </c>
      <c r="AN6" s="81" t="b">
        <v>0</v>
      </c>
      <c r="AO6" s="88" t="s">
        <v>506</v>
      </c>
      <c r="AP6" s="81" t="s">
        <v>178</v>
      </c>
      <c r="AQ6" s="81">
        <v>0</v>
      </c>
      <c r="AR6" s="81">
        <v>0</v>
      </c>
      <c r="AS6" s="81"/>
      <c r="AT6" s="81"/>
      <c r="AU6" s="81"/>
      <c r="AV6" s="81"/>
      <c r="AW6" s="81"/>
      <c r="AX6" s="81"/>
      <c r="AY6" s="81"/>
      <c r="AZ6" s="81"/>
      <c r="BA6">
        <v>1</v>
      </c>
      <c r="BB6" s="80" t="str">
        <f>REPLACE(INDEX(GroupVertices[Group],MATCH(Edges[[#This Row],[Vertex 1]],GroupVertices[Vertex],0)),1,1,"")</f>
        <v>1</v>
      </c>
      <c r="BC6" s="80" t="str">
        <f>REPLACE(INDEX(GroupVertices[Group],MATCH(Edges[[#This Row],[Vertex 2]],GroupVertices[Vertex],0)),1,1,"")</f>
        <v>1</v>
      </c>
      <c r="BD6" s="48">
        <v>1</v>
      </c>
      <c r="BE6" s="49">
        <v>2.5</v>
      </c>
      <c r="BF6" s="48">
        <v>0</v>
      </c>
      <c r="BG6" s="49">
        <v>0</v>
      </c>
      <c r="BH6" s="48">
        <v>0</v>
      </c>
      <c r="BI6" s="49">
        <v>0</v>
      </c>
      <c r="BJ6" s="48">
        <v>39</v>
      </c>
      <c r="BK6" s="49">
        <v>97.5</v>
      </c>
      <c r="BL6" s="48">
        <v>40</v>
      </c>
    </row>
    <row r="7" spans="1:64" ht="15">
      <c r="A7" s="66" t="s">
        <v>218</v>
      </c>
      <c r="B7" s="66" t="s">
        <v>270</v>
      </c>
      <c r="C7" s="67" t="s">
        <v>1280</v>
      </c>
      <c r="D7" s="68">
        <v>3</v>
      </c>
      <c r="E7" s="69" t="s">
        <v>136</v>
      </c>
      <c r="F7" s="70">
        <v>19</v>
      </c>
      <c r="G7" s="67"/>
      <c r="H7" s="71"/>
      <c r="I7" s="72"/>
      <c r="J7" s="72"/>
      <c r="K7" s="34" t="s">
        <v>65</v>
      </c>
      <c r="L7" s="79">
        <v>7</v>
      </c>
      <c r="M7" s="79"/>
      <c r="N7" s="74"/>
      <c r="O7" s="81" t="s">
        <v>276</v>
      </c>
      <c r="P7" s="83">
        <v>43502.068333333336</v>
      </c>
      <c r="Q7" s="81" t="s">
        <v>279</v>
      </c>
      <c r="R7" s="81"/>
      <c r="S7" s="81"/>
      <c r="T7" s="81" t="s">
        <v>296</v>
      </c>
      <c r="U7" s="81"/>
      <c r="V7" s="84" t="s">
        <v>310</v>
      </c>
      <c r="W7" s="83">
        <v>43502.068333333336</v>
      </c>
      <c r="X7" s="84" t="s">
        <v>369</v>
      </c>
      <c r="Y7" s="81"/>
      <c r="Z7" s="81"/>
      <c r="AA7" s="88" t="s">
        <v>442</v>
      </c>
      <c r="AB7" s="81"/>
      <c r="AC7" s="81" t="b">
        <v>0</v>
      </c>
      <c r="AD7" s="81">
        <v>0</v>
      </c>
      <c r="AE7" s="88" t="s">
        <v>514</v>
      </c>
      <c r="AF7" s="81" t="b">
        <v>0</v>
      </c>
      <c r="AG7" s="81" t="s">
        <v>517</v>
      </c>
      <c r="AH7" s="81"/>
      <c r="AI7" s="88" t="s">
        <v>514</v>
      </c>
      <c r="AJ7" s="81" t="b">
        <v>0</v>
      </c>
      <c r="AK7" s="81">
        <v>9</v>
      </c>
      <c r="AL7" s="88" t="s">
        <v>506</v>
      </c>
      <c r="AM7" s="81" t="s">
        <v>523</v>
      </c>
      <c r="AN7" s="81" t="b">
        <v>0</v>
      </c>
      <c r="AO7" s="88" t="s">
        <v>506</v>
      </c>
      <c r="AP7" s="81" t="s">
        <v>178</v>
      </c>
      <c r="AQ7" s="81">
        <v>0</v>
      </c>
      <c r="AR7" s="81">
        <v>0</v>
      </c>
      <c r="AS7" s="81"/>
      <c r="AT7" s="81"/>
      <c r="AU7" s="81"/>
      <c r="AV7" s="81"/>
      <c r="AW7" s="81"/>
      <c r="AX7" s="81"/>
      <c r="AY7" s="81"/>
      <c r="AZ7" s="81"/>
      <c r="BA7">
        <v>2</v>
      </c>
      <c r="BB7" s="80" t="str">
        <f>REPLACE(INDEX(GroupVertices[Group],MATCH(Edges[[#This Row],[Vertex 1]],GroupVertices[Vertex],0)),1,1,"")</f>
        <v>1</v>
      </c>
      <c r="BC7" s="80" t="str">
        <f>REPLACE(INDEX(GroupVertices[Group],MATCH(Edges[[#This Row],[Vertex 2]],GroupVertices[Vertex],0)),1,1,"")</f>
        <v>1</v>
      </c>
      <c r="BD7" s="48">
        <v>1</v>
      </c>
      <c r="BE7" s="49">
        <v>2.5</v>
      </c>
      <c r="BF7" s="48">
        <v>0</v>
      </c>
      <c r="BG7" s="49">
        <v>0</v>
      </c>
      <c r="BH7" s="48">
        <v>0</v>
      </c>
      <c r="BI7" s="49">
        <v>0</v>
      </c>
      <c r="BJ7" s="48">
        <v>39</v>
      </c>
      <c r="BK7" s="49">
        <v>97.5</v>
      </c>
      <c r="BL7" s="48">
        <v>40</v>
      </c>
    </row>
    <row r="8" spans="1:64" ht="15">
      <c r="A8" s="66" t="s">
        <v>218</v>
      </c>
      <c r="B8" s="66" t="s">
        <v>270</v>
      </c>
      <c r="C8" s="67" t="s">
        <v>1280</v>
      </c>
      <c r="D8" s="68">
        <v>3</v>
      </c>
      <c r="E8" s="69" t="s">
        <v>136</v>
      </c>
      <c r="F8" s="70">
        <v>19</v>
      </c>
      <c r="G8" s="67"/>
      <c r="H8" s="71"/>
      <c r="I8" s="72"/>
      <c r="J8" s="72"/>
      <c r="K8" s="34" t="s">
        <v>65</v>
      </c>
      <c r="L8" s="79">
        <v>8</v>
      </c>
      <c r="M8" s="79"/>
      <c r="N8" s="74"/>
      <c r="O8" s="81" t="s">
        <v>276</v>
      </c>
      <c r="P8" s="83">
        <v>43502.62548611111</v>
      </c>
      <c r="Q8" s="81" t="s">
        <v>280</v>
      </c>
      <c r="R8" s="81"/>
      <c r="S8" s="81"/>
      <c r="T8" s="81" t="s">
        <v>297</v>
      </c>
      <c r="U8" s="84" t="s">
        <v>301</v>
      </c>
      <c r="V8" s="84" t="s">
        <v>301</v>
      </c>
      <c r="W8" s="83">
        <v>43502.62548611111</v>
      </c>
      <c r="X8" s="84" t="s">
        <v>370</v>
      </c>
      <c r="Y8" s="81"/>
      <c r="Z8" s="81"/>
      <c r="AA8" s="88" t="s">
        <v>443</v>
      </c>
      <c r="AB8" s="81"/>
      <c r="AC8" s="81" t="b">
        <v>0</v>
      </c>
      <c r="AD8" s="81">
        <v>0</v>
      </c>
      <c r="AE8" s="88" t="s">
        <v>514</v>
      </c>
      <c r="AF8" s="81" t="b">
        <v>0</v>
      </c>
      <c r="AG8" s="81" t="s">
        <v>518</v>
      </c>
      <c r="AH8" s="81"/>
      <c r="AI8" s="88" t="s">
        <v>514</v>
      </c>
      <c r="AJ8" s="81" t="b">
        <v>0</v>
      </c>
      <c r="AK8" s="81">
        <v>4</v>
      </c>
      <c r="AL8" s="88" t="s">
        <v>507</v>
      </c>
      <c r="AM8" s="81" t="s">
        <v>523</v>
      </c>
      <c r="AN8" s="81" t="b">
        <v>0</v>
      </c>
      <c r="AO8" s="88" t="s">
        <v>507</v>
      </c>
      <c r="AP8" s="81" t="s">
        <v>178</v>
      </c>
      <c r="AQ8" s="81">
        <v>0</v>
      </c>
      <c r="AR8" s="81">
        <v>0</v>
      </c>
      <c r="AS8" s="81"/>
      <c r="AT8" s="81"/>
      <c r="AU8" s="81"/>
      <c r="AV8" s="81"/>
      <c r="AW8" s="81"/>
      <c r="AX8" s="81"/>
      <c r="AY8" s="81"/>
      <c r="AZ8" s="81"/>
      <c r="BA8">
        <v>2</v>
      </c>
      <c r="BB8" s="80" t="str">
        <f>REPLACE(INDEX(GroupVertices[Group],MATCH(Edges[[#This Row],[Vertex 1]],GroupVertices[Vertex],0)),1,1,"")</f>
        <v>1</v>
      </c>
      <c r="BC8" s="80" t="str">
        <f>REPLACE(INDEX(GroupVertices[Group],MATCH(Edges[[#This Row],[Vertex 2]],GroupVertices[Vertex],0)),1,1,"")</f>
        <v>1</v>
      </c>
      <c r="BD8" s="48">
        <v>0</v>
      </c>
      <c r="BE8" s="49">
        <v>0</v>
      </c>
      <c r="BF8" s="48">
        <v>0</v>
      </c>
      <c r="BG8" s="49">
        <v>0</v>
      </c>
      <c r="BH8" s="48">
        <v>0</v>
      </c>
      <c r="BI8" s="49">
        <v>0</v>
      </c>
      <c r="BJ8" s="48">
        <v>3</v>
      </c>
      <c r="BK8" s="49">
        <v>100</v>
      </c>
      <c r="BL8" s="48">
        <v>3</v>
      </c>
    </row>
    <row r="9" spans="1:64" ht="15">
      <c r="A9" s="66" t="s">
        <v>219</v>
      </c>
      <c r="B9" s="66" t="s">
        <v>270</v>
      </c>
      <c r="C9" s="67" t="s">
        <v>1279</v>
      </c>
      <c r="D9" s="68">
        <v>3</v>
      </c>
      <c r="E9" s="69" t="s">
        <v>132</v>
      </c>
      <c r="F9" s="70">
        <v>32</v>
      </c>
      <c r="G9" s="67"/>
      <c r="H9" s="71"/>
      <c r="I9" s="72"/>
      <c r="J9" s="72"/>
      <c r="K9" s="34" t="s">
        <v>65</v>
      </c>
      <c r="L9" s="79">
        <v>9</v>
      </c>
      <c r="M9" s="79"/>
      <c r="N9" s="74"/>
      <c r="O9" s="81" t="s">
        <v>276</v>
      </c>
      <c r="P9" s="83">
        <v>43502.794224537036</v>
      </c>
      <c r="Q9" s="81" t="s">
        <v>281</v>
      </c>
      <c r="R9" s="84" t="s">
        <v>290</v>
      </c>
      <c r="S9" s="81" t="s">
        <v>294</v>
      </c>
      <c r="T9" s="81" t="s">
        <v>296</v>
      </c>
      <c r="U9" s="81"/>
      <c r="V9" s="84" t="s">
        <v>311</v>
      </c>
      <c r="W9" s="83">
        <v>43502.794224537036</v>
      </c>
      <c r="X9" s="84" t="s">
        <v>371</v>
      </c>
      <c r="Y9" s="81"/>
      <c r="Z9" s="81"/>
      <c r="AA9" s="88" t="s">
        <v>444</v>
      </c>
      <c r="AB9" s="81"/>
      <c r="AC9" s="81" t="b">
        <v>0</v>
      </c>
      <c r="AD9" s="81">
        <v>0</v>
      </c>
      <c r="AE9" s="88" t="s">
        <v>514</v>
      </c>
      <c r="AF9" s="81" t="b">
        <v>0</v>
      </c>
      <c r="AG9" s="81" t="s">
        <v>517</v>
      </c>
      <c r="AH9" s="81"/>
      <c r="AI9" s="88" t="s">
        <v>514</v>
      </c>
      <c r="AJ9" s="81" t="b">
        <v>0</v>
      </c>
      <c r="AK9" s="81">
        <v>15</v>
      </c>
      <c r="AL9" s="88" t="s">
        <v>508</v>
      </c>
      <c r="AM9" s="81" t="s">
        <v>524</v>
      </c>
      <c r="AN9" s="81" t="b">
        <v>0</v>
      </c>
      <c r="AO9" s="88" t="s">
        <v>508</v>
      </c>
      <c r="AP9" s="81" t="s">
        <v>178</v>
      </c>
      <c r="AQ9" s="81">
        <v>0</v>
      </c>
      <c r="AR9" s="81">
        <v>0</v>
      </c>
      <c r="AS9" s="81"/>
      <c r="AT9" s="81"/>
      <c r="AU9" s="81"/>
      <c r="AV9" s="81"/>
      <c r="AW9" s="81"/>
      <c r="AX9" s="81"/>
      <c r="AY9" s="81"/>
      <c r="AZ9" s="81"/>
      <c r="BA9">
        <v>1</v>
      </c>
      <c r="BB9" s="80" t="str">
        <f>REPLACE(INDEX(GroupVertices[Group],MATCH(Edges[[#This Row],[Vertex 1]],GroupVertices[Vertex],0)),1,1,"")</f>
        <v>1</v>
      </c>
      <c r="BC9" s="80" t="str">
        <f>REPLACE(INDEX(GroupVertices[Group],MATCH(Edges[[#This Row],[Vertex 2]],GroupVertices[Vertex],0)),1,1,"")</f>
        <v>1</v>
      </c>
      <c r="BD9" s="48"/>
      <c r="BE9" s="49"/>
      <c r="BF9" s="48"/>
      <c r="BG9" s="49"/>
      <c r="BH9" s="48"/>
      <c r="BI9" s="49"/>
      <c r="BJ9" s="48"/>
      <c r="BK9" s="49"/>
      <c r="BL9" s="48"/>
    </row>
    <row r="10" spans="1:64" ht="15">
      <c r="A10" s="66" t="s">
        <v>219</v>
      </c>
      <c r="B10" s="66" t="s">
        <v>271</v>
      </c>
      <c r="C10" s="67" t="s">
        <v>1279</v>
      </c>
      <c r="D10" s="68">
        <v>3</v>
      </c>
      <c r="E10" s="69" t="s">
        <v>132</v>
      </c>
      <c r="F10" s="70">
        <v>32</v>
      </c>
      <c r="G10" s="67"/>
      <c r="H10" s="71"/>
      <c r="I10" s="72"/>
      <c r="J10" s="72"/>
      <c r="K10" s="34" t="s">
        <v>65</v>
      </c>
      <c r="L10" s="79">
        <v>10</v>
      </c>
      <c r="M10" s="79"/>
      <c r="N10" s="74"/>
      <c r="O10" s="81" t="s">
        <v>277</v>
      </c>
      <c r="P10" s="83">
        <v>43502.794224537036</v>
      </c>
      <c r="Q10" s="81" t="s">
        <v>281</v>
      </c>
      <c r="R10" s="84" t="s">
        <v>290</v>
      </c>
      <c r="S10" s="81" t="s">
        <v>294</v>
      </c>
      <c r="T10" s="81" t="s">
        <v>296</v>
      </c>
      <c r="U10" s="81"/>
      <c r="V10" s="84" t="s">
        <v>311</v>
      </c>
      <c r="W10" s="83">
        <v>43502.794224537036</v>
      </c>
      <c r="X10" s="84" t="s">
        <v>371</v>
      </c>
      <c r="Y10" s="81"/>
      <c r="Z10" s="81"/>
      <c r="AA10" s="88" t="s">
        <v>444</v>
      </c>
      <c r="AB10" s="81"/>
      <c r="AC10" s="81" t="b">
        <v>0</v>
      </c>
      <c r="AD10" s="81">
        <v>0</v>
      </c>
      <c r="AE10" s="88" t="s">
        <v>514</v>
      </c>
      <c r="AF10" s="81" t="b">
        <v>0</v>
      </c>
      <c r="AG10" s="81" t="s">
        <v>517</v>
      </c>
      <c r="AH10" s="81"/>
      <c r="AI10" s="88" t="s">
        <v>514</v>
      </c>
      <c r="AJ10" s="81" t="b">
        <v>0</v>
      </c>
      <c r="AK10" s="81">
        <v>15</v>
      </c>
      <c r="AL10" s="88" t="s">
        <v>508</v>
      </c>
      <c r="AM10" s="81" t="s">
        <v>524</v>
      </c>
      <c r="AN10" s="81" t="b">
        <v>0</v>
      </c>
      <c r="AO10" s="88" t="s">
        <v>508</v>
      </c>
      <c r="AP10" s="81" t="s">
        <v>178</v>
      </c>
      <c r="AQ10" s="81">
        <v>0</v>
      </c>
      <c r="AR10" s="81">
        <v>0</v>
      </c>
      <c r="AS10" s="81"/>
      <c r="AT10" s="81"/>
      <c r="AU10" s="81"/>
      <c r="AV10" s="81"/>
      <c r="AW10" s="81"/>
      <c r="AX10" s="81"/>
      <c r="AY10" s="81"/>
      <c r="AZ10" s="81"/>
      <c r="BA10">
        <v>1</v>
      </c>
      <c r="BB10" s="80" t="str">
        <f>REPLACE(INDEX(GroupVertices[Group],MATCH(Edges[[#This Row],[Vertex 1]],GroupVertices[Vertex],0)),1,1,"")</f>
        <v>1</v>
      </c>
      <c r="BC10" s="80" t="str">
        <f>REPLACE(INDEX(GroupVertices[Group],MATCH(Edges[[#This Row],[Vertex 2]],GroupVertices[Vertex],0)),1,1,"")</f>
        <v>1</v>
      </c>
      <c r="BD10" s="48"/>
      <c r="BE10" s="49"/>
      <c r="BF10" s="48"/>
      <c r="BG10" s="49"/>
      <c r="BH10" s="48"/>
      <c r="BI10" s="49"/>
      <c r="BJ10" s="48"/>
      <c r="BK10" s="49"/>
      <c r="BL10" s="48"/>
    </row>
    <row r="11" spans="1:64" ht="15">
      <c r="A11" s="66" t="s">
        <v>219</v>
      </c>
      <c r="B11" s="66" t="s">
        <v>273</v>
      </c>
      <c r="C11" s="67" t="s">
        <v>1279</v>
      </c>
      <c r="D11" s="68">
        <v>3</v>
      </c>
      <c r="E11" s="69" t="s">
        <v>132</v>
      </c>
      <c r="F11" s="70">
        <v>32</v>
      </c>
      <c r="G11" s="67"/>
      <c r="H11" s="71"/>
      <c r="I11" s="72"/>
      <c r="J11" s="72"/>
      <c r="K11" s="34" t="s">
        <v>65</v>
      </c>
      <c r="L11" s="79">
        <v>11</v>
      </c>
      <c r="M11" s="79"/>
      <c r="N11" s="74"/>
      <c r="O11" s="81" t="s">
        <v>277</v>
      </c>
      <c r="P11" s="83">
        <v>43502.794224537036</v>
      </c>
      <c r="Q11" s="81" t="s">
        <v>281</v>
      </c>
      <c r="R11" s="84" t="s">
        <v>290</v>
      </c>
      <c r="S11" s="81" t="s">
        <v>294</v>
      </c>
      <c r="T11" s="81" t="s">
        <v>296</v>
      </c>
      <c r="U11" s="81"/>
      <c r="V11" s="84" t="s">
        <v>311</v>
      </c>
      <c r="W11" s="83">
        <v>43502.794224537036</v>
      </c>
      <c r="X11" s="84" t="s">
        <v>371</v>
      </c>
      <c r="Y11" s="81"/>
      <c r="Z11" s="81"/>
      <c r="AA11" s="88" t="s">
        <v>444</v>
      </c>
      <c r="AB11" s="81"/>
      <c r="AC11" s="81" t="b">
        <v>0</v>
      </c>
      <c r="AD11" s="81">
        <v>0</v>
      </c>
      <c r="AE11" s="88" t="s">
        <v>514</v>
      </c>
      <c r="AF11" s="81" t="b">
        <v>0</v>
      </c>
      <c r="AG11" s="81" t="s">
        <v>517</v>
      </c>
      <c r="AH11" s="81"/>
      <c r="AI11" s="88" t="s">
        <v>514</v>
      </c>
      <c r="AJ11" s="81" t="b">
        <v>0</v>
      </c>
      <c r="AK11" s="81">
        <v>15</v>
      </c>
      <c r="AL11" s="88" t="s">
        <v>508</v>
      </c>
      <c r="AM11" s="81" t="s">
        <v>524</v>
      </c>
      <c r="AN11" s="81" t="b">
        <v>0</v>
      </c>
      <c r="AO11" s="88" t="s">
        <v>508</v>
      </c>
      <c r="AP11" s="81" t="s">
        <v>178</v>
      </c>
      <c r="AQ11" s="81">
        <v>0</v>
      </c>
      <c r="AR11" s="81">
        <v>0</v>
      </c>
      <c r="AS11" s="81"/>
      <c r="AT11" s="81"/>
      <c r="AU11" s="81"/>
      <c r="AV11" s="81"/>
      <c r="AW11" s="81"/>
      <c r="AX11" s="81"/>
      <c r="AY11" s="81"/>
      <c r="AZ11" s="81"/>
      <c r="BA11">
        <v>1</v>
      </c>
      <c r="BB11" s="80" t="str">
        <f>REPLACE(INDEX(GroupVertices[Group],MATCH(Edges[[#This Row],[Vertex 1]],GroupVertices[Vertex],0)),1,1,"")</f>
        <v>1</v>
      </c>
      <c r="BC11" s="80" t="str">
        <f>REPLACE(INDEX(GroupVertices[Group],MATCH(Edges[[#This Row],[Vertex 2]],GroupVertices[Vertex],0)),1,1,"")</f>
        <v>1</v>
      </c>
      <c r="BD11" s="48"/>
      <c r="BE11" s="49"/>
      <c r="BF11" s="48"/>
      <c r="BG11" s="49"/>
      <c r="BH11" s="48"/>
      <c r="BI11" s="49"/>
      <c r="BJ11" s="48"/>
      <c r="BK11" s="49"/>
      <c r="BL11" s="48"/>
    </row>
    <row r="12" spans="1:64" ht="15">
      <c r="A12" s="66" t="s">
        <v>219</v>
      </c>
      <c r="B12" s="66" t="s">
        <v>269</v>
      </c>
      <c r="C12" s="67" t="s">
        <v>1279</v>
      </c>
      <c r="D12" s="68">
        <v>3</v>
      </c>
      <c r="E12" s="69" t="s">
        <v>132</v>
      </c>
      <c r="F12" s="70">
        <v>32</v>
      </c>
      <c r="G12" s="67"/>
      <c r="H12" s="71"/>
      <c r="I12" s="72"/>
      <c r="J12" s="72"/>
      <c r="K12" s="34" t="s">
        <v>65</v>
      </c>
      <c r="L12" s="79">
        <v>12</v>
      </c>
      <c r="M12" s="79"/>
      <c r="N12" s="74"/>
      <c r="O12" s="81" t="s">
        <v>277</v>
      </c>
      <c r="P12" s="83">
        <v>43502.794224537036</v>
      </c>
      <c r="Q12" s="81" t="s">
        <v>281</v>
      </c>
      <c r="R12" s="84" t="s">
        <v>290</v>
      </c>
      <c r="S12" s="81" t="s">
        <v>294</v>
      </c>
      <c r="T12" s="81" t="s">
        <v>296</v>
      </c>
      <c r="U12" s="81"/>
      <c r="V12" s="84" t="s">
        <v>311</v>
      </c>
      <c r="W12" s="83">
        <v>43502.794224537036</v>
      </c>
      <c r="X12" s="84" t="s">
        <v>371</v>
      </c>
      <c r="Y12" s="81"/>
      <c r="Z12" s="81"/>
      <c r="AA12" s="88" t="s">
        <v>444</v>
      </c>
      <c r="AB12" s="81"/>
      <c r="AC12" s="81" t="b">
        <v>0</v>
      </c>
      <c r="AD12" s="81">
        <v>0</v>
      </c>
      <c r="AE12" s="88" t="s">
        <v>514</v>
      </c>
      <c r="AF12" s="81" t="b">
        <v>0</v>
      </c>
      <c r="AG12" s="81" t="s">
        <v>517</v>
      </c>
      <c r="AH12" s="81"/>
      <c r="AI12" s="88" t="s">
        <v>514</v>
      </c>
      <c r="AJ12" s="81" t="b">
        <v>0</v>
      </c>
      <c r="AK12" s="81">
        <v>15</v>
      </c>
      <c r="AL12" s="88" t="s">
        <v>508</v>
      </c>
      <c r="AM12" s="81" t="s">
        <v>524</v>
      </c>
      <c r="AN12" s="81" t="b">
        <v>0</v>
      </c>
      <c r="AO12" s="88" t="s">
        <v>508</v>
      </c>
      <c r="AP12" s="81" t="s">
        <v>178</v>
      </c>
      <c r="AQ12" s="81">
        <v>0</v>
      </c>
      <c r="AR12" s="81">
        <v>0</v>
      </c>
      <c r="AS12" s="81"/>
      <c r="AT12" s="81"/>
      <c r="AU12" s="81"/>
      <c r="AV12" s="81"/>
      <c r="AW12" s="81"/>
      <c r="AX12" s="81"/>
      <c r="AY12" s="81"/>
      <c r="AZ12" s="81"/>
      <c r="BA12">
        <v>1</v>
      </c>
      <c r="BB12" s="80" t="str">
        <f>REPLACE(INDEX(GroupVertices[Group],MATCH(Edges[[#This Row],[Vertex 1]],GroupVertices[Vertex],0)),1,1,"")</f>
        <v>1</v>
      </c>
      <c r="BC12" s="80" t="str">
        <f>REPLACE(INDEX(GroupVertices[Group],MATCH(Edges[[#This Row],[Vertex 2]],GroupVertices[Vertex],0)),1,1,"")</f>
        <v>1</v>
      </c>
      <c r="BD12" s="48">
        <v>0</v>
      </c>
      <c r="BE12" s="49">
        <v>0</v>
      </c>
      <c r="BF12" s="48">
        <v>0</v>
      </c>
      <c r="BG12" s="49">
        <v>0</v>
      </c>
      <c r="BH12" s="48">
        <v>0</v>
      </c>
      <c r="BI12" s="49">
        <v>0</v>
      </c>
      <c r="BJ12" s="48">
        <v>12</v>
      </c>
      <c r="BK12" s="49">
        <v>100</v>
      </c>
      <c r="BL12" s="48">
        <v>12</v>
      </c>
    </row>
    <row r="13" spans="1:64" ht="15">
      <c r="A13" s="66" t="s">
        <v>220</v>
      </c>
      <c r="B13" s="66" t="s">
        <v>270</v>
      </c>
      <c r="C13" s="67" t="s">
        <v>1279</v>
      </c>
      <c r="D13" s="68">
        <v>3</v>
      </c>
      <c r="E13" s="69" t="s">
        <v>132</v>
      </c>
      <c r="F13" s="70">
        <v>32</v>
      </c>
      <c r="G13" s="67"/>
      <c r="H13" s="71"/>
      <c r="I13" s="72"/>
      <c r="J13" s="72"/>
      <c r="K13" s="34" t="s">
        <v>65</v>
      </c>
      <c r="L13" s="79">
        <v>13</v>
      </c>
      <c r="M13" s="79"/>
      <c r="N13" s="74"/>
      <c r="O13" s="81" t="s">
        <v>276</v>
      </c>
      <c r="P13" s="83">
        <v>43502.794386574074</v>
      </c>
      <c r="Q13" s="81" t="s">
        <v>281</v>
      </c>
      <c r="R13" s="84" t="s">
        <v>290</v>
      </c>
      <c r="S13" s="81" t="s">
        <v>294</v>
      </c>
      <c r="T13" s="81" t="s">
        <v>296</v>
      </c>
      <c r="U13" s="81"/>
      <c r="V13" s="84" t="s">
        <v>312</v>
      </c>
      <c r="W13" s="83">
        <v>43502.794386574074</v>
      </c>
      <c r="X13" s="84" t="s">
        <v>372</v>
      </c>
      <c r="Y13" s="81"/>
      <c r="Z13" s="81"/>
      <c r="AA13" s="88" t="s">
        <v>445</v>
      </c>
      <c r="AB13" s="81"/>
      <c r="AC13" s="81" t="b">
        <v>0</v>
      </c>
      <c r="AD13" s="81">
        <v>0</v>
      </c>
      <c r="AE13" s="88" t="s">
        <v>514</v>
      </c>
      <c r="AF13" s="81" t="b">
        <v>0</v>
      </c>
      <c r="AG13" s="81" t="s">
        <v>517</v>
      </c>
      <c r="AH13" s="81"/>
      <c r="AI13" s="88" t="s">
        <v>514</v>
      </c>
      <c r="AJ13" s="81" t="b">
        <v>0</v>
      </c>
      <c r="AK13" s="81">
        <v>15</v>
      </c>
      <c r="AL13" s="88" t="s">
        <v>508</v>
      </c>
      <c r="AM13" s="81" t="s">
        <v>520</v>
      </c>
      <c r="AN13" s="81" t="b">
        <v>0</v>
      </c>
      <c r="AO13" s="88" t="s">
        <v>508</v>
      </c>
      <c r="AP13" s="81" t="s">
        <v>178</v>
      </c>
      <c r="AQ13" s="81">
        <v>0</v>
      </c>
      <c r="AR13" s="81">
        <v>0</v>
      </c>
      <c r="AS13" s="81"/>
      <c r="AT13" s="81"/>
      <c r="AU13" s="81"/>
      <c r="AV13" s="81"/>
      <c r="AW13" s="81"/>
      <c r="AX13" s="81"/>
      <c r="AY13" s="81"/>
      <c r="AZ13" s="81"/>
      <c r="BA13">
        <v>1</v>
      </c>
      <c r="BB13" s="80" t="str">
        <f>REPLACE(INDEX(GroupVertices[Group],MATCH(Edges[[#This Row],[Vertex 1]],GroupVertices[Vertex],0)),1,1,"")</f>
        <v>1</v>
      </c>
      <c r="BC13" s="80" t="str">
        <f>REPLACE(INDEX(GroupVertices[Group],MATCH(Edges[[#This Row],[Vertex 2]],GroupVertices[Vertex],0)),1,1,"")</f>
        <v>1</v>
      </c>
      <c r="BD13" s="48"/>
      <c r="BE13" s="49"/>
      <c r="BF13" s="48"/>
      <c r="BG13" s="49"/>
      <c r="BH13" s="48"/>
      <c r="BI13" s="49"/>
      <c r="BJ13" s="48"/>
      <c r="BK13" s="49"/>
      <c r="BL13" s="48"/>
    </row>
    <row r="14" spans="1:64" ht="15">
      <c r="A14" s="66" t="s">
        <v>220</v>
      </c>
      <c r="B14" s="66" t="s">
        <v>271</v>
      </c>
      <c r="C14" s="67" t="s">
        <v>1279</v>
      </c>
      <c r="D14" s="68">
        <v>3</v>
      </c>
      <c r="E14" s="69" t="s">
        <v>132</v>
      </c>
      <c r="F14" s="70">
        <v>32</v>
      </c>
      <c r="G14" s="67"/>
      <c r="H14" s="71"/>
      <c r="I14" s="72"/>
      <c r="J14" s="72"/>
      <c r="K14" s="34" t="s">
        <v>65</v>
      </c>
      <c r="L14" s="79">
        <v>14</v>
      </c>
      <c r="M14" s="79"/>
      <c r="N14" s="74"/>
      <c r="O14" s="81" t="s">
        <v>277</v>
      </c>
      <c r="P14" s="83">
        <v>43502.794386574074</v>
      </c>
      <c r="Q14" s="81" t="s">
        <v>281</v>
      </c>
      <c r="R14" s="84" t="s">
        <v>290</v>
      </c>
      <c r="S14" s="81" t="s">
        <v>294</v>
      </c>
      <c r="T14" s="81" t="s">
        <v>296</v>
      </c>
      <c r="U14" s="81"/>
      <c r="V14" s="84" t="s">
        <v>312</v>
      </c>
      <c r="W14" s="83">
        <v>43502.794386574074</v>
      </c>
      <c r="X14" s="84" t="s">
        <v>372</v>
      </c>
      <c r="Y14" s="81"/>
      <c r="Z14" s="81"/>
      <c r="AA14" s="88" t="s">
        <v>445</v>
      </c>
      <c r="AB14" s="81"/>
      <c r="AC14" s="81" t="b">
        <v>0</v>
      </c>
      <c r="AD14" s="81">
        <v>0</v>
      </c>
      <c r="AE14" s="88" t="s">
        <v>514</v>
      </c>
      <c r="AF14" s="81" t="b">
        <v>0</v>
      </c>
      <c r="AG14" s="81" t="s">
        <v>517</v>
      </c>
      <c r="AH14" s="81"/>
      <c r="AI14" s="88" t="s">
        <v>514</v>
      </c>
      <c r="AJ14" s="81" t="b">
        <v>0</v>
      </c>
      <c r="AK14" s="81">
        <v>15</v>
      </c>
      <c r="AL14" s="88" t="s">
        <v>508</v>
      </c>
      <c r="AM14" s="81" t="s">
        <v>520</v>
      </c>
      <c r="AN14" s="81" t="b">
        <v>0</v>
      </c>
      <c r="AO14" s="88" t="s">
        <v>508</v>
      </c>
      <c r="AP14" s="81" t="s">
        <v>178</v>
      </c>
      <c r="AQ14" s="81">
        <v>0</v>
      </c>
      <c r="AR14" s="81">
        <v>0</v>
      </c>
      <c r="AS14" s="81"/>
      <c r="AT14" s="81"/>
      <c r="AU14" s="81"/>
      <c r="AV14" s="81"/>
      <c r="AW14" s="81"/>
      <c r="AX14" s="81"/>
      <c r="AY14" s="81"/>
      <c r="AZ14" s="81"/>
      <c r="BA14">
        <v>1</v>
      </c>
      <c r="BB14" s="80" t="str">
        <f>REPLACE(INDEX(GroupVertices[Group],MATCH(Edges[[#This Row],[Vertex 1]],GroupVertices[Vertex],0)),1,1,"")</f>
        <v>1</v>
      </c>
      <c r="BC14" s="80" t="str">
        <f>REPLACE(INDEX(GroupVertices[Group],MATCH(Edges[[#This Row],[Vertex 2]],GroupVertices[Vertex],0)),1,1,"")</f>
        <v>1</v>
      </c>
      <c r="BD14" s="48"/>
      <c r="BE14" s="49"/>
      <c r="BF14" s="48"/>
      <c r="BG14" s="49"/>
      <c r="BH14" s="48"/>
      <c r="BI14" s="49"/>
      <c r="BJ14" s="48"/>
      <c r="BK14" s="49"/>
      <c r="BL14" s="48"/>
    </row>
    <row r="15" spans="1:64" ht="15">
      <c r="A15" s="66" t="s">
        <v>220</v>
      </c>
      <c r="B15" s="66" t="s">
        <v>273</v>
      </c>
      <c r="C15" s="67" t="s">
        <v>1279</v>
      </c>
      <c r="D15" s="68">
        <v>3</v>
      </c>
      <c r="E15" s="69" t="s">
        <v>132</v>
      </c>
      <c r="F15" s="70">
        <v>32</v>
      </c>
      <c r="G15" s="67"/>
      <c r="H15" s="71"/>
      <c r="I15" s="72"/>
      <c r="J15" s="72"/>
      <c r="K15" s="34" t="s">
        <v>65</v>
      </c>
      <c r="L15" s="79">
        <v>15</v>
      </c>
      <c r="M15" s="79"/>
      <c r="N15" s="74"/>
      <c r="O15" s="81" t="s">
        <v>277</v>
      </c>
      <c r="P15" s="83">
        <v>43502.794386574074</v>
      </c>
      <c r="Q15" s="81" t="s">
        <v>281</v>
      </c>
      <c r="R15" s="84" t="s">
        <v>290</v>
      </c>
      <c r="S15" s="81" t="s">
        <v>294</v>
      </c>
      <c r="T15" s="81" t="s">
        <v>296</v>
      </c>
      <c r="U15" s="81"/>
      <c r="V15" s="84" t="s">
        <v>312</v>
      </c>
      <c r="W15" s="83">
        <v>43502.794386574074</v>
      </c>
      <c r="X15" s="84" t="s">
        <v>372</v>
      </c>
      <c r="Y15" s="81"/>
      <c r="Z15" s="81"/>
      <c r="AA15" s="88" t="s">
        <v>445</v>
      </c>
      <c r="AB15" s="81"/>
      <c r="AC15" s="81" t="b">
        <v>0</v>
      </c>
      <c r="AD15" s="81">
        <v>0</v>
      </c>
      <c r="AE15" s="88" t="s">
        <v>514</v>
      </c>
      <c r="AF15" s="81" t="b">
        <v>0</v>
      </c>
      <c r="AG15" s="81" t="s">
        <v>517</v>
      </c>
      <c r="AH15" s="81"/>
      <c r="AI15" s="88" t="s">
        <v>514</v>
      </c>
      <c r="AJ15" s="81" t="b">
        <v>0</v>
      </c>
      <c r="AK15" s="81">
        <v>15</v>
      </c>
      <c r="AL15" s="88" t="s">
        <v>508</v>
      </c>
      <c r="AM15" s="81" t="s">
        <v>520</v>
      </c>
      <c r="AN15" s="81" t="b">
        <v>0</v>
      </c>
      <c r="AO15" s="88" t="s">
        <v>508</v>
      </c>
      <c r="AP15" s="81" t="s">
        <v>178</v>
      </c>
      <c r="AQ15" s="81">
        <v>0</v>
      </c>
      <c r="AR15" s="81">
        <v>0</v>
      </c>
      <c r="AS15" s="81"/>
      <c r="AT15" s="81"/>
      <c r="AU15" s="81"/>
      <c r="AV15" s="81"/>
      <c r="AW15" s="81"/>
      <c r="AX15" s="81"/>
      <c r="AY15" s="81"/>
      <c r="AZ15" s="81"/>
      <c r="BA15">
        <v>1</v>
      </c>
      <c r="BB15" s="80" t="str">
        <f>REPLACE(INDEX(GroupVertices[Group],MATCH(Edges[[#This Row],[Vertex 1]],GroupVertices[Vertex],0)),1,1,"")</f>
        <v>1</v>
      </c>
      <c r="BC15" s="80" t="str">
        <f>REPLACE(INDEX(GroupVertices[Group],MATCH(Edges[[#This Row],[Vertex 2]],GroupVertices[Vertex],0)),1,1,"")</f>
        <v>1</v>
      </c>
      <c r="BD15" s="48"/>
      <c r="BE15" s="49"/>
      <c r="BF15" s="48"/>
      <c r="BG15" s="49"/>
      <c r="BH15" s="48"/>
      <c r="BI15" s="49"/>
      <c r="BJ15" s="48"/>
      <c r="BK15" s="49"/>
      <c r="BL15" s="48"/>
    </row>
    <row r="16" spans="1:64" ht="15">
      <c r="A16" s="66" t="s">
        <v>220</v>
      </c>
      <c r="B16" s="66" t="s">
        <v>269</v>
      </c>
      <c r="C16" s="67" t="s">
        <v>1279</v>
      </c>
      <c r="D16" s="68">
        <v>3</v>
      </c>
      <c r="E16" s="69" t="s">
        <v>132</v>
      </c>
      <c r="F16" s="70">
        <v>32</v>
      </c>
      <c r="G16" s="67"/>
      <c r="H16" s="71"/>
      <c r="I16" s="72"/>
      <c r="J16" s="72"/>
      <c r="K16" s="34" t="s">
        <v>65</v>
      </c>
      <c r="L16" s="79">
        <v>16</v>
      </c>
      <c r="M16" s="79"/>
      <c r="N16" s="74"/>
      <c r="O16" s="81" t="s">
        <v>277</v>
      </c>
      <c r="P16" s="83">
        <v>43502.794386574074</v>
      </c>
      <c r="Q16" s="81" t="s">
        <v>281</v>
      </c>
      <c r="R16" s="84" t="s">
        <v>290</v>
      </c>
      <c r="S16" s="81" t="s">
        <v>294</v>
      </c>
      <c r="T16" s="81" t="s">
        <v>296</v>
      </c>
      <c r="U16" s="81"/>
      <c r="V16" s="84" t="s">
        <v>312</v>
      </c>
      <c r="W16" s="83">
        <v>43502.794386574074</v>
      </c>
      <c r="X16" s="84" t="s">
        <v>372</v>
      </c>
      <c r="Y16" s="81"/>
      <c r="Z16" s="81"/>
      <c r="AA16" s="88" t="s">
        <v>445</v>
      </c>
      <c r="AB16" s="81"/>
      <c r="AC16" s="81" t="b">
        <v>0</v>
      </c>
      <c r="AD16" s="81">
        <v>0</v>
      </c>
      <c r="AE16" s="88" t="s">
        <v>514</v>
      </c>
      <c r="AF16" s="81" t="b">
        <v>0</v>
      </c>
      <c r="AG16" s="81" t="s">
        <v>517</v>
      </c>
      <c r="AH16" s="81"/>
      <c r="AI16" s="88" t="s">
        <v>514</v>
      </c>
      <c r="AJ16" s="81" t="b">
        <v>0</v>
      </c>
      <c r="AK16" s="81">
        <v>15</v>
      </c>
      <c r="AL16" s="88" t="s">
        <v>508</v>
      </c>
      <c r="AM16" s="81" t="s">
        <v>520</v>
      </c>
      <c r="AN16" s="81" t="b">
        <v>0</v>
      </c>
      <c r="AO16" s="88" t="s">
        <v>508</v>
      </c>
      <c r="AP16" s="81" t="s">
        <v>178</v>
      </c>
      <c r="AQ16" s="81">
        <v>0</v>
      </c>
      <c r="AR16" s="81">
        <v>0</v>
      </c>
      <c r="AS16" s="81"/>
      <c r="AT16" s="81"/>
      <c r="AU16" s="81"/>
      <c r="AV16" s="81"/>
      <c r="AW16" s="81"/>
      <c r="AX16" s="81"/>
      <c r="AY16" s="81"/>
      <c r="AZ16" s="81"/>
      <c r="BA16">
        <v>1</v>
      </c>
      <c r="BB16" s="80" t="str">
        <f>REPLACE(INDEX(GroupVertices[Group],MATCH(Edges[[#This Row],[Vertex 1]],GroupVertices[Vertex],0)),1,1,"")</f>
        <v>1</v>
      </c>
      <c r="BC16" s="80" t="str">
        <f>REPLACE(INDEX(GroupVertices[Group],MATCH(Edges[[#This Row],[Vertex 2]],GroupVertices[Vertex],0)),1,1,"")</f>
        <v>1</v>
      </c>
      <c r="BD16" s="48">
        <v>0</v>
      </c>
      <c r="BE16" s="49">
        <v>0</v>
      </c>
      <c r="BF16" s="48">
        <v>0</v>
      </c>
      <c r="BG16" s="49">
        <v>0</v>
      </c>
      <c r="BH16" s="48">
        <v>0</v>
      </c>
      <c r="BI16" s="49">
        <v>0</v>
      </c>
      <c r="BJ16" s="48">
        <v>12</v>
      </c>
      <c r="BK16" s="49">
        <v>100</v>
      </c>
      <c r="BL16" s="48">
        <v>12</v>
      </c>
    </row>
    <row r="17" spans="1:64" ht="15">
      <c r="A17" s="66" t="s">
        <v>221</v>
      </c>
      <c r="B17" s="66" t="s">
        <v>270</v>
      </c>
      <c r="C17" s="67" t="s">
        <v>1279</v>
      </c>
      <c r="D17" s="68">
        <v>3</v>
      </c>
      <c r="E17" s="69" t="s">
        <v>132</v>
      </c>
      <c r="F17" s="70">
        <v>32</v>
      </c>
      <c r="G17" s="67"/>
      <c r="H17" s="71"/>
      <c r="I17" s="72"/>
      <c r="J17" s="72"/>
      <c r="K17" s="34" t="s">
        <v>65</v>
      </c>
      <c r="L17" s="79">
        <v>17</v>
      </c>
      <c r="M17" s="79"/>
      <c r="N17" s="74"/>
      <c r="O17" s="81" t="s">
        <v>276</v>
      </c>
      <c r="P17" s="83">
        <v>43502.80490740741</v>
      </c>
      <c r="Q17" s="81" t="s">
        <v>281</v>
      </c>
      <c r="R17" s="84" t="s">
        <v>290</v>
      </c>
      <c r="S17" s="81" t="s">
        <v>294</v>
      </c>
      <c r="T17" s="81" t="s">
        <v>296</v>
      </c>
      <c r="U17" s="81"/>
      <c r="V17" s="84" t="s">
        <v>313</v>
      </c>
      <c r="W17" s="83">
        <v>43502.80490740741</v>
      </c>
      <c r="X17" s="84" t="s">
        <v>373</v>
      </c>
      <c r="Y17" s="81"/>
      <c r="Z17" s="81"/>
      <c r="AA17" s="88" t="s">
        <v>446</v>
      </c>
      <c r="AB17" s="81"/>
      <c r="AC17" s="81" t="b">
        <v>0</v>
      </c>
      <c r="AD17" s="81">
        <v>0</v>
      </c>
      <c r="AE17" s="88" t="s">
        <v>514</v>
      </c>
      <c r="AF17" s="81" t="b">
        <v>0</v>
      </c>
      <c r="AG17" s="81" t="s">
        <v>517</v>
      </c>
      <c r="AH17" s="81"/>
      <c r="AI17" s="88" t="s">
        <v>514</v>
      </c>
      <c r="AJ17" s="81" t="b">
        <v>0</v>
      </c>
      <c r="AK17" s="81">
        <v>15</v>
      </c>
      <c r="AL17" s="88" t="s">
        <v>508</v>
      </c>
      <c r="AM17" s="81" t="s">
        <v>520</v>
      </c>
      <c r="AN17" s="81" t="b">
        <v>0</v>
      </c>
      <c r="AO17" s="88" t="s">
        <v>508</v>
      </c>
      <c r="AP17" s="81" t="s">
        <v>178</v>
      </c>
      <c r="AQ17" s="81">
        <v>0</v>
      </c>
      <c r="AR17" s="81">
        <v>0</v>
      </c>
      <c r="AS17" s="81"/>
      <c r="AT17" s="81"/>
      <c r="AU17" s="81"/>
      <c r="AV17" s="81"/>
      <c r="AW17" s="81"/>
      <c r="AX17" s="81"/>
      <c r="AY17" s="81"/>
      <c r="AZ17" s="81"/>
      <c r="BA17">
        <v>1</v>
      </c>
      <c r="BB17" s="80" t="str">
        <f>REPLACE(INDEX(GroupVertices[Group],MATCH(Edges[[#This Row],[Vertex 1]],GroupVertices[Vertex],0)),1,1,"")</f>
        <v>1</v>
      </c>
      <c r="BC17" s="80" t="str">
        <f>REPLACE(INDEX(GroupVertices[Group],MATCH(Edges[[#This Row],[Vertex 2]],GroupVertices[Vertex],0)),1,1,"")</f>
        <v>1</v>
      </c>
      <c r="BD17" s="48"/>
      <c r="BE17" s="49"/>
      <c r="BF17" s="48"/>
      <c r="BG17" s="49"/>
      <c r="BH17" s="48"/>
      <c r="BI17" s="49"/>
      <c r="BJ17" s="48"/>
      <c r="BK17" s="49"/>
      <c r="BL17" s="48"/>
    </row>
    <row r="18" spans="1:64" ht="15">
      <c r="A18" s="66" t="s">
        <v>221</v>
      </c>
      <c r="B18" s="66" t="s">
        <v>271</v>
      </c>
      <c r="C18" s="67" t="s">
        <v>1279</v>
      </c>
      <c r="D18" s="68">
        <v>3</v>
      </c>
      <c r="E18" s="69" t="s">
        <v>132</v>
      </c>
      <c r="F18" s="70">
        <v>32</v>
      </c>
      <c r="G18" s="67"/>
      <c r="H18" s="71"/>
      <c r="I18" s="72"/>
      <c r="J18" s="72"/>
      <c r="K18" s="34" t="s">
        <v>65</v>
      </c>
      <c r="L18" s="79">
        <v>18</v>
      </c>
      <c r="M18" s="79"/>
      <c r="N18" s="74"/>
      <c r="O18" s="81" t="s">
        <v>277</v>
      </c>
      <c r="P18" s="83">
        <v>43502.80490740741</v>
      </c>
      <c r="Q18" s="81" t="s">
        <v>281</v>
      </c>
      <c r="R18" s="84" t="s">
        <v>290</v>
      </c>
      <c r="S18" s="81" t="s">
        <v>294</v>
      </c>
      <c r="T18" s="81" t="s">
        <v>296</v>
      </c>
      <c r="U18" s="81"/>
      <c r="V18" s="84" t="s">
        <v>313</v>
      </c>
      <c r="W18" s="83">
        <v>43502.80490740741</v>
      </c>
      <c r="X18" s="84" t="s">
        <v>373</v>
      </c>
      <c r="Y18" s="81"/>
      <c r="Z18" s="81"/>
      <c r="AA18" s="88" t="s">
        <v>446</v>
      </c>
      <c r="AB18" s="81"/>
      <c r="AC18" s="81" t="b">
        <v>0</v>
      </c>
      <c r="AD18" s="81">
        <v>0</v>
      </c>
      <c r="AE18" s="88" t="s">
        <v>514</v>
      </c>
      <c r="AF18" s="81" t="b">
        <v>0</v>
      </c>
      <c r="AG18" s="81" t="s">
        <v>517</v>
      </c>
      <c r="AH18" s="81"/>
      <c r="AI18" s="88" t="s">
        <v>514</v>
      </c>
      <c r="AJ18" s="81" t="b">
        <v>0</v>
      </c>
      <c r="AK18" s="81">
        <v>15</v>
      </c>
      <c r="AL18" s="88" t="s">
        <v>508</v>
      </c>
      <c r="AM18" s="81" t="s">
        <v>520</v>
      </c>
      <c r="AN18" s="81" t="b">
        <v>0</v>
      </c>
      <c r="AO18" s="88" t="s">
        <v>508</v>
      </c>
      <c r="AP18" s="81" t="s">
        <v>178</v>
      </c>
      <c r="AQ18" s="81">
        <v>0</v>
      </c>
      <c r="AR18" s="81">
        <v>0</v>
      </c>
      <c r="AS18" s="81"/>
      <c r="AT18" s="81"/>
      <c r="AU18" s="81"/>
      <c r="AV18" s="81"/>
      <c r="AW18" s="81"/>
      <c r="AX18" s="81"/>
      <c r="AY18" s="81"/>
      <c r="AZ18" s="81"/>
      <c r="BA18">
        <v>1</v>
      </c>
      <c r="BB18" s="80" t="str">
        <f>REPLACE(INDEX(GroupVertices[Group],MATCH(Edges[[#This Row],[Vertex 1]],GroupVertices[Vertex],0)),1,1,"")</f>
        <v>1</v>
      </c>
      <c r="BC18" s="80" t="str">
        <f>REPLACE(INDEX(GroupVertices[Group],MATCH(Edges[[#This Row],[Vertex 2]],GroupVertices[Vertex],0)),1,1,"")</f>
        <v>1</v>
      </c>
      <c r="BD18" s="48"/>
      <c r="BE18" s="49"/>
      <c r="BF18" s="48"/>
      <c r="BG18" s="49"/>
      <c r="BH18" s="48"/>
      <c r="BI18" s="49"/>
      <c r="BJ18" s="48"/>
      <c r="BK18" s="49"/>
      <c r="BL18" s="48"/>
    </row>
    <row r="19" spans="1:64" ht="15">
      <c r="A19" s="66" t="s">
        <v>221</v>
      </c>
      <c r="B19" s="66" t="s">
        <v>273</v>
      </c>
      <c r="C19" s="67" t="s">
        <v>1279</v>
      </c>
      <c r="D19" s="68">
        <v>3</v>
      </c>
      <c r="E19" s="69" t="s">
        <v>132</v>
      </c>
      <c r="F19" s="70">
        <v>32</v>
      </c>
      <c r="G19" s="67"/>
      <c r="H19" s="71"/>
      <c r="I19" s="72"/>
      <c r="J19" s="72"/>
      <c r="K19" s="34" t="s">
        <v>65</v>
      </c>
      <c r="L19" s="79">
        <v>19</v>
      </c>
      <c r="M19" s="79"/>
      <c r="N19" s="74"/>
      <c r="O19" s="81" t="s">
        <v>277</v>
      </c>
      <c r="P19" s="83">
        <v>43502.80490740741</v>
      </c>
      <c r="Q19" s="81" t="s">
        <v>281</v>
      </c>
      <c r="R19" s="84" t="s">
        <v>290</v>
      </c>
      <c r="S19" s="81" t="s">
        <v>294</v>
      </c>
      <c r="T19" s="81" t="s">
        <v>296</v>
      </c>
      <c r="U19" s="81"/>
      <c r="V19" s="84" t="s">
        <v>313</v>
      </c>
      <c r="W19" s="83">
        <v>43502.80490740741</v>
      </c>
      <c r="X19" s="84" t="s">
        <v>373</v>
      </c>
      <c r="Y19" s="81"/>
      <c r="Z19" s="81"/>
      <c r="AA19" s="88" t="s">
        <v>446</v>
      </c>
      <c r="AB19" s="81"/>
      <c r="AC19" s="81" t="b">
        <v>0</v>
      </c>
      <c r="AD19" s="81">
        <v>0</v>
      </c>
      <c r="AE19" s="88" t="s">
        <v>514</v>
      </c>
      <c r="AF19" s="81" t="b">
        <v>0</v>
      </c>
      <c r="AG19" s="81" t="s">
        <v>517</v>
      </c>
      <c r="AH19" s="81"/>
      <c r="AI19" s="88" t="s">
        <v>514</v>
      </c>
      <c r="AJ19" s="81" t="b">
        <v>0</v>
      </c>
      <c r="AK19" s="81">
        <v>15</v>
      </c>
      <c r="AL19" s="88" t="s">
        <v>508</v>
      </c>
      <c r="AM19" s="81" t="s">
        <v>520</v>
      </c>
      <c r="AN19" s="81" t="b">
        <v>0</v>
      </c>
      <c r="AO19" s="88" t="s">
        <v>508</v>
      </c>
      <c r="AP19" s="81" t="s">
        <v>178</v>
      </c>
      <c r="AQ19" s="81">
        <v>0</v>
      </c>
      <c r="AR19" s="81">
        <v>0</v>
      </c>
      <c r="AS19" s="81"/>
      <c r="AT19" s="81"/>
      <c r="AU19" s="81"/>
      <c r="AV19" s="81"/>
      <c r="AW19" s="81"/>
      <c r="AX19" s="81"/>
      <c r="AY19" s="81"/>
      <c r="AZ19" s="81"/>
      <c r="BA19">
        <v>1</v>
      </c>
      <c r="BB19" s="80" t="str">
        <f>REPLACE(INDEX(GroupVertices[Group],MATCH(Edges[[#This Row],[Vertex 1]],GroupVertices[Vertex],0)),1,1,"")</f>
        <v>1</v>
      </c>
      <c r="BC19" s="80" t="str">
        <f>REPLACE(INDEX(GroupVertices[Group],MATCH(Edges[[#This Row],[Vertex 2]],GroupVertices[Vertex],0)),1,1,"")</f>
        <v>1</v>
      </c>
      <c r="BD19" s="48"/>
      <c r="BE19" s="49"/>
      <c r="BF19" s="48"/>
      <c r="BG19" s="49"/>
      <c r="BH19" s="48"/>
      <c r="BI19" s="49"/>
      <c r="BJ19" s="48"/>
      <c r="BK19" s="49"/>
      <c r="BL19" s="48"/>
    </row>
    <row r="20" spans="1:64" ht="15">
      <c r="A20" s="66" t="s">
        <v>221</v>
      </c>
      <c r="B20" s="66" t="s">
        <v>269</v>
      </c>
      <c r="C20" s="67" t="s">
        <v>1279</v>
      </c>
      <c r="D20" s="68">
        <v>3</v>
      </c>
      <c r="E20" s="69" t="s">
        <v>132</v>
      </c>
      <c r="F20" s="70">
        <v>32</v>
      </c>
      <c r="G20" s="67"/>
      <c r="H20" s="71"/>
      <c r="I20" s="72"/>
      <c r="J20" s="72"/>
      <c r="K20" s="34" t="s">
        <v>65</v>
      </c>
      <c r="L20" s="79">
        <v>20</v>
      </c>
      <c r="M20" s="79"/>
      <c r="N20" s="74"/>
      <c r="O20" s="81" t="s">
        <v>277</v>
      </c>
      <c r="P20" s="83">
        <v>43502.80490740741</v>
      </c>
      <c r="Q20" s="81" t="s">
        <v>281</v>
      </c>
      <c r="R20" s="84" t="s">
        <v>290</v>
      </c>
      <c r="S20" s="81" t="s">
        <v>294</v>
      </c>
      <c r="T20" s="81" t="s">
        <v>296</v>
      </c>
      <c r="U20" s="81"/>
      <c r="V20" s="84" t="s">
        <v>313</v>
      </c>
      <c r="W20" s="83">
        <v>43502.80490740741</v>
      </c>
      <c r="X20" s="84" t="s">
        <v>373</v>
      </c>
      <c r="Y20" s="81"/>
      <c r="Z20" s="81"/>
      <c r="AA20" s="88" t="s">
        <v>446</v>
      </c>
      <c r="AB20" s="81"/>
      <c r="AC20" s="81" t="b">
        <v>0</v>
      </c>
      <c r="AD20" s="81">
        <v>0</v>
      </c>
      <c r="AE20" s="88" t="s">
        <v>514</v>
      </c>
      <c r="AF20" s="81" t="b">
        <v>0</v>
      </c>
      <c r="AG20" s="81" t="s">
        <v>517</v>
      </c>
      <c r="AH20" s="81"/>
      <c r="AI20" s="88" t="s">
        <v>514</v>
      </c>
      <c r="AJ20" s="81" t="b">
        <v>0</v>
      </c>
      <c r="AK20" s="81">
        <v>15</v>
      </c>
      <c r="AL20" s="88" t="s">
        <v>508</v>
      </c>
      <c r="AM20" s="81" t="s">
        <v>520</v>
      </c>
      <c r="AN20" s="81" t="b">
        <v>0</v>
      </c>
      <c r="AO20" s="88" t="s">
        <v>508</v>
      </c>
      <c r="AP20" s="81" t="s">
        <v>178</v>
      </c>
      <c r="AQ20" s="81">
        <v>0</v>
      </c>
      <c r="AR20" s="81">
        <v>0</v>
      </c>
      <c r="AS20" s="81"/>
      <c r="AT20" s="81"/>
      <c r="AU20" s="81"/>
      <c r="AV20" s="81"/>
      <c r="AW20" s="81"/>
      <c r="AX20" s="81"/>
      <c r="AY20" s="81"/>
      <c r="AZ20" s="81"/>
      <c r="BA20">
        <v>1</v>
      </c>
      <c r="BB20" s="80" t="str">
        <f>REPLACE(INDEX(GroupVertices[Group],MATCH(Edges[[#This Row],[Vertex 1]],GroupVertices[Vertex],0)),1,1,"")</f>
        <v>1</v>
      </c>
      <c r="BC20" s="80" t="str">
        <f>REPLACE(INDEX(GroupVertices[Group],MATCH(Edges[[#This Row],[Vertex 2]],GroupVertices[Vertex],0)),1,1,"")</f>
        <v>1</v>
      </c>
      <c r="BD20" s="48">
        <v>0</v>
      </c>
      <c r="BE20" s="49">
        <v>0</v>
      </c>
      <c r="BF20" s="48">
        <v>0</v>
      </c>
      <c r="BG20" s="49">
        <v>0</v>
      </c>
      <c r="BH20" s="48">
        <v>0</v>
      </c>
      <c r="BI20" s="49">
        <v>0</v>
      </c>
      <c r="BJ20" s="48">
        <v>12</v>
      </c>
      <c r="BK20" s="49">
        <v>100</v>
      </c>
      <c r="BL20" s="48">
        <v>12</v>
      </c>
    </row>
    <row r="21" spans="1:64" ht="15">
      <c r="A21" s="66" t="s">
        <v>222</v>
      </c>
      <c r="B21" s="66" t="s">
        <v>259</v>
      </c>
      <c r="C21" s="67" t="s">
        <v>1279</v>
      </c>
      <c r="D21" s="68">
        <v>3</v>
      </c>
      <c r="E21" s="69" t="s">
        <v>132</v>
      </c>
      <c r="F21" s="70">
        <v>32</v>
      </c>
      <c r="G21" s="67"/>
      <c r="H21" s="71"/>
      <c r="I21" s="72"/>
      <c r="J21" s="72"/>
      <c r="K21" s="34" t="s">
        <v>65</v>
      </c>
      <c r="L21" s="79">
        <v>21</v>
      </c>
      <c r="M21" s="79"/>
      <c r="N21" s="74"/>
      <c r="O21" s="81" t="s">
        <v>276</v>
      </c>
      <c r="P21" s="83">
        <v>43502.83755787037</v>
      </c>
      <c r="Q21" s="81" t="s">
        <v>282</v>
      </c>
      <c r="R21" s="84" t="s">
        <v>290</v>
      </c>
      <c r="S21" s="81" t="s">
        <v>294</v>
      </c>
      <c r="T21" s="81" t="s">
        <v>298</v>
      </c>
      <c r="U21" s="81"/>
      <c r="V21" s="84" t="s">
        <v>314</v>
      </c>
      <c r="W21" s="83">
        <v>43502.83755787037</v>
      </c>
      <c r="X21" s="84" t="s">
        <v>374</v>
      </c>
      <c r="Y21" s="81"/>
      <c r="Z21" s="81"/>
      <c r="AA21" s="88" t="s">
        <v>447</v>
      </c>
      <c r="AB21" s="81"/>
      <c r="AC21" s="81" t="b">
        <v>0</v>
      </c>
      <c r="AD21" s="81">
        <v>0</v>
      </c>
      <c r="AE21" s="88" t="s">
        <v>514</v>
      </c>
      <c r="AF21" s="81" t="b">
        <v>0</v>
      </c>
      <c r="AG21" s="81" t="s">
        <v>517</v>
      </c>
      <c r="AH21" s="81"/>
      <c r="AI21" s="88" t="s">
        <v>514</v>
      </c>
      <c r="AJ21" s="81" t="b">
        <v>0</v>
      </c>
      <c r="AK21" s="81">
        <v>19</v>
      </c>
      <c r="AL21" s="88" t="s">
        <v>489</v>
      </c>
      <c r="AM21" s="81" t="s">
        <v>520</v>
      </c>
      <c r="AN21" s="81" t="b">
        <v>0</v>
      </c>
      <c r="AO21" s="88" t="s">
        <v>489</v>
      </c>
      <c r="AP21" s="81" t="s">
        <v>178</v>
      </c>
      <c r="AQ21" s="81">
        <v>0</v>
      </c>
      <c r="AR21" s="81">
        <v>0</v>
      </c>
      <c r="AS21" s="81"/>
      <c r="AT21" s="81"/>
      <c r="AU21" s="81"/>
      <c r="AV21" s="81"/>
      <c r="AW21" s="81"/>
      <c r="AX21" s="81"/>
      <c r="AY21" s="81"/>
      <c r="AZ21" s="81"/>
      <c r="BA21">
        <v>1</v>
      </c>
      <c r="BB21" s="80" t="str">
        <f>REPLACE(INDEX(GroupVertices[Group],MATCH(Edges[[#This Row],[Vertex 1]],GroupVertices[Vertex],0)),1,1,"")</f>
        <v>2</v>
      </c>
      <c r="BC21" s="80" t="str">
        <f>REPLACE(INDEX(GroupVertices[Group],MATCH(Edges[[#This Row],[Vertex 2]],GroupVertices[Vertex],0)),1,1,"")</f>
        <v>2</v>
      </c>
      <c r="BD21" s="48"/>
      <c r="BE21" s="49"/>
      <c r="BF21" s="48"/>
      <c r="BG21" s="49"/>
      <c r="BH21" s="48"/>
      <c r="BI21" s="49"/>
      <c r="BJ21" s="48"/>
      <c r="BK21" s="49"/>
      <c r="BL21" s="48"/>
    </row>
    <row r="22" spans="1:64" ht="15">
      <c r="A22" s="66" t="s">
        <v>222</v>
      </c>
      <c r="B22" s="66" t="s">
        <v>260</v>
      </c>
      <c r="C22" s="67" t="s">
        <v>1279</v>
      </c>
      <c r="D22" s="68">
        <v>3</v>
      </c>
      <c r="E22" s="69" t="s">
        <v>132</v>
      </c>
      <c r="F22" s="70">
        <v>32</v>
      </c>
      <c r="G22" s="67"/>
      <c r="H22" s="71"/>
      <c r="I22" s="72"/>
      <c r="J22" s="72"/>
      <c r="K22" s="34" t="s">
        <v>65</v>
      </c>
      <c r="L22" s="79">
        <v>22</v>
      </c>
      <c r="M22" s="79"/>
      <c r="N22" s="74"/>
      <c r="O22" s="81" t="s">
        <v>277</v>
      </c>
      <c r="P22" s="83">
        <v>43502.83755787037</v>
      </c>
      <c r="Q22" s="81" t="s">
        <v>282</v>
      </c>
      <c r="R22" s="84" t="s">
        <v>290</v>
      </c>
      <c r="S22" s="81" t="s">
        <v>294</v>
      </c>
      <c r="T22" s="81" t="s">
        <v>298</v>
      </c>
      <c r="U22" s="81"/>
      <c r="V22" s="84" t="s">
        <v>314</v>
      </c>
      <c r="W22" s="83">
        <v>43502.83755787037</v>
      </c>
      <c r="X22" s="84" t="s">
        <v>374</v>
      </c>
      <c r="Y22" s="81"/>
      <c r="Z22" s="81"/>
      <c r="AA22" s="88" t="s">
        <v>447</v>
      </c>
      <c r="AB22" s="81"/>
      <c r="AC22" s="81" t="b">
        <v>0</v>
      </c>
      <c r="AD22" s="81">
        <v>0</v>
      </c>
      <c r="AE22" s="88" t="s">
        <v>514</v>
      </c>
      <c r="AF22" s="81" t="b">
        <v>0</v>
      </c>
      <c r="AG22" s="81" t="s">
        <v>517</v>
      </c>
      <c r="AH22" s="81"/>
      <c r="AI22" s="88" t="s">
        <v>514</v>
      </c>
      <c r="AJ22" s="81" t="b">
        <v>0</v>
      </c>
      <c r="AK22" s="81">
        <v>19</v>
      </c>
      <c r="AL22" s="88" t="s">
        <v>489</v>
      </c>
      <c r="AM22" s="81" t="s">
        <v>520</v>
      </c>
      <c r="AN22" s="81" t="b">
        <v>0</v>
      </c>
      <c r="AO22" s="88" t="s">
        <v>489</v>
      </c>
      <c r="AP22" s="81" t="s">
        <v>178</v>
      </c>
      <c r="AQ22" s="81">
        <v>0</v>
      </c>
      <c r="AR22" s="81">
        <v>0</v>
      </c>
      <c r="AS22" s="81"/>
      <c r="AT22" s="81"/>
      <c r="AU22" s="81"/>
      <c r="AV22" s="81"/>
      <c r="AW22" s="81"/>
      <c r="AX22" s="81"/>
      <c r="AY22" s="81"/>
      <c r="AZ22" s="81"/>
      <c r="BA22">
        <v>1</v>
      </c>
      <c r="BB22" s="80" t="str">
        <f>REPLACE(INDEX(GroupVertices[Group],MATCH(Edges[[#This Row],[Vertex 1]],GroupVertices[Vertex],0)),1,1,"")</f>
        <v>2</v>
      </c>
      <c r="BC22" s="80" t="str">
        <f>REPLACE(INDEX(GroupVertices[Group],MATCH(Edges[[#This Row],[Vertex 2]],GroupVertices[Vertex],0)),1,1,"")</f>
        <v>2</v>
      </c>
      <c r="BD22" s="48"/>
      <c r="BE22" s="49"/>
      <c r="BF22" s="48"/>
      <c r="BG22" s="49"/>
      <c r="BH22" s="48"/>
      <c r="BI22" s="49"/>
      <c r="BJ22" s="48"/>
      <c r="BK22" s="49"/>
      <c r="BL22" s="48"/>
    </row>
    <row r="23" spans="1:64" ht="15">
      <c r="A23" s="66" t="s">
        <v>222</v>
      </c>
      <c r="B23" s="66" t="s">
        <v>274</v>
      </c>
      <c r="C23" s="67" t="s">
        <v>1279</v>
      </c>
      <c r="D23" s="68">
        <v>3</v>
      </c>
      <c r="E23" s="69" t="s">
        <v>132</v>
      </c>
      <c r="F23" s="70">
        <v>32</v>
      </c>
      <c r="G23" s="67"/>
      <c r="H23" s="71"/>
      <c r="I23" s="72"/>
      <c r="J23" s="72"/>
      <c r="K23" s="34" t="s">
        <v>65</v>
      </c>
      <c r="L23" s="79">
        <v>23</v>
      </c>
      <c r="M23" s="79"/>
      <c r="N23" s="74"/>
      <c r="O23" s="81" t="s">
        <v>277</v>
      </c>
      <c r="P23" s="83">
        <v>43502.83755787037</v>
      </c>
      <c r="Q23" s="81" t="s">
        <v>282</v>
      </c>
      <c r="R23" s="84" t="s">
        <v>290</v>
      </c>
      <c r="S23" s="81" t="s">
        <v>294</v>
      </c>
      <c r="T23" s="81" t="s">
        <v>298</v>
      </c>
      <c r="U23" s="81"/>
      <c r="V23" s="84" t="s">
        <v>314</v>
      </c>
      <c r="W23" s="83">
        <v>43502.83755787037</v>
      </c>
      <c r="X23" s="84" t="s">
        <v>374</v>
      </c>
      <c r="Y23" s="81"/>
      <c r="Z23" s="81"/>
      <c r="AA23" s="88" t="s">
        <v>447</v>
      </c>
      <c r="AB23" s="81"/>
      <c r="AC23" s="81" t="b">
        <v>0</v>
      </c>
      <c r="AD23" s="81">
        <v>0</v>
      </c>
      <c r="AE23" s="88" t="s">
        <v>514</v>
      </c>
      <c r="AF23" s="81" t="b">
        <v>0</v>
      </c>
      <c r="AG23" s="81" t="s">
        <v>517</v>
      </c>
      <c r="AH23" s="81"/>
      <c r="AI23" s="88" t="s">
        <v>514</v>
      </c>
      <c r="AJ23" s="81" t="b">
        <v>0</v>
      </c>
      <c r="AK23" s="81">
        <v>19</v>
      </c>
      <c r="AL23" s="88" t="s">
        <v>489</v>
      </c>
      <c r="AM23" s="81" t="s">
        <v>520</v>
      </c>
      <c r="AN23" s="81" t="b">
        <v>0</v>
      </c>
      <c r="AO23" s="88" t="s">
        <v>489</v>
      </c>
      <c r="AP23" s="81" t="s">
        <v>178</v>
      </c>
      <c r="AQ23" s="81">
        <v>0</v>
      </c>
      <c r="AR23" s="81">
        <v>0</v>
      </c>
      <c r="AS23" s="81"/>
      <c r="AT23" s="81"/>
      <c r="AU23" s="81"/>
      <c r="AV23" s="81"/>
      <c r="AW23" s="81"/>
      <c r="AX23" s="81"/>
      <c r="AY23" s="81"/>
      <c r="AZ23" s="81"/>
      <c r="BA23">
        <v>1</v>
      </c>
      <c r="BB23" s="80" t="str">
        <f>REPLACE(INDEX(GroupVertices[Group],MATCH(Edges[[#This Row],[Vertex 1]],GroupVertices[Vertex],0)),1,1,"")</f>
        <v>2</v>
      </c>
      <c r="BC23" s="80" t="str">
        <f>REPLACE(INDEX(GroupVertices[Group],MATCH(Edges[[#This Row],[Vertex 2]],GroupVertices[Vertex],0)),1,1,"")</f>
        <v>2</v>
      </c>
      <c r="BD23" s="48">
        <v>0</v>
      </c>
      <c r="BE23" s="49">
        <v>0</v>
      </c>
      <c r="BF23" s="48">
        <v>0</v>
      </c>
      <c r="BG23" s="49">
        <v>0</v>
      </c>
      <c r="BH23" s="48">
        <v>0</v>
      </c>
      <c r="BI23" s="49">
        <v>0</v>
      </c>
      <c r="BJ23" s="48">
        <v>33</v>
      </c>
      <c r="BK23" s="49">
        <v>100</v>
      </c>
      <c r="BL23" s="48">
        <v>33</v>
      </c>
    </row>
    <row r="24" spans="1:64" ht="15">
      <c r="A24" s="66" t="s">
        <v>222</v>
      </c>
      <c r="B24" s="66" t="s">
        <v>273</v>
      </c>
      <c r="C24" s="67" t="s">
        <v>1279</v>
      </c>
      <c r="D24" s="68">
        <v>3</v>
      </c>
      <c r="E24" s="69" t="s">
        <v>132</v>
      </c>
      <c r="F24" s="70">
        <v>32</v>
      </c>
      <c r="G24" s="67"/>
      <c r="H24" s="71"/>
      <c r="I24" s="72"/>
      <c r="J24" s="72"/>
      <c r="K24" s="34" t="s">
        <v>65</v>
      </c>
      <c r="L24" s="79">
        <v>24</v>
      </c>
      <c r="M24" s="79"/>
      <c r="N24" s="74"/>
      <c r="O24" s="81" t="s">
        <v>277</v>
      </c>
      <c r="P24" s="83">
        <v>43502.83755787037</v>
      </c>
      <c r="Q24" s="81" t="s">
        <v>282</v>
      </c>
      <c r="R24" s="84" t="s">
        <v>290</v>
      </c>
      <c r="S24" s="81" t="s">
        <v>294</v>
      </c>
      <c r="T24" s="81" t="s">
        <v>298</v>
      </c>
      <c r="U24" s="81"/>
      <c r="V24" s="84" t="s">
        <v>314</v>
      </c>
      <c r="W24" s="83">
        <v>43502.83755787037</v>
      </c>
      <c r="X24" s="84" t="s">
        <v>374</v>
      </c>
      <c r="Y24" s="81"/>
      <c r="Z24" s="81"/>
      <c r="AA24" s="88" t="s">
        <v>447</v>
      </c>
      <c r="AB24" s="81"/>
      <c r="AC24" s="81" t="b">
        <v>0</v>
      </c>
      <c r="AD24" s="81">
        <v>0</v>
      </c>
      <c r="AE24" s="88" t="s">
        <v>514</v>
      </c>
      <c r="AF24" s="81" t="b">
        <v>0</v>
      </c>
      <c r="AG24" s="81" t="s">
        <v>517</v>
      </c>
      <c r="AH24" s="81"/>
      <c r="AI24" s="88" t="s">
        <v>514</v>
      </c>
      <c r="AJ24" s="81" t="b">
        <v>0</v>
      </c>
      <c r="AK24" s="81">
        <v>19</v>
      </c>
      <c r="AL24" s="88" t="s">
        <v>489</v>
      </c>
      <c r="AM24" s="81" t="s">
        <v>520</v>
      </c>
      <c r="AN24" s="81" t="b">
        <v>0</v>
      </c>
      <c r="AO24" s="88" t="s">
        <v>489</v>
      </c>
      <c r="AP24" s="81" t="s">
        <v>178</v>
      </c>
      <c r="AQ24" s="81">
        <v>0</v>
      </c>
      <c r="AR24" s="81">
        <v>0</v>
      </c>
      <c r="AS24" s="81"/>
      <c r="AT24" s="81"/>
      <c r="AU24" s="81"/>
      <c r="AV24" s="81"/>
      <c r="AW24" s="81"/>
      <c r="AX24" s="81"/>
      <c r="AY24" s="81"/>
      <c r="AZ24" s="81"/>
      <c r="BA24">
        <v>1</v>
      </c>
      <c r="BB24" s="80" t="str">
        <f>REPLACE(INDEX(GroupVertices[Group],MATCH(Edges[[#This Row],[Vertex 1]],GroupVertices[Vertex],0)),1,1,"")</f>
        <v>2</v>
      </c>
      <c r="BC24" s="80" t="str">
        <f>REPLACE(INDEX(GroupVertices[Group],MATCH(Edges[[#This Row],[Vertex 2]],GroupVertices[Vertex],0)),1,1,"")</f>
        <v>1</v>
      </c>
      <c r="BD24" s="48"/>
      <c r="BE24" s="49"/>
      <c r="BF24" s="48"/>
      <c r="BG24" s="49"/>
      <c r="BH24" s="48"/>
      <c r="BI24" s="49"/>
      <c r="BJ24" s="48"/>
      <c r="BK24" s="49"/>
      <c r="BL24" s="48"/>
    </row>
    <row r="25" spans="1:64" ht="15">
      <c r="A25" s="66" t="s">
        <v>223</v>
      </c>
      <c r="B25" s="66" t="s">
        <v>259</v>
      </c>
      <c r="C25" s="67" t="s">
        <v>1279</v>
      </c>
      <c r="D25" s="68">
        <v>3</v>
      </c>
      <c r="E25" s="69" t="s">
        <v>132</v>
      </c>
      <c r="F25" s="70">
        <v>32</v>
      </c>
      <c r="G25" s="67"/>
      <c r="H25" s="71"/>
      <c r="I25" s="72"/>
      <c r="J25" s="72"/>
      <c r="K25" s="34" t="s">
        <v>65</v>
      </c>
      <c r="L25" s="79">
        <v>25</v>
      </c>
      <c r="M25" s="79"/>
      <c r="N25" s="74"/>
      <c r="O25" s="81" t="s">
        <v>276</v>
      </c>
      <c r="P25" s="83">
        <v>43502.844456018516</v>
      </c>
      <c r="Q25" s="81" t="s">
        <v>282</v>
      </c>
      <c r="R25" s="84" t="s">
        <v>290</v>
      </c>
      <c r="S25" s="81" t="s">
        <v>294</v>
      </c>
      <c r="T25" s="81" t="s">
        <v>298</v>
      </c>
      <c r="U25" s="81"/>
      <c r="V25" s="84" t="s">
        <v>315</v>
      </c>
      <c r="W25" s="83">
        <v>43502.844456018516</v>
      </c>
      <c r="X25" s="84" t="s">
        <v>375</v>
      </c>
      <c r="Y25" s="81"/>
      <c r="Z25" s="81"/>
      <c r="AA25" s="88" t="s">
        <v>448</v>
      </c>
      <c r="AB25" s="81"/>
      <c r="AC25" s="81" t="b">
        <v>0</v>
      </c>
      <c r="AD25" s="81">
        <v>0</v>
      </c>
      <c r="AE25" s="88" t="s">
        <v>514</v>
      </c>
      <c r="AF25" s="81" t="b">
        <v>0</v>
      </c>
      <c r="AG25" s="81" t="s">
        <v>517</v>
      </c>
      <c r="AH25" s="81"/>
      <c r="AI25" s="88" t="s">
        <v>514</v>
      </c>
      <c r="AJ25" s="81" t="b">
        <v>0</v>
      </c>
      <c r="AK25" s="81">
        <v>19</v>
      </c>
      <c r="AL25" s="88" t="s">
        <v>489</v>
      </c>
      <c r="AM25" s="81" t="s">
        <v>522</v>
      </c>
      <c r="AN25" s="81" t="b">
        <v>0</v>
      </c>
      <c r="AO25" s="88" t="s">
        <v>489</v>
      </c>
      <c r="AP25" s="81" t="s">
        <v>178</v>
      </c>
      <c r="AQ25" s="81">
        <v>0</v>
      </c>
      <c r="AR25" s="81">
        <v>0</v>
      </c>
      <c r="AS25" s="81"/>
      <c r="AT25" s="81"/>
      <c r="AU25" s="81"/>
      <c r="AV25" s="81"/>
      <c r="AW25" s="81"/>
      <c r="AX25" s="81"/>
      <c r="AY25" s="81"/>
      <c r="AZ25" s="81"/>
      <c r="BA25">
        <v>1</v>
      </c>
      <c r="BB25" s="80" t="str">
        <f>REPLACE(INDEX(GroupVertices[Group],MATCH(Edges[[#This Row],[Vertex 1]],GroupVertices[Vertex],0)),1,1,"")</f>
        <v>2</v>
      </c>
      <c r="BC25" s="80" t="str">
        <f>REPLACE(INDEX(GroupVertices[Group],MATCH(Edges[[#This Row],[Vertex 2]],GroupVertices[Vertex],0)),1,1,"")</f>
        <v>2</v>
      </c>
      <c r="BD25" s="48"/>
      <c r="BE25" s="49"/>
      <c r="BF25" s="48"/>
      <c r="BG25" s="49"/>
      <c r="BH25" s="48"/>
      <c r="BI25" s="49"/>
      <c r="BJ25" s="48"/>
      <c r="BK25" s="49"/>
      <c r="BL25" s="48"/>
    </row>
    <row r="26" spans="1:64" ht="15">
      <c r="A26" s="66" t="s">
        <v>223</v>
      </c>
      <c r="B26" s="66" t="s">
        <v>260</v>
      </c>
      <c r="C26" s="67" t="s">
        <v>1279</v>
      </c>
      <c r="D26" s="68">
        <v>3</v>
      </c>
      <c r="E26" s="69" t="s">
        <v>132</v>
      </c>
      <c r="F26" s="70">
        <v>32</v>
      </c>
      <c r="G26" s="67"/>
      <c r="H26" s="71"/>
      <c r="I26" s="72"/>
      <c r="J26" s="72"/>
      <c r="K26" s="34" t="s">
        <v>65</v>
      </c>
      <c r="L26" s="79">
        <v>26</v>
      </c>
      <c r="M26" s="79"/>
      <c r="N26" s="74"/>
      <c r="O26" s="81" t="s">
        <v>277</v>
      </c>
      <c r="P26" s="83">
        <v>43502.844456018516</v>
      </c>
      <c r="Q26" s="81" t="s">
        <v>282</v>
      </c>
      <c r="R26" s="84" t="s">
        <v>290</v>
      </c>
      <c r="S26" s="81" t="s">
        <v>294</v>
      </c>
      <c r="T26" s="81" t="s">
        <v>298</v>
      </c>
      <c r="U26" s="81"/>
      <c r="V26" s="84" t="s">
        <v>315</v>
      </c>
      <c r="W26" s="83">
        <v>43502.844456018516</v>
      </c>
      <c r="X26" s="84" t="s">
        <v>375</v>
      </c>
      <c r="Y26" s="81"/>
      <c r="Z26" s="81"/>
      <c r="AA26" s="88" t="s">
        <v>448</v>
      </c>
      <c r="AB26" s="81"/>
      <c r="AC26" s="81" t="b">
        <v>0</v>
      </c>
      <c r="AD26" s="81">
        <v>0</v>
      </c>
      <c r="AE26" s="88" t="s">
        <v>514</v>
      </c>
      <c r="AF26" s="81" t="b">
        <v>0</v>
      </c>
      <c r="AG26" s="81" t="s">
        <v>517</v>
      </c>
      <c r="AH26" s="81"/>
      <c r="AI26" s="88" t="s">
        <v>514</v>
      </c>
      <c r="AJ26" s="81" t="b">
        <v>0</v>
      </c>
      <c r="AK26" s="81">
        <v>19</v>
      </c>
      <c r="AL26" s="88" t="s">
        <v>489</v>
      </c>
      <c r="AM26" s="81" t="s">
        <v>522</v>
      </c>
      <c r="AN26" s="81" t="b">
        <v>0</v>
      </c>
      <c r="AO26" s="88" t="s">
        <v>489</v>
      </c>
      <c r="AP26" s="81" t="s">
        <v>178</v>
      </c>
      <c r="AQ26" s="81">
        <v>0</v>
      </c>
      <c r="AR26" s="81">
        <v>0</v>
      </c>
      <c r="AS26" s="81"/>
      <c r="AT26" s="81"/>
      <c r="AU26" s="81"/>
      <c r="AV26" s="81"/>
      <c r="AW26" s="81"/>
      <c r="AX26" s="81"/>
      <c r="AY26" s="81"/>
      <c r="AZ26" s="81"/>
      <c r="BA26">
        <v>1</v>
      </c>
      <c r="BB26" s="80" t="str">
        <f>REPLACE(INDEX(GroupVertices[Group],MATCH(Edges[[#This Row],[Vertex 1]],GroupVertices[Vertex],0)),1,1,"")</f>
        <v>2</v>
      </c>
      <c r="BC26" s="80" t="str">
        <f>REPLACE(INDEX(GroupVertices[Group],MATCH(Edges[[#This Row],[Vertex 2]],GroupVertices[Vertex],0)),1,1,"")</f>
        <v>2</v>
      </c>
      <c r="BD26" s="48"/>
      <c r="BE26" s="49"/>
      <c r="BF26" s="48"/>
      <c r="BG26" s="49"/>
      <c r="BH26" s="48"/>
      <c r="BI26" s="49"/>
      <c r="BJ26" s="48"/>
      <c r="BK26" s="49"/>
      <c r="BL26" s="48"/>
    </row>
    <row r="27" spans="1:64" ht="15">
      <c r="A27" s="66" t="s">
        <v>223</v>
      </c>
      <c r="B27" s="66" t="s">
        <v>274</v>
      </c>
      <c r="C27" s="67" t="s">
        <v>1279</v>
      </c>
      <c r="D27" s="68">
        <v>3</v>
      </c>
      <c r="E27" s="69" t="s">
        <v>132</v>
      </c>
      <c r="F27" s="70">
        <v>32</v>
      </c>
      <c r="G27" s="67"/>
      <c r="H27" s="71"/>
      <c r="I27" s="72"/>
      <c r="J27" s="72"/>
      <c r="K27" s="34" t="s">
        <v>65</v>
      </c>
      <c r="L27" s="79">
        <v>27</v>
      </c>
      <c r="M27" s="79"/>
      <c r="N27" s="74"/>
      <c r="O27" s="81" t="s">
        <v>277</v>
      </c>
      <c r="P27" s="83">
        <v>43502.844456018516</v>
      </c>
      <c r="Q27" s="81" t="s">
        <v>282</v>
      </c>
      <c r="R27" s="84" t="s">
        <v>290</v>
      </c>
      <c r="S27" s="81" t="s">
        <v>294</v>
      </c>
      <c r="T27" s="81" t="s">
        <v>298</v>
      </c>
      <c r="U27" s="81"/>
      <c r="V27" s="84" t="s">
        <v>315</v>
      </c>
      <c r="W27" s="83">
        <v>43502.844456018516</v>
      </c>
      <c r="X27" s="84" t="s">
        <v>375</v>
      </c>
      <c r="Y27" s="81"/>
      <c r="Z27" s="81"/>
      <c r="AA27" s="88" t="s">
        <v>448</v>
      </c>
      <c r="AB27" s="81"/>
      <c r="AC27" s="81" t="b">
        <v>0</v>
      </c>
      <c r="AD27" s="81">
        <v>0</v>
      </c>
      <c r="AE27" s="88" t="s">
        <v>514</v>
      </c>
      <c r="AF27" s="81" t="b">
        <v>0</v>
      </c>
      <c r="AG27" s="81" t="s">
        <v>517</v>
      </c>
      <c r="AH27" s="81"/>
      <c r="AI27" s="88" t="s">
        <v>514</v>
      </c>
      <c r="AJ27" s="81" t="b">
        <v>0</v>
      </c>
      <c r="AK27" s="81">
        <v>19</v>
      </c>
      <c r="AL27" s="88" t="s">
        <v>489</v>
      </c>
      <c r="AM27" s="81" t="s">
        <v>522</v>
      </c>
      <c r="AN27" s="81" t="b">
        <v>0</v>
      </c>
      <c r="AO27" s="88" t="s">
        <v>489</v>
      </c>
      <c r="AP27" s="81" t="s">
        <v>178</v>
      </c>
      <c r="AQ27" s="81">
        <v>0</v>
      </c>
      <c r="AR27" s="81">
        <v>0</v>
      </c>
      <c r="AS27" s="81"/>
      <c r="AT27" s="81"/>
      <c r="AU27" s="81"/>
      <c r="AV27" s="81"/>
      <c r="AW27" s="81"/>
      <c r="AX27" s="81"/>
      <c r="AY27" s="81"/>
      <c r="AZ27" s="81"/>
      <c r="BA27">
        <v>1</v>
      </c>
      <c r="BB27" s="80" t="str">
        <f>REPLACE(INDEX(GroupVertices[Group],MATCH(Edges[[#This Row],[Vertex 1]],GroupVertices[Vertex],0)),1,1,"")</f>
        <v>2</v>
      </c>
      <c r="BC27" s="80" t="str">
        <f>REPLACE(INDEX(GroupVertices[Group],MATCH(Edges[[#This Row],[Vertex 2]],GroupVertices[Vertex],0)),1,1,"")</f>
        <v>2</v>
      </c>
      <c r="BD27" s="48"/>
      <c r="BE27" s="49"/>
      <c r="BF27" s="48"/>
      <c r="BG27" s="49"/>
      <c r="BH27" s="48"/>
      <c r="BI27" s="49"/>
      <c r="BJ27" s="48"/>
      <c r="BK27" s="49"/>
      <c r="BL27" s="48"/>
    </row>
    <row r="28" spans="1:64" ht="15">
      <c r="A28" s="66" t="s">
        <v>223</v>
      </c>
      <c r="B28" s="66" t="s">
        <v>273</v>
      </c>
      <c r="C28" s="67" t="s">
        <v>1279</v>
      </c>
      <c r="D28" s="68">
        <v>3</v>
      </c>
      <c r="E28" s="69" t="s">
        <v>132</v>
      </c>
      <c r="F28" s="70">
        <v>32</v>
      </c>
      <c r="G28" s="67"/>
      <c r="H28" s="71"/>
      <c r="I28" s="72"/>
      <c r="J28" s="72"/>
      <c r="K28" s="34" t="s">
        <v>65</v>
      </c>
      <c r="L28" s="79">
        <v>28</v>
      </c>
      <c r="M28" s="79"/>
      <c r="N28" s="74"/>
      <c r="O28" s="81" t="s">
        <v>277</v>
      </c>
      <c r="P28" s="83">
        <v>43502.844456018516</v>
      </c>
      <c r="Q28" s="81" t="s">
        <v>282</v>
      </c>
      <c r="R28" s="84" t="s">
        <v>290</v>
      </c>
      <c r="S28" s="81" t="s">
        <v>294</v>
      </c>
      <c r="T28" s="81" t="s">
        <v>298</v>
      </c>
      <c r="U28" s="81"/>
      <c r="V28" s="84" t="s">
        <v>315</v>
      </c>
      <c r="W28" s="83">
        <v>43502.844456018516</v>
      </c>
      <c r="X28" s="84" t="s">
        <v>375</v>
      </c>
      <c r="Y28" s="81"/>
      <c r="Z28" s="81"/>
      <c r="AA28" s="88" t="s">
        <v>448</v>
      </c>
      <c r="AB28" s="81"/>
      <c r="AC28" s="81" t="b">
        <v>0</v>
      </c>
      <c r="AD28" s="81">
        <v>0</v>
      </c>
      <c r="AE28" s="88" t="s">
        <v>514</v>
      </c>
      <c r="AF28" s="81" t="b">
        <v>0</v>
      </c>
      <c r="AG28" s="81" t="s">
        <v>517</v>
      </c>
      <c r="AH28" s="81"/>
      <c r="AI28" s="88" t="s">
        <v>514</v>
      </c>
      <c r="AJ28" s="81" t="b">
        <v>0</v>
      </c>
      <c r="AK28" s="81">
        <v>19</v>
      </c>
      <c r="AL28" s="88" t="s">
        <v>489</v>
      </c>
      <c r="AM28" s="81" t="s">
        <v>522</v>
      </c>
      <c r="AN28" s="81" t="b">
        <v>0</v>
      </c>
      <c r="AO28" s="88" t="s">
        <v>489</v>
      </c>
      <c r="AP28" s="81" t="s">
        <v>178</v>
      </c>
      <c r="AQ28" s="81">
        <v>0</v>
      </c>
      <c r="AR28" s="81">
        <v>0</v>
      </c>
      <c r="AS28" s="81"/>
      <c r="AT28" s="81"/>
      <c r="AU28" s="81"/>
      <c r="AV28" s="81"/>
      <c r="AW28" s="81"/>
      <c r="AX28" s="81"/>
      <c r="AY28" s="81"/>
      <c r="AZ28" s="81"/>
      <c r="BA28">
        <v>1</v>
      </c>
      <c r="BB28" s="80" t="str">
        <f>REPLACE(INDEX(GroupVertices[Group],MATCH(Edges[[#This Row],[Vertex 1]],GroupVertices[Vertex],0)),1,1,"")</f>
        <v>2</v>
      </c>
      <c r="BC28" s="80" t="str">
        <f>REPLACE(INDEX(GroupVertices[Group],MATCH(Edges[[#This Row],[Vertex 2]],GroupVertices[Vertex],0)),1,1,"")</f>
        <v>1</v>
      </c>
      <c r="BD28" s="48">
        <v>0</v>
      </c>
      <c r="BE28" s="49">
        <v>0</v>
      </c>
      <c r="BF28" s="48">
        <v>0</v>
      </c>
      <c r="BG28" s="49">
        <v>0</v>
      </c>
      <c r="BH28" s="48">
        <v>0</v>
      </c>
      <c r="BI28" s="49">
        <v>0</v>
      </c>
      <c r="BJ28" s="48">
        <v>33</v>
      </c>
      <c r="BK28" s="49">
        <v>100</v>
      </c>
      <c r="BL28" s="48">
        <v>33</v>
      </c>
    </row>
    <row r="29" spans="1:64" ht="15">
      <c r="A29" s="66" t="s">
        <v>224</v>
      </c>
      <c r="B29" s="66" t="s">
        <v>270</v>
      </c>
      <c r="C29" s="67" t="s">
        <v>1279</v>
      </c>
      <c r="D29" s="68">
        <v>3</v>
      </c>
      <c r="E29" s="69" t="s">
        <v>132</v>
      </c>
      <c r="F29" s="70">
        <v>32</v>
      </c>
      <c r="G29" s="67"/>
      <c r="H29" s="71"/>
      <c r="I29" s="72"/>
      <c r="J29" s="72"/>
      <c r="K29" s="34" t="s">
        <v>65</v>
      </c>
      <c r="L29" s="79">
        <v>29</v>
      </c>
      <c r="M29" s="79"/>
      <c r="N29" s="74"/>
      <c r="O29" s="81" t="s">
        <v>276</v>
      </c>
      <c r="P29" s="83">
        <v>43500.788356481484</v>
      </c>
      <c r="Q29" s="81" t="s">
        <v>279</v>
      </c>
      <c r="R29" s="81"/>
      <c r="S29" s="81"/>
      <c r="T29" s="81" t="s">
        <v>296</v>
      </c>
      <c r="U29" s="81"/>
      <c r="V29" s="84" t="s">
        <v>316</v>
      </c>
      <c r="W29" s="83">
        <v>43500.788356481484</v>
      </c>
      <c r="X29" s="84" t="s">
        <v>376</v>
      </c>
      <c r="Y29" s="81"/>
      <c r="Z29" s="81"/>
      <c r="AA29" s="88" t="s">
        <v>449</v>
      </c>
      <c r="AB29" s="81"/>
      <c r="AC29" s="81" t="b">
        <v>0</v>
      </c>
      <c r="AD29" s="81">
        <v>0</v>
      </c>
      <c r="AE29" s="88" t="s">
        <v>514</v>
      </c>
      <c r="AF29" s="81" t="b">
        <v>0</v>
      </c>
      <c r="AG29" s="81" t="s">
        <v>517</v>
      </c>
      <c r="AH29" s="81"/>
      <c r="AI29" s="88" t="s">
        <v>514</v>
      </c>
      <c r="AJ29" s="81" t="b">
        <v>0</v>
      </c>
      <c r="AK29" s="81">
        <v>9</v>
      </c>
      <c r="AL29" s="88" t="s">
        <v>506</v>
      </c>
      <c r="AM29" s="81" t="s">
        <v>522</v>
      </c>
      <c r="AN29" s="81" t="b">
        <v>0</v>
      </c>
      <c r="AO29" s="88" t="s">
        <v>506</v>
      </c>
      <c r="AP29" s="81" t="s">
        <v>178</v>
      </c>
      <c r="AQ29" s="81">
        <v>0</v>
      </c>
      <c r="AR29" s="81">
        <v>0</v>
      </c>
      <c r="AS29" s="81"/>
      <c r="AT29" s="81"/>
      <c r="AU29" s="81"/>
      <c r="AV29" s="81"/>
      <c r="AW29" s="81"/>
      <c r="AX29" s="81"/>
      <c r="AY29" s="81"/>
      <c r="AZ29" s="81"/>
      <c r="BA29">
        <v>1</v>
      </c>
      <c r="BB29" s="80" t="str">
        <f>REPLACE(INDEX(GroupVertices[Group],MATCH(Edges[[#This Row],[Vertex 1]],GroupVertices[Vertex],0)),1,1,"")</f>
        <v>2</v>
      </c>
      <c r="BC29" s="80" t="str">
        <f>REPLACE(INDEX(GroupVertices[Group],MATCH(Edges[[#This Row],[Vertex 2]],GroupVertices[Vertex],0)),1,1,"")</f>
        <v>1</v>
      </c>
      <c r="BD29" s="48">
        <v>1</v>
      </c>
      <c r="BE29" s="49">
        <v>2.5</v>
      </c>
      <c r="BF29" s="48">
        <v>0</v>
      </c>
      <c r="BG29" s="49">
        <v>0</v>
      </c>
      <c r="BH29" s="48">
        <v>0</v>
      </c>
      <c r="BI29" s="49">
        <v>0</v>
      </c>
      <c r="BJ29" s="48">
        <v>39</v>
      </c>
      <c r="BK29" s="49">
        <v>97.5</v>
      </c>
      <c r="BL29" s="48">
        <v>40</v>
      </c>
    </row>
    <row r="30" spans="1:64" ht="15">
      <c r="A30" s="66" t="s">
        <v>224</v>
      </c>
      <c r="B30" s="66" t="s">
        <v>259</v>
      </c>
      <c r="C30" s="67" t="s">
        <v>1279</v>
      </c>
      <c r="D30" s="68">
        <v>3</v>
      </c>
      <c r="E30" s="69" t="s">
        <v>132</v>
      </c>
      <c r="F30" s="70">
        <v>32</v>
      </c>
      <c r="G30" s="67"/>
      <c r="H30" s="71"/>
      <c r="I30" s="72"/>
      <c r="J30" s="72"/>
      <c r="K30" s="34" t="s">
        <v>65</v>
      </c>
      <c r="L30" s="79">
        <v>30</v>
      </c>
      <c r="M30" s="79"/>
      <c r="N30" s="74"/>
      <c r="O30" s="81" t="s">
        <v>276</v>
      </c>
      <c r="P30" s="83">
        <v>43502.846041666664</v>
      </c>
      <c r="Q30" s="81" t="s">
        <v>282</v>
      </c>
      <c r="R30" s="84" t="s">
        <v>290</v>
      </c>
      <c r="S30" s="81" t="s">
        <v>294</v>
      </c>
      <c r="T30" s="81" t="s">
        <v>298</v>
      </c>
      <c r="U30" s="81"/>
      <c r="V30" s="84" t="s">
        <v>316</v>
      </c>
      <c r="W30" s="83">
        <v>43502.846041666664</v>
      </c>
      <c r="X30" s="84" t="s">
        <v>377</v>
      </c>
      <c r="Y30" s="81"/>
      <c r="Z30" s="81"/>
      <c r="AA30" s="88" t="s">
        <v>450</v>
      </c>
      <c r="AB30" s="81"/>
      <c r="AC30" s="81" t="b">
        <v>0</v>
      </c>
      <c r="AD30" s="81">
        <v>0</v>
      </c>
      <c r="AE30" s="88" t="s">
        <v>514</v>
      </c>
      <c r="AF30" s="81" t="b">
        <v>0</v>
      </c>
      <c r="AG30" s="81" t="s">
        <v>517</v>
      </c>
      <c r="AH30" s="81"/>
      <c r="AI30" s="88" t="s">
        <v>514</v>
      </c>
      <c r="AJ30" s="81" t="b">
        <v>0</v>
      </c>
      <c r="AK30" s="81">
        <v>19</v>
      </c>
      <c r="AL30" s="88" t="s">
        <v>489</v>
      </c>
      <c r="AM30" s="81" t="s">
        <v>522</v>
      </c>
      <c r="AN30" s="81" t="b">
        <v>0</v>
      </c>
      <c r="AO30" s="88" t="s">
        <v>489</v>
      </c>
      <c r="AP30" s="81" t="s">
        <v>178</v>
      </c>
      <c r="AQ30" s="81">
        <v>0</v>
      </c>
      <c r="AR30" s="81">
        <v>0</v>
      </c>
      <c r="AS30" s="81"/>
      <c r="AT30" s="81"/>
      <c r="AU30" s="81"/>
      <c r="AV30" s="81"/>
      <c r="AW30" s="81"/>
      <c r="AX30" s="81"/>
      <c r="AY30" s="81"/>
      <c r="AZ30" s="81"/>
      <c r="BA30">
        <v>1</v>
      </c>
      <c r="BB30" s="80" t="str">
        <f>REPLACE(INDEX(GroupVertices[Group],MATCH(Edges[[#This Row],[Vertex 1]],GroupVertices[Vertex],0)),1,1,"")</f>
        <v>2</v>
      </c>
      <c r="BC30" s="80" t="str">
        <f>REPLACE(INDEX(GroupVertices[Group],MATCH(Edges[[#This Row],[Vertex 2]],GroupVertices[Vertex],0)),1,1,"")</f>
        <v>2</v>
      </c>
      <c r="BD30" s="48"/>
      <c r="BE30" s="49"/>
      <c r="BF30" s="48"/>
      <c r="BG30" s="49"/>
      <c r="BH30" s="48"/>
      <c r="BI30" s="49"/>
      <c r="BJ30" s="48"/>
      <c r="BK30" s="49"/>
      <c r="BL30" s="48"/>
    </row>
    <row r="31" spans="1:64" ht="15">
      <c r="A31" s="66" t="s">
        <v>224</v>
      </c>
      <c r="B31" s="66" t="s">
        <v>260</v>
      </c>
      <c r="C31" s="67" t="s">
        <v>1279</v>
      </c>
      <c r="D31" s="68">
        <v>3</v>
      </c>
      <c r="E31" s="69" t="s">
        <v>132</v>
      </c>
      <c r="F31" s="70">
        <v>32</v>
      </c>
      <c r="G31" s="67"/>
      <c r="H31" s="71"/>
      <c r="I31" s="72"/>
      <c r="J31" s="72"/>
      <c r="K31" s="34" t="s">
        <v>65</v>
      </c>
      <c r="L31" s="79">
        <v>31</v>
      </c>
      <c r="M31" s="79"/>
      <c r="N31" s="74"/>
      <c r="O31" s="81" t="s">
        <v>277</v>
      </c>
      <c r="P31" s="83">
        <v>43502.846041666664</v>
      </c>
      <c r="Q31" s="81" t="s">
        <v>282</v>
      </c>
      <c r="R31" s="84" t="s">
        <v>290</v>
      </c>
      <c r="S31" s="81" t="s">
        <v>294</v>
      </c>
      <c r="T31" s="81" t="s">
        <v>298</v>
      </c>
      <c r="U31" s="81"/>
      <c r="V31" s="84" t="s">
        <v>316</v>
      </c>
      <c r="W31" s="83">
        <v>43502.846041666664</v>
      </c>
      <c r="X31" s="84" t="s">
        <v>377</v>
      </c>
      <c r="Y31" s="81"/>
      <c r="Z31" s="81"/>
      <c r="AA31" s="88" t="s">
        <v>450</v>
      </c>
      <c r="AB31" s="81"/>
      <c r="AC31" s="81" t="b">
        <v>0</v>
      </c>
      <c r="AD31" s="81">
        <v>0</v>
      </c>
      <c r="AE31" s="88" t="s">
        <v>514</v>
      </c>
      <c r="AF31" s="81" t="b">
        <v>0</v>
      </c>
      <c r="AG31" s="81" t="s">
        <v>517</v>
      </c>
      <c r="AH31" s="81"/>
      <c r="AI31" s="88" t="s">
        <v>514</v>
      </c>
      <c r="AJ31" s="81" t="b">
        <v>0</v>
      </c>
      <c r="AK31" s="81">
        <v>19</v>
      </c>
      <c r="AL31" s="88" t="s">
        <v>489</v>
      </c>
      <c r="AM31" s="81" t="s">
        <v>522</v>
      </c>
      <c r="AN31" s="81" t="b">
        <v>0</v>
      </c>
      <c r="AO31" s="88" t="s">
        <v>489</v>
      </c>
      <c r="AP31" s="81" t="s">
        <v>178</v>
      </c>
      <c r="AQ31" s="81">
        <v>0</v>
      </c>
      <c r="AR31" s="81">
        <v>0</v>
      </c>
      <c r="AS31" s="81"/>
      <c r="AT31" s="81"/>
      <c r="AU31" s="81"/>
      <c r="AV31" s="81"/>
      <c r="AW31" s="81"/>
      <c r="AX31" s="81"/>
      <c r="AY31" s="81"/>
      <c r="AZ31" s="81"/>
      <c r="BA31">
        <v>1</v>
      </c>
      <c r="BB31" s="80" t="str">
        <f>REPLACE(INDEX(GroupVertices[Group],MATCH(Edges[[#This Row],[Vertex 1]],GroupVertices[Vertex],0)),1,1,"")</f>
        <v>2</v>
      </c>
      <c r="BC31" s="80" t="str">
        <f>REPLACE(INDEX(GroupVertices[Group],MATCH(Edges[[#This Row],[Vertex 2]],GroupVertices[Vertex],0)),1,1,"")</f>
        <v>2</v>
      </c>
      <c r="BD31" s="48"/>
      <c r="BE31" s="49"/>
      <c r="BF31" s="48"/>
      <c r="BG31" s="49"/>
      <c r="BH31" s="48"/>
      <c r="BI31" s="49"/>
      <c r="BJ31" s="48"/>
      <c r="BK31" s="49"/>
      <c r="BL31" s="48"/>
    </row>
    <row r="32" spans="1:64" ht="15">
      <c r="A32" s="66" t="s">
        <v>224</v>
      </c>
      <c r="B32" s="66" t="s">
        <v>274</v>
      </c>
      <c r="C32" s="67" t="s">
        <v>1279</v>
      </c>
      <c r="D32" s="68">
        <v>3</v>
      </c>
      <c r="E32" s="69" t="s">
        <v>132</v>
      </c>
      <c r="F32" s="70">
        <v>32</v>
      </c>
      <c r="G32" s="67"/>
      <c r="H32" s="71"/>
      <c r="I32" s="72"/>
      <c r="J32" s="72"/>
      <c r="K32" s="34" t="s">
        <v>65</v>
      </c>
      <c r="L32" s="79">
        <v>32</v>
      </c>
      <c r="M32" s="79"/>
      <c r="N32" s="74"/>
      <c r="O32" s="81" t="s">
        <v>277</v>
      </c>
      <c r="P32" s="83">
        <v>43502.846041666664</v>
      </c>
      <c r="Q32" s="81" t="s">
        <v>282</v>
      </c>
      <c r="R32" s="84" t="s">
        <v>290</v>
      </c>
      <c r="S32" s="81" t="s">
        <v>294</v>
      </c>
      <c r="T32" s="81" t="s">
        <v>298</v>
      </c>
      <c r="U32" s="81"/>
      <c r="V32" s="84" t="s">
        <v>316</v>
      </c>
      <c r="W32" s="83">
        <v>43502.846041666664</v>
      </c>
      <c r="X32" s="84" t="s">
        <v>377</v>
      </c>
      <c r="Y32" s="81"/>
      <c r="Z32" s="81"/>
      <c r="AA32" s="88" t="s">
        <v>450</v>
      </c>
      <c r="AB32" s="81"/>
      <c r="AC32" s="81" t="b">
        <v>0</v>
      </c>
      <c r="AD32" s="81">
        <v>0</v>
      </c>
      <c r="AE32" s="88" t="s">
        <v>514</v>
      </c>
      <c r="AF32" s="81" t="b">
        <v>0</v>
      </c>
      <c r="AG32" s="81" t="s">
        <v>517</v>
      </c>
      <c r="AH32" s="81"/>
      <c r="AI32" s="88" t="s">
        <v>514</v>
      </c>
      <c r="AJ32" s="81" t="b">
        <v>0</v>
      </c>
      <c r="AK32" s="81">
        <v>19</v>
      </c>
      <c r="AL32" s="88" t="s">
        <v>489</v>
      </c>
      <c r="AM32" s="81" t="s">
        <v>522</v>
      </c>
      <c r="AN32" s="81" t="b">
        <v>0</v>
      </c>
      <c r="AO32" s="88" t="s">
        <v>489</v>
      </c>
      <c r="AP32" s="81" t="s">
        <v>178</v>
      </c>
      <c r="AQ32" s="81">
        <v>0</v>
      </c>
      <c r="AR32" s="81">
        <v>0</v>
      </c>
      <c r="AS32" s="81"/>
      <c r="AT32" s="81"/>
      <c r="AU32" s="81"/>
      <c r="AV32" s="81"/>
      <c r="AW32" s="81"/>
      <c r="AX32" s="81"/>
      <c r="AY32" s="81"/>
      <c r="AZ32" s="81"/>
      <c r="BA32">
        <v>1</v>
      </c>
      <c r="BB32" s="80" t="str">
        <f>REPLACE(INDEX(GroupVertices[Group],MATCH(Edges[[#This Row],[Vertex 1]],GroupVertices[Vertex],0)),1,1,"")</f>
        <v>2</v>
      </c>
      <c r="BC32" s="80" t="str">
        <f>REPLACE(INDEX(GroupVertices[Group],MATCH(Edges[[#This Row],[Vertex 2]],GroupVertices[Vertex],0)),1,1,"")</f>
        <v>2</v>
      </c>
      <c r="BD32" s="48"/>
      <c r="BE32" s="49"/>
      <c r="BF32" s="48"/>
      <c r="BG32" s="49"/>
      <c r="BH32" s="48"/>
      <c r="BI32" s="49"/>
      <c r="BJ32" s="48"/>
      <c r="BK32" s="49"/>
      <c r="BL32" s="48"/>
    </row>
    <row r="33" spans="1:64" ht="15">
      <c r="A33" s="66" t="s">
        <v>224</v>
      </c>
      <c r="B33" s="66" t="s">
        <v>273</v>
      </c>
      <c r="C33" s="67" t="s">
        <v>1279</v>
      </c>
      <c r="D33" s="68">
        <v>3</v>
      </c>
      <c r="E33" s="69" t="s">
        <v>132</v>
      </c>
      <c r="F33" s="70">
        <v>32</v>
      </c>
      <c r="G33" s="67"/>
      <c r="H33" s="71"/>
      <c r="I33" s="72"/>
      <c r="J33" s="72"/>
      <c r="K33" s="34" t="s">
        <v>65</v>
      </c>
      <c r="L33" s="79">
        <v>33</v>
      </c>
      <c r="M33" s="79"/>
      <c r="N33" s="74"/>
      <c r="O33" s="81" t="s">
        <v>277</v>
      </c>
      <c r="P33" s="83">
        <v>43502.846041666664</v>
      </c>
      <c r="Q33" s="81" t="s">
        <v>282</v>
      </c>
      <c r="R33" s="84" t="s">
        <v>290</v>
      </c>
      <c r="S33" s="81" t="s">
        <v>294</v>
      </c>
      <c r="T33" s="81" t="s">
        <v>298</v>
      </c>
      <c r="U33" s="81"/>
      <c r="V33" s="84" t="s">
        <v>316</v>
      </c>
      <c r="W33" s="83">
        <v>43502.846041666664</v>
      </c>
      <c r="X33" s="84" t="s">
        <v>377</v>
      </c>
      <c r="Y33" s="81"/>
      <c r="Z33" s="81"/>
      <c r="AA33" s="88" t="s">
        <v>450</v>
      </c>
      <c r="AB33" s="81"/>
      <c r="AC33" s="81" t="b">
        <v>0</v>
      </c>
      <c r="AD33" s="81">
        <v>0</v>
      </c>
      <c r="AE33" s="88" t="s">
        <v>514</v>
      </c>
      <c r="AF33" s="81" t="b">
        <v>0</v>
      </c>
      <c r="AG33" s="81" t="s">
        <v>517</v>
      </c>
      <c r="AH33" s="81"/>
      <c r="AI33" s="88" t="s">
        <v>514</v>
      </c>
      <c r="AJ33" s="81" t="b">
        <v>0</v>
      </c>
      <c r="AK33" s="81">
        <v>19</v>
      </c>
      <c r="AL33" s="88" t="s">
        <v>489</v>
      </c>
      <c r="AM33" s="81" t="s">
        <v>522</v>
      </c>
      <c r="AN33" s="81" t="b">
        <v>0</v>
      </c>
      <c r="AO33" s="88" t="s">
        <v>489</v>
      </c>
      <c r="AP33" s="81" t="s">
        <v>178</v>
      </c>
      <c r="AQ33" s="81">
        <v>0</v>
      </c>
      <c r="AR33" s="81">
        <v>0</v>
      </c>
      <c r="AS33" s="81"/>
      <c r="AT33" s="81"/>
      <c r="AU33" s="81"/>
      <c r="AV33" s="81"/>
      <c r="AW33" s="81"/>
      <c r="AX33" s="81"/>
      <c r="AY33" s="81"/>
      <c r="AZ33" s="81"/>
      <c r="BA33">
        <v>1</v>
      </c>
      <c r="BB33" s="80" t="str">
        <f>REPLACE(INDEX(GroupVertices[Group],MATCH(Edges[[#This Row],[Vertex 1]],GroupVertices[Vertex],0)),1,1,"")</f>
        <v>2</v>
      </c>
      <c r="BC33" s="80" t="str">
        <f>REPLACE(INDEX(GroupVertices[Group],MATCH(Edges[[#This Row],[Vertex 2]],GroupVertices[Vertex],0)),1,1,"")</f>
        <v>1</v>
      </c>
      <c r="BD33" s="48">
        <v>0</v>
      </c>
      <c r="BE33" s="49">
        <v>0</v>
      </c>
      <c r="BF33" s="48">
        <v>0</v>
      </c>
      <c r="BG33" s="49">
        <v>0</v>
      </c>
      <c r="BH33" s="48">
        <v>0</v>
      </c>
      <c r="BI33" s="49">
        <v>0</v>
      </c>
      <c r="BJ33" s="48">
        <v>33</v>
      </c>
      <c r="BK33" s="49">
        <v>100</v>
      </c>
      <c r="BL33" s="48">
        <v>33</v>
      </c>
    </row>
    <row r="34" spans="1:64" ht="15">
      <c r="A34" s="66" t="s">
        <v>225</v>
      </c>
      <c r="B34" s="66" t="s">
        <v>259</v>
      </c>
      <c r="C34" s="67" t="s">
        <v>1279</v>
      </c>
      <c r="D34" s="68">
        <v>3</v>
      </c>
      <c r="E34" s="69" t="s">
        <v>132</v>
      </c>
      <c r="F34" s="70">
        <v>32</v>
      </c>
      <c r="G34" s="67"/>
      <c r="H34" s="71"/>
      <c r="I34" s="72"/>
      <c r="J34" s="72"/>
      <c r="K34" s="34" t="s">
        <v>65</v>
      </c>
      <c r="L34" s="79">
        <v>34</v>
      </c>
      <c r="M34" s="79"/>
      <c r="N34" s="74"/>
      <c r="O34" s="81" t="s">
        <v>276</v>
      </c>
      <c r="P34" s="83">
        <v>43502.846342592595</v>
      </c>
      <c r="Q34" s="81" t="s">
        <v>282</v>
      </c>
      <c r="R34" s="84" t="s">
        <v>290</v>
      </c>
      <c r="S34" s="81" t="s">
        <v>294</v>
      </c>
      <c r="T34" s="81" t="s">
        <v>298</v>
      </c>
      <c r="U34" s="81"/>
      <c r="V34" s="84" t="s">
        <v>317</v>
      </c>
      <c r="W34" s="83">
        <v>43502.846342592595</v>
      </c>
      <c r="X34" s="84" t="s">
        <v>378</v>
      </c>
      <c r="Y34" s="81"/>
      <c r="Z34" s="81"/>
      <c r="AA34" s="88" t="s">
        <v>451</v>
      </c>
      <c r="AB34" s="81"/>
      <c r="AC34" s="81" t="b">
        <v>0</v>
      </c>
      <c r="AD34" s="81">
        <v>0</v>
      </c>
      <c r="AE34" s="88" t="s">
        <v>514</v>
      </c>
      <c r="AF34" s="81" t="b">
        <v>0</v>
      </c>
      <c r="AG34" s="81" t="s">
        <v>517</v>
      </c>
      <c r="AH34" s="81"/>
      <c r="AI34" s="88" t="s">
        <v>514</v>
      </c>
      <c r="AJ34" s="81" t="b">
        <v>0</v>
      </c>
      <c r="AK34" s="81">
        <v>19</v>
      </c>
      <c r="AL34" s="88" t="s">
        <v>489</v>
      </c>
      <c r="AM34" s="81" t="s">
        <v>523</v>
      </c>
      <c r="AN34" s="81" t="b">
        <v>0</v>
      </c>
      <c r="AO34" s="88" t="s">
        <v>489</v>
      </c>
      <c r="AP34" s="81" t="s">
        <v>178</v>
      </c>
      <c r="AQ34" s="81">
        <v>0</v>
      </c>
      <c r="AR34" s="81">
        <v>0</v>
      </c>
      <c r="AS34" s="81"/>
      <c r="AT34" s="81"/>
      <c r="AU34" s="81"/>
      <c r="AV34" s="81"/>
      <c r="AW34" s="81"/>
      <c r="AX34" s="81"/>
      <c r="AY34" s="81"/>
      <c r="AZ34" s="81"/>
      <c r="BA34">
        <v>1</v>
      </c>
      <c r="BB34" s="80" t="str">
        <f>REPLACE(INDEX(GroupVertices[Group],MATCH(Edges[[#This Row],[Vertex 1]],GroupVertices[Vertex],0)),1,1,"")</f>
        <v>2</v>
      </c>
      <c r="BC34" s="80" t="str">
        <f>REPLACE(INDEX(GroupVertices[Group],MATCH(Edges[[#This Row],[Vertex 2]],GroupVertices[Vertex],0)),1,1,"")</f>
        <v>2</v>
      </c>
      <c r="BD34" s="48"/>
      <c r="BE34" s="49"/>
      <c r="BF34" s="48"/>
      <c r="BG34" s="49"/>
      <c r="BH34" s="48"/>
      <c r="BI34" s="49"/>
      <c r="BJ34" s="48"/>
      <c r="BK34" s="49"/>
      <c r="BL34" s="48"/>
    </row>
    <row r="35" spans="1:64" ht="15">
      <c r="A35" s="66" t="s">
        <v>225</v>
      </c>
      <c r="B35" s="66" t="s">
        <v>260</v>
      </c>
      <c r="C35" s="67" t="s">
        <v>1279</v>
      </c>
      <c r="D35" s="68">
        <v>3</v>
      </c>
      <c r="E35" s="69" t="s">
        <v>132</v>
      </c>
      <c r="F35" s="70">
        <v>32</v>
      </c>
      <c r="G35" s="67"/>
      <c r="H35" s="71"/>
      <c r="I35" s="72"/>
      <c r="J35" s="72"/>
      <c r="K35" s="34" t="s">
        <v>65</v>
      </c>
      <c r="L35" s="79">
        <v>35</v>
      </c>
      <c r="M35" s="79"/>
      <c r="N35" s="74"/>
      <c r="O35" s="81" t="s">
        <v>277</v>
      </c>
      <c r="P35" s="83">
        <v>43502.846342592595</v>
      </c>
      <c r="Q35" s="81" t="s">
        <v>282</v>
      </c>
      <c r="R35" s="84" t="s">
        <v>290</v>
      </c>
      <c r="S35" s="81" t="s">
        <v>294</v>
      </c>
      <c r="T35" s="81" t="s">
        <v>298</v>
      </c>
      <c r="U35" s="81"/>
      <c r="V35" s="84" t="s">
        <v>317</v>
      </c>
      <c r="W35" s="83">
        <v>43502.846342592595</v>
      </c>
      <c r="X35" s="84" t="s">
        <v>378</v>
      </c>
      <c r="Y35" s="81"/>
      <c r="Z35" s="81"/>
      <c r="AA35" s="88" t="s">
        <v>451</v>
      </c>
      <c r="AB35" s="81"/>
      <c r="AC35" s="81" t="b">
        <v>0</v>
      </c>
      <c r="AD35" s="81">
        <v>0</v>
      </c>
      <c r="AE35" s="88" t="s">
        <v>514</v>
      </c>
      <c r="AF35" s="81" t="b">
        <v>0</v>
      </c>
      <c r="AG35" s="81" t="s">
        <v>517</v>
      </c>
      <c r="AH35" s="81"/>
      <c r="AI35" s="88" t="s">
        <v>514</v>
      </c>
      <c r="AJ35" s="81" t="b">
        <v>0</v>
      </c>
      <c r="AK35" s="81">
        <v>19</v>
      </c>
      <c r="AL35" s="88" t="s">
        <v>489</v>
      </c>
      <c r="AM35" s="81" t="s">
        <v>523</v>
      </c>
      <c r="AN35" s="81" t="b">
        <v>0</v>
      </c>
      <c r="AO35" s="88" t="s">
        <v>489</v>
      </c>
      <c r="AP35" s="81" t="s">
        <v>178</v>
      </c>
      <c r="AQ35" s="81">
        <v>0</v>
      </c>
      <c r="AR35" s="81">
        <v>0</v>
      </c>
      <c r="AS35" s="81"/>
      <c r="AT35" s="81"/>
      <c r="AU35" s="81"/>
      <c r="AV35" s="81"/>
      <c r="AW35" s="81"/>
      <c r="AX35" s="81"/>
      <c r="AY35" s="81"/>
      <c r="AZ35" s="81"/>
      <c r="BA35">
        <v>1</v>
      </c>
      <c r="BB35" s="80" t="str">
        <f>REPLACE(INDEX(GroupVertices[Group],MATCH(Edges[[#This Row],[Vertex 1]],GroupVertices[Vertex],0)),1,1,"")</f>
        <v>2</v>
      </c>
      <c r="BC35" s="80" t="str">
        <f>REPLACE(INDEX(GroupVertices[Group],MATCH(Edges[[#This Row],[Vertex 2]],GroupVertices[Vertex],0)),1,1,"")</f>
        <v>2</v>
      </c>
      <c r="BD35" s="48"/>
      <c r="BE35" s="49"/>
      <c r="BF35" s="48"/>
      <c r="BG35" s="49"/>
      <c r="BH35" s="48"/>
      <c r="BI35" s="49"/>
      <c r="BJ35" s="48"/>
      <c r="BK35" s="49"/>
      <c r="BL35" s="48"/>
    </row>
    <row r="36" spans="1:64" ht="15">
      <c r="A36" s="66" t="s">
        <v>225</v>
      </c>
      <c r="B36" s="66" t="s">
        <v>274</v>
      </c>
      <c r="C36" s="67" t="s">
        <v>1279</v>
      </c>
      <c r="D36" s="68">
        <v>3</v>
      </c>
      <c r="E36" s="69" t="s">
        <v>132</v>
      </c>
      <c r="F36" s="70">
        <v>32</v>
      </c>
      <c r="G36" s="67"/>
      <c r="H36" s="71"/>
      <c r="I36" s="72"/>
      <c r="J36" s="72"/>
      <c r="K36" s="34" t="s">
        <v>65</v>
      </c>
      <c r="L36" s="79">
        <v>36</v>
      </c>
      <c r="M36" s="79"/>
      <c r="N36" s="74"/>
      <c r="O36" s="81" t="s">
        <v>277</v>
      </c>
      <c r="P36" s="83">
        <v>43502.846342592595</v>
      </c>
      <c r="Q36" s="81" t="s">
        <v>282</v>
      </c>
      <c r="R36" s="84" t="s">
        <v>290</v>
      </c>
      <c r="S36" s="81" t="s">
        <v>294</v>
      </c>
      <c r="T36" s="81" t="s">
        <v>298</v>
      </c>
      <c r="U36" s="81"/>
      <c r="V36" s="84" t="s">
        <v>317</v>
      </c>
      <c r="W36" s="83">
        <v>43502.846342592595</v>
      </c>
      <c r="X36" s="84" t="s">
        <v>378</v>
      </c>
      <c r="Y36" s="81"/>
      <c r="Z36" s="81"/>
      <c r="AA36" s="88" t="s">
        <v>451</v>
      </c>
      <c r="AB36" s="81"/>
      <c r="AC36" s="81" t="b">
        <v>0</v>
      </c>
      <c r="AD36" s="81">
        <v>0</v>
      </c>
      <c r="AE36" s="88" t="s">
        <v>514</v>
      </c>
      <c r="AF36" s="81" t="b">
        <v>0</v>
      </c>
      <c r="AG36" s="81" t="s">
        <v>517</v>
      </c>
      <c r="AH36" s="81"/>
      <c r="AI36" s="88" t="s">
        <v>514</v>
      </c>
      <c r="AJ36" s="81" t="b">
        <v>0</v>
      </c>
      <c r="AK36" s="81">
        <v>19</v>
      </c>
      <c r="AL36" s="88" t="s">
        <v>489</v>
      </c>
      <c r="AM36" s="81" t="s">
        <v>523</v>
      </c>
      <c r="AN36" s="81" t="b">
        <v>0</v>
      </c>
      <c r="AO36" s="88" t="s">
        <v>489</v>
      </c>
      <c r="AP36" s="81" t="s">
        <v>178</v>
      </c>
      <c r="AQ36" s="81">
        <v>0</v>
      </c>
      <c r="AR36" s="81">
        <v>0</v>
      </c>
      <c r="AS36" s="81"/>
      <c r="AT36" s="81"/>
      <c r="AU36" s="81"/>
      <c r="AV36" s="81"/>
      <c r="AW36" s="81"/>
      <c r="AX36" s="81"/>
      <c r="AY36" s="81"/>
      <c r="AZ36" s="81"/>
      <c r="BA36">
        <v>1</v>
      </c>
      <c r="BB36" s="80" t="str">
        <f>REPLACE(INDEX(GroupVertices[Group],MATCH(Edges[[#This Row],[Vertex 1]],GroupVertices[Vertex],0)),1,1,"")</f>
        <v>2</v>
      </c>
      <c r="BC36" s="80" t="str">
        <f>REPLACE(INDEX(GroupVertices[Group],MATCH(Edges[[#This Row],[Vertex 2]],GroupVertices[Vertex],0)),1,1,"")</f>
        <v>2</v>
      </c>
      <c r="BD36" s="48"/>
      <c r="BE36" s="49"/>
      <c r="BF36" s="48"/>
      <c r="BG36" s="49"/>
      <c r="BH36" s="48"/>
      <c r="BI36" s="49"/>
      <c r="BJ36" s="48"/>
      <c r="BK36" s="49"/>
      <c r="BL36" s="48"/>
    </row>
    <row r="37" spans="1:64" ht="15">
      <c r="A37" s="66" t="s">
        <v>225</v>
      </c>
      <c r="B37" s="66" t="s">
        <v>273</v>
      </c>
      <c r="C37" s="67" t="s">
        <v>1279</v>
      </c>
      <c r="D37" s="68">
        <v>3</v>
      </c>
      <c r="E37" s="69" t="s">
        <v>132</v>
      </c>
      <c r="F37" s="70">
        <v>32</v>
      </c>
      <c r="G37" s="67"/>
      <c r="H37" s="71"/>
      <c r="I37" s="72"/>
      <c r="J37" s="72"/>
      <c r="K37" s="34" t="s">
        <v>65</v>
      </c>
      <c r="L37" s="79">
        <v>37</v>
      </c>
      <c r="M37" s="79"/>
      <c r="N37" s="74"/>
      <c r="O37" s="81" t="s">
        <v>277</v>
      </c>
      <c r="P37" s="83">
        <v>43502.846342592595</v>
      </c>
      <c r="Q37" s="81" t="s">
        <v>282</v>
      </c>
      <c r="R37" s="84" t="s">
        <v>290</v>
      </c>
      <c r="S37" s="81" t="s">
        <v>294</v>
      </c>
      <c r="T37" s="81" t="s">
        <v>298</v>
      </c>
      <c r="U37" s="81"/>
      <c r="V37" s="84" t="s">
        <v>317</v>
      </c>
      <c r="W37" s="83">
        <v>43502.846342592595</v>
      </c>
      <c r="X37" s="84" t="s">
        <v>378</v>
      </c>
      <c r="Y37" s="81"/>
      <c r="Z37" s="81"/>
      <c r="AA37" s="88" t="s">
        <v>451</v>
      </c>
      <c r="AB37" s="81"/>
      <c r="AC37" s="81" t="b">
        <v>0</v>
      </c>
      <c r="AD37" s="81">
        <v>0</v>
      </c>
      <c r="AE37" s="88" t="s">
        <v>514</v>
      </c>
      <c r="AF37" s="81" t="b">
        <v>0</v>
      </c>
      <c r="AG37" s="81" t="s">
        <v>517</v>
      </c>
      <c r="AH37" s="81"/>
      <c r="AI37" s="88" t="s">
        <v>514</v>
      </c>
      <c r="AJ37" s="81" t="b">
        <v>0</v>
      </c>
      <c r="AK37" s="81">
        <v>19</v>
      </c>
      <c r="AL37" s="88" t="s">
        <v>489</v>
      </c>
      <c r="AM37" s="81" t="s">
        <v>523</v>
      </c>
      <c r="AN37" s="81" t="b">
        <v>0</v>
      </c>
      <c r="AO37" s="88" t="s">
        <v>489</v>
      </c>
      <c r="AP37" s="81" t="s">
        <v>178</v>
      </c>
      <c r="AQ37" s="81">
        <v>0</v>
      </c>
      <c r="AR37" s="81">
        <v>0</v>
      </c>
      <c r="AS37" s="81"/>
      <c r="AT37" s="81"/>
      <c r="AU37" s="81"/>
      <c r="AV37" s="81"/>
      <c r="AW37" s="81"/>
      <c r="AX37" s="81"/>
      <c r="AY37" s="81"/>
      <c r="AZ37" s="81"/>
      <c r="BA37">
        <v>1</v>
      </c>
      <c r="BB37" s="80" t="str">
        <f>REPLACE(INDEX(GroupVertices[Group],MATCH(Edges[[#This Row],[Vertex 1]],GroupVertices[Vertex],0)),1,1,"")</f>
        <v>2</v>
      </c>
      <c r="BC37" s="80" t="str">
        <f>REPLACE(INDEX(GroupVertices[Group],MATCH(Edges[[#This Row],[Vertex 2]],GroupVertices[Vertex],0)),1,1,"")</f>
        <v>1</v>
      </c>
      <c r="BD37" s="48">
        <v>0</v>
      </c>
      <c r="BE37" s="49">
        <v>0</v>
      </c>
      <c r="BF37" s="48">
        <v>0</v>
      </c>
      <c r="BG37" s="49">
        <v>0</v>
      </c>
      <c r="BH37" s="48">
        <v>0</v>
      </c>
      <c r="BI37" s="49">
        <v>0</v>
      </c>
      <c r="BJ37" s="48">
        <v>33</v>
      </c>
      <c r="BK37" s="49">
        <v>100</v>
      </c>
      <c r="BL37" s="48">
        <v>33</v>
      </c>
    </row>
    <row r="38" spans="1:64" ht="15">
      <c r="A38" s="66" t="s">
        <v>226</v>
      </c>
      <c r="B38" s="66" t="s">
        <v>259</v>
      </c>
      <c r="C38" s="67" t="s">
        <v>1279</v>
      </c>
      <c r="D38" s="68">
        <v>3</v>
      </c>
      <c r="E38" s="69" t="s">
        <v>132</v>
      </c>
      <c r="F38" s="70">
        <v>32</v>
      </c>
      <c r="G38" s="67"/>
      <c r="H38" s="71"/>
      <c r="I38" s="72"/>
      <c r="J38" s="72"/>
      <c r="K38" s="34" t="s">
        <v>65</v>
      </c>
      <c r="L38" s="79">
        <v>38</v>
      </c>
      <c r="M38" s="79"/>
      <c r="N38" s="74"/>
      <c r="O38" s="81" t="s">
        <v>276</v>
      </c>
      <c r="P38" s="83">
        <v>43502.85349537037</v>
      </c>
      <c r="Q38" s="81" t="s">
        <v>282</v>
      </c>
      <c r="R38" s="84" t="s">
        <v>290</v>
      </c>
      <c r="S38" s="81" t="s">
        <v>294</v>
      </c>
      <c r="T38" s="81" t="s">
        <v>298</v>
      </c>
      <c r="U38" s="81"/>
      <c r="V38" s="84" t="s">
        <v>318</v>
      </c>
      <c r="W38" s="83">
        <v>43502.85349537037</v>
      </c>
      <c r="X38" s="84" t="s">
        <v>379</v>
      </c>
      <c r="Y38" s="81"/>
      <c r="Z38" s="81"/>
      <c r="AA38" s="88" t="s">
        <v>452</v>
      </c>
      <c r="AB38" s="81"/>
      <c r="AC38" s="81" t="b">
        <v>0</v>
      </c>
      <c r="AD38" s="81">
        <v>0</v>
      </c>
      <c r="AE38" s="88" t="s">
        <v>514</v>
      </c>
      <c r="AF38" s="81" t="b">
        <v>0</v>
      </c>
      <c r="AG38" s="81" t="s">
        <v>517</v>
      </c>
      <c r="AH38" s="81"/>
      <c r="AI38" s="88" t="s">
        <v>514</v>
      </c>
      <c r="AJ38" s="81" t="b">
        <v>0</v>
      </c>
      <c r="AK38" s="81">
        <v>19</v>
      </c>
      <c r="AL38" s="88" t="s">
        <v>489</v>
      </c>
      <c r="AM38" s="81" t="s">
        <v>523</v>
      </c>
      <c r="AN38" s="81" t="b">
        <v>0</v>
      </c>
      <c r="AO38" s="88" t="s">
        <v>489</v>
      </c>
      <c r="AP38" s="81" t="s">
        <v>178</v>
      </c>
      <c r="AQ38" s="81">
        <v>0</v>
      </c>
      <c r="AR38" s="81">
        <v>0</v>
      </c>
      <c r="AS38" s="81"/>
      <c r="AT38" s="81"/>
      <c r="AU38" s="81"/>
      <c r="AV38" s="81"/>
      <c r="AW38" s="81"/>
      <c r="AX38" s="81"/>
      <c r="AY38" s="81"/>
      <c r="AZ38" s="81"/>
      <c r="BA38">
        <v>1</v>
      </c>
      <c r="BB38" s="80" t="str">
        <f>REPLACE(INDEX(GroupVertices[Group],MATCH(Edges[[#This Row],[Vertex 1]],GroupVertices[Vertex],0)),1,1,"")</f>
        <v>2</v>
      </c>
      <c r="BC38" s="80" t="str">
        <f>REPLACE(INDEX(GroupVertices[Group],MATCH(Edges[[#This Row],[Vertex 2]],GroupVertices[Vertex],0)),1,1,"")</f>
        <v>2</v>
      </c>
      <c r="BD38" s="48"/>
      <c r="BE38" s="49"/>
      <c r="BF38" s="48"/>
      <c r="BG38" s="49"/>
      <c r="BH38" s="48"/>
      <c r="BI38" s="49"/>
      <c r="BJ38" s="48"/>
      <c r="BK38" s="49"/>
      <c r="BL38" s="48"/>
    </row>
    <row r="39" spans="1:64" ht="15">
      <c r="A39" s="66" t="s">
        <v>226</v>
      </c>
      <c r="B39" s="66" t="s">
        <v>260</v>
      </c>
      <c r="C39" s="67" t="s">
        <v>1279</v>
      </c>
      <c r="D39" s="68">
        <v>3</v>
      </c>
      <c r="E39" s="69" t="s">
        <v>132</v>
      </c>
      <c r="F39" s="70">
        <v>32</v>
      </c>
      <c r="G39" s="67"/>
      <c r="H39" s="71"/>
      <c r="I39" s="72"/>
      <c r="J39" s="72"/>
      <c r="K39" s="34" t="s">
        <v>65</v>
      </c>
      <c r="L39" s="79">
        <v>39</v>
      </c>
      <c r="M39" s="79"/>
      <c r="N39" s="74"/>
      <c r="O39" s="81" t="s">
        <v>277</v>
      </c>
      <c r="P39" s="83">
        <v>43502.85349537037</v>
      </c>
      <c r="Q39" s="81" t="s">
        <v>282</v>
      </c>
      <c r="R39" s="84" t="s">
        <v>290</v>
      </c>
      <c r="S39" s="81" t="s">
        <v>294</v>
      </c>
      <c r="T39" s="81" t="s">
        <v>298</v>
      </c>
      <c r="U39" s="81"/>
      <c r="V39" s="84" t="s">
        <v>318</v>
      </c>
      <c r="W39" s="83">
        <v>43502.85349537037</v>
      </c>
      <c r="X39" s="84" t="s">
        <v>379</v>
      </c>
      <c r="Y39" s="81"/>
      <c r="Z39" s="81"/>
      <c r="AA39" s="88" t="s">
        <v>452</v>
      </c>
      <c r="AB39" s="81"/>
      <c r="AC39" s="81" t="b">
        <v>0</v>
      </c>
      <c r="AD39" s="81">
        <v>0</v>
      </c>
      <c r="AE39" s="88" t="s">
        <v>514</v>
      </c>
      <c r="AF39" s="81" t="b">
        <v>0</v>
      </c>
      <c r="AG39" s="81" t="s">
        <v>517</v>
      </c>
      <c r="AH39" s="81"/>
      <c r="AI39" s="88" t="s">
        <v>514</v>
      </c>
      <c r="AJ39" s="81" t="b">
        <v>0</v>
      </c>
      <c r="AK39" s="81">
        <v>19</v>
      </c>
      <c r="AL39" s="88" t="s">
        <v>489</v>
      </c>
      <c r="AM39" s="81" t="s">
        <v>523</v>
      </c>
      <c r="AN39" s="81" t="b">
        <v>0</v>
      </c>
      <c r="AO39" s="88" t="s">
        <v>489</v>
      </c>
      <c r="AP39" s="81" t="s">
        <v>178</v>
      </c>
      <c r="AQ39" s="81">
        <v>0</v>
      </c>
      <c r="AR39" s="81">
        <v>0</v>
      </c>
      <c r="AS39" s="81"/>
      <c r="AT39" s="81"/>
      <c r="AU39" s="81"/>
      <c r="AV39" s="81"/>
      <c r="AW39" s="81"/>
      <c r="AX39" s="81"/>
      <c r="AY39" s="81"/>
      <c r="AZ39" s="81"/>
      <c r="BA39">
        <v>1</v>
      </c>
      <c r="BB39" s="80" t="str">
        <f>REPLACE(INDEX(GroupVertices[Group],MATCH(Edges[[#This Row],[Vertex 1]],GroupVertices[Vertex],0)),1,1,"")</f>
        <v>2</v>
      </c>
      <c r="BC39" s="80" t="str">
        <f>REPLACE(INDEX(GroupVertices[Group],MATCH(Edges[[#This Row],[Vertex 2]],GroupVertices[Vertex],0)),1,1,"")</f>
        <v>2</v>
      </c>
      <c r="BD39" s="48"/>
      <c r="BE39" s="49"/>
      <c r="BF39" s="48"/>
      <c r="BG39" s="49"/>
      <c r="BH39" s="48"/>
      <c r="BI39" s="49"/>
      <c r="BJ39" s="48"/>
      <c r="BK39" s="49"/>
      <c r="BL39" s="48"/>
    </row>
    <row r="40" spans="1:64" ht="15">
      <c r="A40" s="66" t="s">
        <v>226</v>
      </c>
      <c r="B40" s="66" t="s">
        <v>274</v>
      </c>
      <c r="C40" s="67" t="s">
        <v>1279</v>
      </c>
      <c r="D40" s="68">
        <v>3</v>
      </c>
      <c r="E40" s="69" t="s">
        <v>132</v>
      </c>
      <c r="F40" s="70">
        <v>32</v>
      </c>
      <c r="G40" s="67"/>
      <c r="H40" s="71"/>
      <c r="I40" s="72"/>
      <c r="J40" s="72"/>
      <c r="K40" s="34" t="s">
        <v>65</v>
      </c>
      <c r="L40" s="79">
        <v>40</v>
      </c>
      <c r="M40" s="79"/>
      <c r="N40" s="74"/>
      <c r="O40" s="81" t="s">
        <v>277</v>
      </c>
      <c r="P40" s="83">
        <v>43502.85349537037</v>
      </c>
      <c r="Q40" s="81" t="s">
        <v>282</v>
      </c>
      <c r="R40" s="84" t="s">
        <v>290</v>
      </c>
      <c r="S40" s="81" t="s">
        <v>294</v>
      </c>
      <c r="T40" s="81" t="s">
        <v>298</v>
      </c>
      <c r="U40" s="81"/>
      <c r="V40" s="84" t="s">
        <v>318</v>
      </c>
      <c r="W40" s="83">
        <v>43502.85349537037</v>
      </c>
      <c r="X40" s="84" t="s">
        <v>379</v>
      </c>
      <c r="Y40" s="81"/>
      <c r="Z40" s="81"/>
      <c r="AA40" s="88" t="s">
        <v>452</v>
      </c>
      <c r="AB40" s="81"/>
      <c r="AC40" s="81" t="b">
        <v>0</v>
      </c>
      <c r="AD40" s="81">
        <v>0</v>
      </c>
      <c r="AE40" s="88" t="s">
        <v>514</v>
      </c>
      <c r="AF40" s="81" t="b">
        <v>0</v>
      </c>
      <c r="AG40" s="81" t="s">
        <v>517</v>
      </c>
      <c r="AH40" s="81"/>
      <c r="AI40" s="88" t="s">
        <v>514</v>
      </c>
      <c r="AJ40" s="81" t="b">
        <v>0</v>
      </c>
      <c r="AK40" s="81">
        <v>19</v>
      </c>
      <c r="AL40" s="88" t="s">
        <v>489</v>
      </c>
      <c r="AM40" s="81" t="s">
        <v>523</v>
      </c>
      <c r="AN40" s="81" t="b">
        <v>0</v>
      </c>
      <c r="AO40" s="88" t="s">
        <v>489</v>
      </c>
      <c r="AP40" s="81" t="s">
        <v>178</v>
      </c>
      <c r="AQ40" s="81">
        <v>0</v>
      </c>
      <c r="AR40" s="81">
        <v>0</v>
      </c>
      <c r="AS40" s="81"/>
      <c r="AT40" s="81"/>
      <c r="AU40" s="81"/>
      <c r="AV40" s="81"/>
      <c r="AW40" s="81"/>
      <c r="AX40" s="81"/>
      <c r="AY40" s="81"/>
      <c r="AZ40" s="81"/>
      <c r="BA40">
        <v>1</v>
      </c>
      <c r="BB40" s="80" t="str">
        <f>REPLACE(INDEX(GroupVertices[Group],MATCH(Edges[[#This Row],[Vertex 1]],GroupVertices[Vertex],0)),1,1,"")</f>
        <v>2</v>
      </c>
      <c r="BC40" s="80" t="str">
        <f>REPLACE(INDEX(GroupVertices[Group],MATCH(Edges[[#This Row],[Vertex 2]],GroupVertices[Vertex],0)),1,1,"")</f>
        <v>2</v>
      </c>
      <c r="BD40" s="48"/>
      <c r="BE40" s="49"/>
      <c r="BF40" s="48"/>
      <c r="BG40" s="49"/>
      <c r="BH40" s="48"/>
      <c r="BI40" s="49"/>
      <c r="BJ40" s="48"/>
      <c r="BK40" s="49"/>
      <c r="BL40" s="48"/>
    </row>
    <row r="41" spans="1:64" ht="15">
      <c r="A41" s="66" t="s">
        <v>226</v>
      </c>
      <c r="B41" s="66" t="s">
        <v>273</v>
      </c>
      <c r="C41" s="67" t="s">
        <v>1279</v>
      </c>
      <c r="D41" s="68">
        <v>3</v>
      </c>
      <c r="E41" s="69" t="s">
        <v>132</v>
      </c>
      <c r="F41" s="70">
        <v>32</v>
      </c>
      <c r="G41" s="67"/>
      <c r="H41" s="71"/>
      <c r="I41" s="72"/>
      <c r="J41" s="72"/>
      <c r="K41" s="34" t="s">
        <v>65</v>
      </c>
      <c r="L41" s="79">
        <v>41</v>
      </c>
      <c r="M41" s="79"/>
      <c r="N41" s="74"/>
      <c r="O41" s="81" t="s">
        <v>277</v>
      </c>
      <c r="P41" s="83">
        <v>43502.85349537037</v>
      </c>
      <c r="Q41" s="81" t="s">
        <v>282</v>
      </c>
      <c r="R41" s="84" t="s">
        <v>290</v>
      </c>
      <c r="S41" s="81" t="s">
        <v>294</v>
      </c>
      <c r="T41" s="81" t="s">
        <v>298</v>
      </c>
      <c r="U41" s="81"/>
      <c r="V41" s="84" t="s">
        <v>318</v>
      </c>
      <c r="W41" s="83">
        <v>43502.85349537037</v>
      </c>
      <c r="X41" s="84" t="s">
        <v>379</v>
      </c>
      <c r="Y41" s="81"/>
      <c r="Z41" s="81"/>
      <c r="AA41" s="88" t="s">
        <v>452</v>
      </c>
      <c r="AB41" s="81"/>
      <c r="AC41" s="81" t="b">
        <v>0</v>
      </c>
      <c r="AD41" s="81">
        <v>0</v>
      </c>
      <c r="AE41" s="88" t="s">
        <v>514</v>
      </c>
      <c r="AF41" s="81" t="b">
        <v>0</v>
      </c>
      <c r="AG41" s="81" t="s">
        <v>517</v>
      </c>
      <c r="AH41" s="81"/>
      <c r="AI41" s="88" t="s">
        <v>514</v>
      </c>
      <c r="AJ41" s="81" t="b">
        <v>0</v>
      </c>
      <c r="AK41" s="81">
        <v>19</v>
      </c>
      <c r="AL41" s="88" t="s">
        <v>489</v>
      </c>
      <c r="AM41" s="81" t="s">
        <v>523</v>
      </c>
      <c r="AN41" s="81" t="b">
        <v>0</v>
      </c>
      <c r="AO41" s="88" t="s">
        <v>489</v>
      </c>
      <c r="AP41" s="81" t="s">
        <v>178</v>
      </c>
      <c r="AQ41" s="81">
        <v>0</v>
      </c>
      <c r="AR41" s="81">
        <v>0</v>
      </c>
      <c r="AS41" s="81"/>
      <c r="AT41" s="81"/>
      <c r="AU41" s="81"/>
      <c r="AV41" s="81"/>
      <c r="AW41" s="81"/>
      <c r="AX41" s="81"/>
      <c r="AY41" s="81"/>
      <c r="AZ41" s="81"/>
      <c r="BA41">
        <v>1</v>
      </c>
      <c r="BB41" s="80" t="str">
        <f>REPLACE(INDEX(GroupVertices[Group],MATCH(Edges[[#This Row],[Vertex 1]],GroupVertices[Vertex],0)),1,1,"")</f>
        <v>2</v>
      </c>
      <c r="BC41" s="80" t="str">
        <f>REPLACE(INDEX(GroupVertices[Group],MATCH(Edges[[#This Row],[Vertex 2]],GroupVertices[Vertex],0)),1,1,"")</f>
        <v>1</v>
      </c>
      <c r="BD41" s="48">
        <v>0</v>
      </c>
      <c r="BE41" s="49">
        <v>0</v>
      </c>
      <c r="BF41" s="48">
        <v>0</v>
      </c>
      <c r="BG41" s="49">
        <v>0</v>
      </c>
      <c r="BH41" s="48">
        <v>0</v>
      </c>
      <c r="BI41" s="49">
        <v>0</v>
      </c>
      <c r="BJ41" s="48">
        <v>33</v>
      </c>
      <c r="BK41" s="49">
        <v>100</v>
      </c>
      <c r="BL41" s="48">
        <v>33</v>
      </c>
    </row>
    <row r="42" spans="1:64" ht="15">
      <c r="A42" s="66" t="s">
        <v>227</v>
      </c>
      <c r="B42" s="66" t="s">
        <v>259</v>
      </c>
      <c r="C42" s="67" t="s">
        <v>1279</v>
      </c>
      <c r="D42" s="68">
        <v>3</v>
      </c>
      <c r="E42" s="69" t="s">
        <v>132</v>
      </c>
      <c r="F42" s="70">
        <v>32</v>
      </c>
      <c r="G42" s="67"/>
      <c r="H42" s="71"/>
      <c r="I42" s="72"/>
      <c r="J42" s="72"/>
      <c r="K42" s="34" t="s">
        <v>65</v>
      </c>
      <c r="L42" s="79">
        <v>42</v>
      </c>
      <c r="M42" s="79"/>
      <c r="N42" s="74"/>
      <c r="O42" s="81" t="s">
        <v>276</v>
      </c>
      <c r="P42" s="83">
        <v>43502.86645833333</v>
      </c>
      <c r="Q42" s="81" t="s">
        <v>282</v>
      </c>
      <c r="R42" s="84" t="s">
        <v>290</v>
      </c>
      <c r="S42" s="81" t="s">
        <v>294</v>
      </c>
      <c r="T42" s="81" t="s">
        <v>298</v>
      </c>
      <c r="U42" s="81"/>
      <c r="V42" s="84" t="s">
        <v>319</v>
      </c>
      <c r="W42" s="83">
        <v>43502.86645833333</v>
      </c>
      <c r="X42" s="84" t="s">
        <v>380</v>
      </c>
      <c r="Y42" s="81"/>
      <c r="Z42" s="81"/>
      <c r="AA42" s="88" t="s">
        <v>453</v>
      </c>
      <c r="AB42" s="81"/>
      <c r="AC42" s="81" t="b">
        <v>0</v>
      </c>
      <c r="AD42" s="81">
        <v>0</v>
      </c>
      <c r="AE42" s="88" t="s">
        <v>514</v>
      </c>
      <c r="AF42" s="81" t="b">
        <v>0</v>
      </c>
      <c r="AG42" s="81" t="s">
        <v>517</v>
      </c>
      <c r="AH42" s="81"/>
      <c r="AI42" s="88" t="s">
        <v>514</v>
      </c>
      <c r="AJ42" s="81" t="b">
        <v>0</v>
      </c>
      <c r="AK42" s="81">
        <v>19</v>
      </c>
      <c r="AL42" s="88" t="s">
        <v>489</v>
      </c>
      <c r="AM42" s="81" t="s">
        <v>525</v>
      </c>
      <c r="AN42" s="81" t="b">
        <v>0</v>
      </c>
      <c r="AO42" s="88" t="s">
        <v>489</v>
      </c>
      <c r="AP42" s="81" t="s">
        <v>178</v>
      </c>
      <c r="AQ42" s="81">
        <v>0</v>
      </c>
      <c r="AR42" s="81">
        <v>0</v>
      </c>
      <c r="AS42" s="81"/>
      <c r="AT42" s="81"/>
      <c r="AU42" s="81"/>
      <c r="AV42" s="81"/>
      <c r="AW42" s="81"/>
      <c r="AX42" s="81"/>
      <c r="AY42" s="81"/>
      <c r="AZ42" s="81"/>
      <c r="BA42">
        <v>1</v>
      </c>
      <c r="BB42" s="80" t="str">
        <f>REPLACE(INDEX(GroupVertices[Group],MATCH(Edges[[#This Row],[Vertex 1]],GroupVertices[Vertex],0)),1,1,"")</f>
        <v>2</v>
      </c>
      <c r="BC42" s="80" t="str">
        <f>REPLACE(INDEX(GroupVertices[Group],MATCH(Edges[[#This Row],[Vertex 2]],GroupVertices[Vertex],0)),1,1,"")</f>
        <v>2</v>
      </c>
      <c r="BD42" s="48"/>
      <c r="BE42" s="49"/>
      <c r="BF42" s="48"/>
      <c r="BG42" s="49"/>
      <c r="BH42" s="48"/>
      <c r="BI42" s="49"/>
      <c r="BJ42" s="48"/>
      <c r="BK42" s="49"/>
      <c r="BL42" s="48"/>
    </row>
    <row r="43" spans="1:64" ht="15">
      <c r="A43" s="66" t="s">
        <v>227</v>
      </c>
      <c r="B43" s="66" t="s">
        <v>260</v>
      </c>
      <c r="C43" s="67" t="s">
        <v>1279</v>
      </c>
      <c r="D43" s="68">
        <v>3</v>
      </c>
      <c r="E43" s="69" t="s">
        <v>132</v>
      </c>
      <c r="F43" s="70">
        <v>32</v>
      </c>
      <c r="G43" s="67"/>
      <c r="H43" s="71"/>
      <c r="I43" s="72"/>
      <c r="J43" s="72"/>
      <c r="K43" s="34" t="s">
        <v>65</v>
      </c>
      <c r="L43" s="79">
        <v>43</v>
      </c>
      <c r="M43" s="79"/>
      <c r="N43" s="74"/>
      <c r="O43" s="81" t="s">
        <v>277</v>
      </c>
      <c r="P43" s="83">
        <v>43502.86645833333</v>
      </c>
      <c r="Q43" s="81" t="s">
        <v>282</v>
      </c>
      <c r="R43" s="84" t="s">
        <v>290</v>
      </c>
      <c r="S43" s="81" t="s">
        <v>294</v>
      </c>
      <c r="T43" s="81" t="s">
        <v>298</v>
      </c>
      <c r="U43" s="81"/>
      <c r="V43" s="84" t="s">
        <v>319</v>
      </c>
      <c r="W43" s="83">
        <v>43502.86645833333</v>
      </c>
      <c r="X43" s="84" t="s">
        <v>380</v>
      </c>
      <c r="Y43" s="81"/>
      <c r="Z43" s="81"/>
      <c r="AA43" s="88" t="s">
        <v>453</v>
      </c>
      <c r="AB43" s="81"/>
      <c r="AC43" s="81" t="b">
        <v>0</v>
      </c>
      <c r="AD43" s="81">
        <v>0</v>
      </c>
      <c r="AE43" s="88" t="s">
        <v>514</v>
      </c>
      <c r="AF43" s="81" t="b">
        <v>0</v>
      </c>
      <c r="AG43" s="81" t="s">
        <v>517</v>
      </c>
      <c r="AH43" s="81"/>
      <c r="AI43" s="88" t="s">
        <v>514</v>
      </c>
      <c r="AJ43" s="81" t="b">
        <v>0</v>
      </c>
      <c r="AK43" s="81">
        <v>19</v>
      </c>
      <c r="AL43" s="88" t="s">
        <v>489</v>
      </c>
      <c r="AM43" s="81" t="s">
        <v>525</v>
      </c>
      <c r="AN43" s="81" t="b">
        <v>0</v>
      </c>
      <c r="AO43" s="88" t="s">
        <v>489</v>
      </c>
      <c r="AP43" s="81" t="s">
        <v>178</v>
      </c>
      <c r="AQ43" s="81">
        <v>0</v>
      </c>
      <c r="AR43" s="81">
        <v>0</v>
      </c>
      <c r="AS43" s="81"/>
      <c r="AT43" s="81"/>
      <c r="AU43" s="81"/>
      <c r="AV43" s="81"/>
      <c r="AW43" s="81"/>
      <c r="AX43" s="81"/>
      <c r="AY43" s="81"/>
      <c r="AZ43" s="81"/>
      <c r="BA43">
        <v>1</v>
      </c>
      <c r="BB43" s="80" t="str">
        <f>REPLACE(INDEX(GroupVertices[Group],MATCH(Edges[[#This Row],[Vertex 1]],GroupVertices[Vertex],0)),1,1,"")</f>
        <v>2</v>
      </c>
      <c r="BC43" s="80" t="str">
        <f>REPLACE(INDEX(GroupVertices[Group],MATCH(Edges[[#This Row],[Vertex 2]],GroupVertices[Vertex],0)),1,1,"")</f>
        <v>2</v>
      </c>
      <c r="BD43" s="48"/>
      <c r="BE43" s="49"/>
      <c r="BF43" s="48"/>
      <c r="BG43" s="49"/>
      <c r="BH43" s="48"/>
      <c r="BI43" s="49"/>
      <c r="BJ43" s="48"/>
      <c r="BK43" s="49"/>
      <c r="BL43" s="48"/>
    </row>
    <row r="44" spans="1:64" ht="15">
      <c r="A44" s="66" t="s">
        <v>227</v>
      </c>
      <c r="B44" s="66" t="s">
        <v>274</v>
      </c>
      <c r="C44" s="67" t="s">
        <v>1279</v>
      </c>
      <c r="D44" s="68">
        <v>3</v>
      </c>
      <c r="E44" s="69" t="s">
        <v>132</v>
      </c>
      <c r="F44" s="70">
        <v>32</v>
      </c>
      <c r="G44" s="67"/>
      <c r="H44" s="71"/>
      <c r="I44" s="72"/>
      <c r="J44" s="72"/>
      <c r="K44" s="34" t="s">
        <v>65</v>
      </c>
      <c r="L44" s="79">
        <v>44</v>
      </c>
      <c r="M44" s="79"/>
      <c r="N44" s="74"/>
      <c r="O44" s="81" t="s">
        <v>277</v>
      </c>
      <c r="P44" s="83">
        <v>43502.86645833333</v>
      </c>
      <c r="Q44" s="81" t="s">
        <v>282</v>
      </c>
      <c r="R44" s="84" t="s">
        <v>290</v>
      </c>
      <c r="S44" s="81" t="s">
        <v>294</v>
      </c>
      <c r="T44" s="81" t="s">
        <v>298</v>
      </c>
      <c r="U44" s="81"/>
      <c r="V44" s="84" t="s">
        <v>319</v>
      </c>
      <c r="W44" s="83">
        <v>43502.86645833333</v>
      </c>
      <c r="X44" s="84" t="s">
        <v>380</v>
      </c>
      <c r="Y44" s="81"/>
      <c r="Z44" s="81"/>
      <c r="AA44" s="88" t="s">
        <v>453</v>
      </c>
      <c r="AB44" s="81"/>
      <c r="AC44" s="81" t="b">
        <v>0</v>
      </c>
      <c r="AD44" s="81">
        <v>0</v>
      </c>
      <c r="AE44" s="88" t="s">
        <v>514</v>
      </c>
      <c r="AF44" s="81" t="b">
        <v>0</v>
      </c>
      <c r="AG44" s="81" t="s">
        <v>517</v>
      </c>
      <c r="AH44" s="81"/>
      <c r="AI44" s="88" t="s">
        <v>514</v>
      </c>
      <c r="AJ44" s="81" t="b">
        <v>0</v>
      </c>
      <c r="AK44" s="81">
        <v>19</v>
      </c>
      <c r="AL44" s="88" t="s">
        <v>489</v>
      </c>
      <c r="AM44" s="81" t="s">
        <v>525</v>
      </c>
      <c r="AN44" s="81" t="b">
        <v>0</v>
      </c>
      <c r="AO44" s="88" t="s">
        <v>489</v>
      </c>
      <c r="AP44" s="81" t="s">
        <v>178</v>
      </c>
      <c r="AQ44" s="81">
        <v>0</v>
      </c>
      <c r="AR44" s="81">
        <v>0</v>
      </c>
      <c r="AS44" s="81"/>
      <c r="AT44" s="81"/>
      <c r="AU44" s="81"/>
      <c r="AV44" s="81"/>
      <c r="AW44" s="81"/>
      <c r="AX44" s="81"/>
      <c r="AY44" s="81"/>
      <c r="AZ44" s="81"/>
      <c r="BA44">
        <v>1</v>
      </c>
      <c r="BB44" s="80" t="str">
        <f>REPLACE(INDEX(GroupVertices[Group],MATCH(Edges[[#This Row],[Vertex 1]],GroupVertices[Vertex],0)),1,1,"")</f>
        <v>2</v>
      </c>
      <c r="BC44" s="80" t="str">
        <f>REPLACE(INDEX(GroupVertices[Group],MATCH(Edges[[#This Row],[Vertex 2]],GroupVertices[Vertex],0)),1,1,"")</f>
        <v>2</v>
      </c>
      <c r="BD44" s="48"/>
      <c r="BE44" s="49"/>
      <c r="BF44" s="48"/>
      <c r="BG44" s="49"/>
      <c r="BH44" s="48"/>
      <c r="BI44" s="49"/>
      <c r="BJ44" s="48"/>
      <c r="BK44" s="49"/>
      <c r="BL44" s="48"/>
    </row>
    <row r="45" spans="1:64" ht="15">
      <c r="A45" s="66" t="s">
        <v>227</v>
      </c>
      <c r="B45" s="66" t="s">
        <v>273</v>
      </c>
      <c r="C45" s="67" t="s">
        <v>1279</v>
      </c>
      <c r="D45" s="68">
        <v>3</v>
      </c>
      <c r="E45" s="69" t="s">
        <v>132</v>
      </c>
      <c r="F45" s="70">
        <v>32</v>
      </c>
      <c r="G45" s="67"/>
      <c r="H45" s="71"/>
      <c r="I45" s="72"/>
      <c r="J45" s="72"/>
      <c r="K45" s="34" t="s">
        <v>65</v>
      </c>
      <c r="L45" s="79">
        <v>45</v>
      </c>
      <c r="M45" s="79"/>
      <c r="N45" s="74"/>
      <c r="O45" s="81" t="s">
        <v>277</v>
      </c>
      <c r="P45" s="83">
        <v>43502.86645833333</v>
      </c>
      <c r="Q45" s="81" t="s">
        <v>282</v>
      </c>
      <c r="R45" s="84" t="s">
        <v>290</v>
      </c>
      <c r="S45" s="81" t="s">
        <v>294</v>
      </c>
      <c r="T45" s="81" t="s">
        <v>298</v>
      </c>
      <c r="U45" s="81"/>
      <c r="V45" s="84" t="s">
        <v>319</v>
      </c>
      <c r="W45" s="83">
        <v>43502.86645833333</v>
      </c>
      <c r="X45" s="84" t="s">
        <v>380</v>
      </c>
      <c r="Y45" s="81"/>
      <c r="Z45" s="81"/>
      <c r="AA45" s="88" t="s">
        <v>453</v>
      </c>
      <c r="AB45" s="81"/>
      <c r="AC45" s="81" t="b">
        <v>0</v>
      </c>
      <c r="AD45" s="81">
        <v>0</v>
      </c>
      <c r="AE45" s="88" t="s">
        <v>514</v>
      </c>
      <c r="AF45" s="81" t="b">
        <v>0</v>
      </c>
      <c r="AG45" s="81" t="s">
        <v>517</v>
      </c>
      <c r="AH45" s="81"/>
      <c r="AI45" s="88" t="s">
        <v>514</v>
      </c>
      <c r="AJ45" s="81" t="b">
        <v>0</v>
      </c>
      <c r="AK45" s="81">
        <v>19</v>
      </c>
      <c r="AL45" s="88" t="s">
        <v>489</v>
      </c>
      <c r="AM45" s="81" t="s">
        <v>525</v>
      </c>
      <c r="AN45" s="81" t="b">
        <v>0</v>
      </c>
      <c r="AO45" s="88" t="s">
        <v>489</v>
      </c>
      <c r="AP45" s="81" t="s">
        <v>178</v>
      </c>
      <c r="AQ45" s="81">
        <v>0</v>
      </c>
      <c r="AR45" s="81">
        <v>0</v>
      </c>
      <c r="AS45" s="81"/>
      <c r="AT45" s="81"/>
      <c r="AU45" s="81"/>
      <c r="AV45" s="81"/>
      <c r="AW45" s="81"/>
      <c r="AX45" s="81"/>
      <c r="AY45" s="81"/>
      <c r="AZ45" s="81"/>
      <c r="BA45">
        <v>1</v>
      </c>
      <c r="BB45" s="80" t="str">
        <f>REPLACE(INDEX(GroupVertices[Group],MATCH(Edges[[#This Row],[Vertex 1]],GroupVertices[Vertex],0)),1,1,"")</f>
        <v>2</v>
      </c>
      <c r="BC45" s="80" t="str">
        <f>REPLACE(INDEX(GroupVertices[Group],MATCH(Edges[[#This Row],[Vertex 2]],GroupVertices[Vertex],0)),1,1,"")</f>
        <v>1</v>
      </c>
      <c r="BD45" s="48">
        <v>0</v>
      </c>
      <c r="BE45" s="49">
        <v>0</v>
      </c>
      <c r="BF45" s="48">
        <v>0</v>
      </c>
      <c r="BG45" s="49">
        <v>0</v>
      </c>
      <c r="BH45" s="48">
        <v>0</v>
      </c>
      <c r="BI45" s="49">
        <v>0</v>
      </c>
      <c r="BJ45" s="48">
        <v>33</v>
      </c>
      <c r="BK45" s="49">
        <v>100</v>
      </c>
      <c r="BL45" s="48">
        <v>33</v>
      </c>
    </row>
    <row r="46" spans="1:64" ht="15">
      <c r="A46" s="66" t="s">
        <v>228</v>
      </c>
      <c r="B46" s="66" t="s">
        <v>259</v>
      </c>
      <c r="C46" s="67" t="s">
        <v>1279</v>
      </c>
      <c r="D46" s="68">
        <v>3</v>
      </c>
      <c r="E46" s="69" t="s">
        <v>132</v>
      </c>
      <c r="F46" s="70">
        <v>32</v>
      </c>
      <c r="G46" s="67"/>
      <c r="H46" s="71"/>
      <c r="I46" s="72"/>
      <c r="J46" s="72"/>
      <c r="K46" s="34" t="s">
        <v>65</v>
      </c>
      <c r="L46" s="79">
        <v>46</v>
      </c>
      <c r="M46" s="79"/>
      <c r="N46" s="74"/>
      <c r="O46" s="81" t="s">
        <v>276</v>
      </c>
      <c r="P46" s="83">
        <v>43502.86672453704</v>
      </c>
      <c r="Q46" s="81" t="s">
        <v>282</v>
      </c>
      <c r="R46" s="84" t="s">
        <v>290</v>
      </c>
      <c r="S46" s="81" t="s">
        <v>294</v>
      </c>
      <c r="T46" s="81" t="s">
        <v>298</v>
      </c>
      <c r="U46" s="81"/>
      <c r="V46" s="84" t="s">
        <v>320</v>
      </c>
      <c r="W46" s="83">
        <v>43502.86672453704</v>
      </c>
      <c r="X46" s="84" t="s">
        <v>381</v>
      </c>
      <c r="Y46" s="81"/>
      <c r="Z46" s="81"/>
      <c r="AA46" s="88" t="s">
        <v>454</v>
      </c>
      <c r="AB46" s="81"/>
      <c r="AC46" s="81" t="b">
        <v>0</v>
      </c>
      <c r="AD46" s="81">
        <v>0</v>
      </c>
      <c r="AE46" s="88" t="s">
        <v>514</v>
      </c>
      <c r="AF46" s="81" t="b">
        <v>0</v>
      </c>
      <c r="AG46" s="81" t="s">
        <v>517</v>
      </c>
      <c r="AH46" s="81"/>
      <c r="AI46" s="88" t="s">
        <v>514</v>
      </c>
      <c r="AJ46" s="81" t="b">
        <v>0</v>
      </c>
      <c r="AK46" s="81">
        <v>19</v>
      </c>
      <c r="AL46" s="88" t="s">
        <v>489</v>
      </c>
      <c r="AM46" s="81" t="s">
        <v>521</v>
      </c>
      <c r="AN46" s="81" t="b">
        <v>0</v>
      </c>
      <c r="AO46" s="88" t="s">
        <v>489</v>
      </c>
      <c r="AP46" s="81" t="s">
        <v>178</v>
      </c>
      <c r="AQ46" s="81">
        <v>0</v>
      </c>
      <c r="AR46" s="81">
        <v>0</v>
      </c>
      <c r="AS46" s="81"/>
      <c r="AT46" s="81"/>
      <c r="AU46" s="81"/>
      <c r="AV46" s="81"/>
      <c r="AW46" s="81"/>
      <c r="AX46" s="81"/>
      <c r="AY46" s="81"/>
      <c r="AZ46" s="81"/>
      <c r="BA46">
        <v>1</v>
      </c>
      <c r="BB46" s="80" t="str">
        <f>REPLACE(INDEX(GroupVertices[Group],MATCH(Edges[[#This Row],[Vertex 1]],GroupVertices[Vertex],0)),1,1,"")</f>
        <v>2</v>
      </c>
      <c r="BC46" s="80" t="str">
        <f>REPLACE(INDEX(GroupVertices[Group],MATCH(Edges[[#This Row],[Vertex 2]],GroupVertices[Vertex],0)),1,1,"")</f>
        <v>2</v>
      </c>
      <c r="BD46" s="48"/>
      <c r="BE46" s="49"/>
      <c r="BF46" s="48"/>
      <c r="BG46" s="49"/>
      <c r="BH46" s="48"/>
      <c r="BI46" s="49"/>
      <c r="BJ46" s="48"/>
      <c r="BK46" s="49"/>
      <c r="BL46" s="48"/>
    </row>
    <row r="47" spans="1:64" ht="15">
      <c r="A47" s="66" t="s">
        <v>228</v>
      </c>
      <c r="B47" s="66" t="s">
        <v>260</v>
      </c>
      <c r="C47" s="67" t="s">
        <v>1279</v>
      </c>
      <c r="D47" s="68">
        <v>3</v>
      </c>
      <c r="E47" s="69" t="s">
        <v>132</v>
      </c>
      <c r="F47" s="70">
        <v>32</v>
      </c>
      <c r="G47" s="67"/>
      <c r="H47" s="71"/>
      <c r="I47" s="72"/>
      <c r="J47" s="72"/>
      <c r="K47" s="34" t="s">
        <v>65</v>
      </c>
      <c r="L47" s="79">
        <v>47</v>
      </c>
      <c r="M47" s="79"/>
      <c r="N47" s="74"/>
      <c r="O47" s="81" t="s">
        <v>277</v>
      </c>
      <c r="P47" s="83">
        <v>43502.86672453704</v>
      </c>
      <c r="Q47" s="81" t="s">
        <v>282</v>
      </c>
      <c r="R47" s="84" t="s">
        <v>290</v>
      </c>
      <c r="S47" s="81" t="s">
        <v>294</v>
      </c>
      <c r="T47" s="81" t="s">
        <v>298</v>
      </c>
      <c r="U47" s="81"/>
      <c r="V47" s="84" t="s">
        <v>320</v>
      </c>
      <c r="W47" s="83">
        <v>43502.86672453704</v>
      </c>
      <c r="X47" s="84" t="s">
        <v>381</v>
      </c>
      <c r="Y47" s="81"/>
      <c r="Z47" s="81"/>
      <c r="AA47" s="88" t="s">
        <v>454</v>
      </c>
      <c r="AB47" s="81"/>
      <c r="AC47" s="81" t="b">
        <v>0</v>
      </c>
      <c r="AD47" s="81">
        <v>0</v>
      </c>
      <c r="AE47" s="88" t="s">
        <v>514</v>
      </c>
      <c r="AF47" s="81" t="b">
        <v>0</v>
      </c>
      <c r="AG47" s="81" t="s">
        <v>517</v>
      </c>
      <c r="AH47" s="81"/>
      <c r="AI47" s="88" t="s">
        <v>514</v>
      </c>
      <c r="AJ47" s="81" t="b">
        <v>0</v>
      </c>
      <c r="AK47" s="81">
        <v>19</v>
      </c>
      <c r="AL47" s="88" t="s">
        <v>489</v>
      </c>
      <c r="AM47" s="81" t="s">
        <v>521</v>
      </c>
      <c r="AN47" s="81" t="b">
        <v>0</v>
      </c>
      <c r="AO47" s="88" t="s">
        <v>489</v>
      </c>
      <c r="AP47" s="81" t="s">
        <v>178</v>
      </c>
      <c r="AQ47" s="81">
        <v>0</v>
      </c>
      <c r="AR47" s="81">
        <v>0</v>
      </c>
      <c r="AS47" s="81"/>
      <c r="AT47" s="81"/>
      <c r="AU47" s="81"/>
      <c r="AV47" s="81"/>
      <c r="AW47" s="81"/>
      <c r="AX47" s="81"/>
      <c r="AY47" s="81"/>
      <c r="AZ47" s="81"/>
      <c r="BA47">
        <v>1</v>
      </c>
      <c r="BB47" s="80" t="str">
        <f>REPLACE(INDEX(GroupVertices[Group],MATCH(Edges[[#This Row],[Vertex 1]],GroupVertices[Vertex],0)),1,1,"")</f>
        <v>2</v>
      </c>
      <c r="BC47" s="80" t="str">
        <f>REPLACE(INDEX(GroupVertices[Group],MATCH(Edges[[#This Row],[Vertex 2]],GroupVertices[Vertex],0)),1,1,"")</f>
        <v>2</v>
      </c>
      <c r="BD47" s="48"/>
      <c r="BE47" s="49"/>
      <c r="BF47" s="48"/>
      <c r="BG47" s="49"/>
      <c r="BH47" s="48"/>
      <c r="BI47" s="49"/>
      <c r="BJ47" s="48"/>
      <c r="BK47" s="49"/>
      <c r="BL47" s="48"/>
    </row>
    <row r="48" spans="1:64" ht="15">
      <c r="A48" s="66" t="s">
        <v>228</v>
      </c>
      <c r="B48" s="66" t="s">
        <v>274</v>
      </c>
      <c r="C48" s="67" t="s">
        <v>1279</v>
      </c>
      <c r="D48" s="68">
        <v>3</v>
      </c>
      <c r="E48" s="69" t="s">
        <v>132</v>
      </c>
      <c r="F48" s="70">
        <v>32</v>
      </c>
      <c r="G48" s="67"/>
      <c r="H48" s="71"/>
      <c r="I48" s="72"/>
      <c r="J48" s="72"/>
      <c r="K48" s="34" t="s">
        <v>65</v>
      </c>
      <c r="L48" s="79">
        <v>48</v>
      </c>
      <c r="M48" s="79"/>
      <c r="N48" s="74"/>
      <c r="O48" s="81" t="s">
        <v>277</v>
      </c>
      <c r="P48" s="83">
        <v>43502.86672453704</v>
      </c>
      <c r="Q48" s="81" t="s">
        <v>282</v>
      </c>
      <c r="R48" s="84" t="s">
        <v>290</v>
      </c>
      <c r="S48" s="81" t="s">
        <v>294</v>
      </c>
      <c r="T48" s="81" t="s">
        <v>298</v>
      </c>
      <c r="U48" s="81"/>
      <c r="V48" s="84" t="s">
        <v>320</v>
      </c>
      <c r="W48" s="83">
        <v>43502.86672453704</v>
      </c>
      <c r="X48" s="84" t="s">
        <v>381</v>
      </c>
      <c r="Y48" s="81"/>
      <c r="Z48" s="81"/>
      <c r="AA48" s="88" t="s">
        <v>454</v>
      </c>
      <c r="AB48" s="81"/>
      <c r="AC48" s="81" t="b">
        <v>0</v>
      </c>
      <c r="AD48" s="81">
        <v>0</v>
      </c>
      <c r="AE48" s="88" t="s">
        <v>514</v>
      </c>
      <c r="AF48" s="81" t="b">
        <v>0</v>
      </c>
      <c r="AG48" s="81" t="s">
        <v>517</v>
      </c>
      <c r="AH48" s="81"/>
      <c r="AI48" s="88" t="s">
        <v>514</v>
      </c>
      <c r="AJ48" s="81" t="b">
        <v>0</v>
      </c>
      <c r="AK48" s="81">
        <v>19</v>
      </c>
      <c r="AL48" s="88" t="s">
        <v>489</v>
      </c>
      <c r="AM48" s="81" t="s">
        <v>521</v>
      </c>
      <c r="AN48" s="81" t="b">
        <v>0</v>
      </c>
      <c r="AO48" s="88" t="s">
        <v>489</v>
      </c>
      <c r="AP48" s="81" t="s">
        <v>178</v>
      </c>
      <c r="AQ48" s="81">
        <v>0</v>
      </c>
      <c r="AR48" s="81">
        <v>0</v>
      </c>
      <c r="AS48" s="81"/>
      <c r="AT48" s="81"/>
      <c r="AU48" s="81"/>
      <c r="AV48" s="81"/>
      <c r="AW48" s="81"/>
      <c r="AX48" s="81"/>
      <c r="AY48" s="81"/>
      <c r="AZ48" s="81"/>
      <c r="BA48">
        <v>1</v>
      </c>
      <c r="BB48" s="80" t="str">
        <f>REPLACE(INDEX(GroupVertices[Group],MATCH(Edges[[#This Row],[Vertex 1]],GroupVertices[Vertex],0)),1,1,"")</f>
        <v>2</v>
      </c>
      <c r="BC48" s="80" t="str">
        <f>REPLACE(INDEX(GroupVertices[Group],MATCH(Edges[[#This Row],[Vertex 2]],GroupVertices[Vertex],0)),1,1,"")</f>
        <v>2</v>
      </c>
      <c r="BD48" s="48"/>
      <c r="BE48" s="49"/>
      <c r="BF48" s="48"/>
      <c r="BG48" s="49"/>
      <c r="BH48" s="48"/>
      <c r="BI48" s="49"/>
      <c r="BJ48" s="48"/>
      <c r="BK48" s="49"/>
      <c r="BL48" s="48"/>
    </row>
    <row r="49" spans="1:64" ht="15">
      <c r="A49" s="66" t="s">
        <v>228</v>
      </c>
      <c r="B49" s="66" t="s">
        <v>273</v>
      </c>
      <c r="C49" s="67" t="s">
        <v>1279</v>
      </c>
      <c r="D49" s="68">
        <v>3</v>
      </c>
      <c r="E49" s="69" t="s">
        <v>132</v>
      </c>
      <c r="F49" s="70">
        <v>32</v>
      </c>
      <c r="G49" s="67"/>
      <c r="H49" s="71"/>
      <c r="I49" s="72"/>
      <c r="J49" s="72"/>
      <c r="K49" s="34" t="s">
        <v>65</v>
      </c>
      <c r="L49" s="79">
        <v>49</v>
      </c>
      <c r="M49" s="79"/>
      <c r="N49" s="74"/>
      <c r="O49" s="81" t="s">
        <v>277</v>
      </c>
      <c r="P49" s="83">
        <v>43502.86672453704</v>
      </c>
      <c r="Q49" s="81" t="s">
        <v>282</v>
      </c>
      <c r="R49" s="84" t="s">
        <v>290</v>
      </c>
      <c r="S49" s="81" t="s">
        <v>294</v>
      </c>
      <c r="T49" s="81" t="s">
        <v>298</v>
      </c>
      <c r="U49" s="81"/>
      <c r="V49" s="84" t="s">
        <v>320</v>
      </c>
      <c r="W49" s="83">
        <v>43502.86672453704</v>
      </c>
      <c r="X49" s="84" t="s">
        <v>381</v>
      </c>
      <c r="Y49" s="81"/>
      <c r="Z49" s="81"/>
      <c r="AA49" s="88" t="s">
        <v>454</v>
      </c>
      <c r="AB49" s="81"/>
      <c r="AC49" s="81" t="b">
        <v>0</v>
      </c>
      <c r="AD49" s="81">
        <v>0</v>
      </c>
      <c r="AE49" s="88" t="s">
        <v>514</v>
      </c>
      <c r="AF49" s="81" t="b">
        <v>0</v>
      </c>
      <c r="AG49" s="81" t="s">
        <v>517</v>
      </c>
      <c r="AH49" s="81"/>
      <c r="AI49" s="88" t="s">
        <v>514</v>
      </c>
      <c r="AJ49" s="81" t="b">
        <v>0</v>
      </c>
      <c r="AK49" s="81">
        <v>19</v>
      </c>
      <c r="AL49" s="88" t="s">
        <v>489</v>
      </c>
      <c r="AM49" s="81" t="s">
        <v>521</v>
      </c>
      <c r="AN49" s="81" t="b">
        <v>0</v>
      </c>
      <c r="AO49" s="88" t="s">
        <v>489</v>
      </c>
      <c r="AP49" s="81" t="s">
        <v>178</v>
      </c>
      <c r="AQ49" s="81">
        <v>0</v>
      </c>
      <c r="AR49" s="81">
        <v>0</v>
      </c>
      <c r="AS49" s="81"/>
      <c r="AT49" s="81"/>
      <c r="AU49" s="81"/>
      <c r="AV49" s="81"/>
      <c r="AW49" s="81"/>
      <c r="AX49" s="81"/>
      <c r="AY49" s="81"/>
      <c r="AZ49" s="81"/>
      <c r="BA49">
        <v>1</v>
      </c>
      <c r="BB49" s="80" t="str">
        <f>REPLACE(INDEX(GroupVertices[Group],MATCH(Edges[[#This Row],[Vertex 1]],GroupVertices[Vertex],0)),1,1,"")</f>
        <v>2</v>
      </c>
      <c r="BC49" s="80" t="str">
        <f>REPLACE(INDEX(GroupVertices[Group],MATCH(Edges[[#This Row],[Vertex 2]],GroupVertices[Vertex],0)),1,1,"")</f>
        <v>1</v>
      </c>
      <c r="BD49" s="48">
        <v>0</v>
      </c>
      <c r="BE49" s="49">
        <v>0</v>
      </c>
      <c r="BF49" s="48">
        <v>0</v>
      </c>
      <c r="BG49" s="49">
        <v>0</v>
      </c>
      <c r="BH49" s="48">
        <v>0</v>
      </c>
      <c r="BI49" s="49">
        <v>0</v>
      </c>
      <c r="BJ49" s="48">
        <v>33</v>
      </c>
      <c r="BK49" s="49">
        <v>100</v>
      </c>
      <c r="BL49" s="48">
        <v>33</v>
      </c>
    </row>
    <row r="50" spans="1:64" ht="15">
      <c r="A50" s="66" t="s">
        <v>229</v>
      </c>
      <c r="B50" s="66" t="s">
        <v>270</v>
      </c>
      <c r="C50" s="67" t="s">
        <v>1281</v>
      </c>
      <c r="D50" s="68">
        <v>3</v>
      </c>
      <c r="E50" s="69" t="s">
        <v>136</v>
      </c>
      <c r="F50" s="70">
        <v>6</v>
      </c>
      <c r="G50" s="67"/>
      <c r="H50" s="71"/>
      <c r="I50" s="72"/>
      <c r="J50" s="72"/>
      <c r="K50" s="34" t="s">
        <v>65</v>
      </c>
      <c r="L50" s="79">
        <v>50</v>
      </c>
      <c r="M50" s="79"/>
      <c r="N50" s="74"/>
      <c r="O50" s="81" t="s">
        <v>276</v>
      </c>
      <c r="P50" s="83">
        <v>43497.545023148145</v>
      </c>
      <c r="Q50" s="81" t="s">
        <v>283</v>
      </c>
      <c r="R50" s="84" t="s">
        <v>291</v>
      </c>
      <c r="S50" s="81" t="s">
        <v>294</v>
      </c>
      <c r="T50" s="81" t="s">
        <v>296</v>
      </c>
      <c r="U50" s="84" t="s">
        <v>302</v>
      </c>
      <c r="V50" s="84" t="s">
        <v>302</v>
      </c>
      <c r="W50" s="83">
        <v>43497.545023148145</v>
      </c>
      <c r="X50" s="84" t="s">
        <v>382</v>
      </c>
      <c r="Y50" s="81"/>
      <c r="Z50" s="81"/>
      <c r="AA50" s="88" t="s">
        <v>455</v>
      </c>
      <c r="AB50" s="81"/>
      <c r="AC50" s="81" t="b">
        <v>0</v>
      </c>
      <c r="AD50" s="81">
        <v>0</v>
      </c>
      <c r="AE50" s="88" t="s">
        <v>514</v>
      </c>
      <c r="AF50" s="81" t="b">
        <v>0</v>
      </c>
      <c r="AG50" s="81" t="s">
        <v>517</v>
      </c>
      <c r="AH50" s="81"/>
      <c r="AI50" s="88" t="s">
        <v>514</v>
      </c>
      <c r="AJ50" s="81" t="b">
        <v>0</v>
      </c>
      <c r="AK50" s="81">
        <v>3</v>
      </c>
      <c r="AL50" s="88" t="s">
        <v>501</v>
      </c>
      <c r="AM50" s="81" t="s">
        <v>521</v>
      </c>
      <c r="AN50" s="81" t="b">
        <v>0</v>
      </c>
      <c r="AO50" s="88" t="s">
        <v>501</v>
      </c>
      <c r="AP50" s="81" t="s">
        <v>178</v>
      </c>
      <c r="AQ50" s="81">
        <v>0</v>
      </c>
      <c r="AR50" s="81">
        <v>0</v>
      </c>
      <c r="AS50" s="81"/>
      <c r="AT50" s="81"/>
      <c r="AU50" s="81"/>
      <c r="AV50" s="81"/>
      <c r="AW50" s="81"/>
      <c r="AX50" s="81"/>
      <c r="AY50" s="81"/>
      <c r="AZ50" s="81"/>
      <c r="BA50">
        <v>3</v>
      </c>
      <c r="BB50" s="80" t="str">
        <f>REPLACE(INDEX(GroupVertices[Group],MATCH(Edges[[#This Row],[Vertex 1]],GroupVertices[Vertex],0)),1,1,"")</f>
        <v>2</v>
      </c>
      <c r="BC50" s="80" t="str">
        <f>REPLACE(INDEX(GroupVertices[Group],MATCH(Edges[[#This Row],[Vertex 2]],GroupVertices[Vertex],0)),1,1,"")</f>
        <v>1</v>
      </c>
      <c r="BD50" s="48"/>
      <c r="BE50" s="49"/>
      <c r="BF50" s="48"/>
      <c r="BG50" s="49"/>
      <c r="BH50" s="48"/>
      <c r="BI50" s="49"/>
      <c r="BJ50" s="48"/>
      <c r="BK50" s="49"/>
      <c r="BL50" s="48"/>
    </row>
    <row r="51" spans="1:64" ht="15">
      <c r="A51" s="66" t="s">
        <v>229</v>
      </c>
      <c r="B51" s="66" t="s">
        <v>260</v>
      </c>
      <c r="C51" s="67" t="s">
        <v>1279</v>
      </c>
      <c r="D51" s="68">
        <v>3</v>
      </c>
      <c r="E51" s="69" t="s">
        <v>132</v>
      </c>
      <c r="F51" s="70">
        <v>32</v>
      </c>
      <c r="G51" s="67"/>
      <c r="H51" s="71"/>
      <c r="I51" s="72"/>
      <c r="J51" s="72"/>
      <c r="K51" s="34" t="s">
        <v>65</v>
      </c>
      <c r="L51" s="79">
        <v>51</v>
      </c>
      <c r="M51" s="79"/>
      <c r="N51" s="74"/>
      <c r="O51" s="81" t="s">
        <v>277</v>
      </c>
      <c r="P51" s="83">
        <v>43497.545023148145</v>
      </c>
      <c r="Q51" s="81" t="s">
        <v>283</v>
      </c>
      <c r="R51" s="84" t="s">
        <v>291</v>
      </c>
      <c r="S51" s="81" t="s">
        <v>294</v>
      </c>
      <c r="T51" s="81" t="s">
        <v>296</v>
      </c>
      <c r="U51" s="84" t="s">
        <v>302</v>
      </c>
      <c r="V51" s="84" t="s">
        <v>302</v>
      </c>
      <c r="W51" s="83">
        <v>43497.545023148145</v>
      </c>
      <c r="X51" s="84" t="s">
        <v>382</v>
      </c>
      <c r="Y51" s="81"/>
      <c r="Z51" s="81"/>
      <c r="AA51" s="88" t="s">
        <v>455</v>
      </c>
      <c r="AB51" s="81"/>
      <c r="AC51" s="81" t="b">
        <v>0</v>
      </c>
      <c r="AD51" s="81">
        <v>0</v>
      </c>
      <c r="AE51" s="88" t="s">
        <v>514</v>
      </c>
      <c r="AF51" s="81" t="b">
        <v>0</v>
      </c>
      <c r="AG51" s="81" t="s">
        <v>517</v>
      </c>
      <c r="AH51" s="81"/>
      <c r="AI51" s="88" t="s">
        <v>514</v>
      </c>
      <c r="AJ51" s="81" t="b">
        <v>0</v>
      </c>
      <c r="AK51" s="81">
        <v>3</v>
      </c>
      <c r="AL51" s="88" t="s">
        <v>501</v>
      </c>
      <c r="AM51" s="81" t="s">
        <v>521</v>
      </c>
      <c r="AN51" s="81" t="b">
        <v>0</v>
      </c>
      <c r="AO51" s="88" t="s">
        <v>501</v>
      </c>
      <c r="AP51" s="81" t="s">
        <v>178</v>
      </c>
      <c r="AQ51" s="81">
        <v>0</v>
      </c>
      <c r="AR51" s="81">
        <v>0</v>
      </c>
      <c r="AS51" s="81"/>
      <c r="AT51" s="81"/>
      <c r="AU51" s="81"/>
      <c r="AV51" s="81"/>
      <c r="AW51" s="81"/>
      <c r="AX51" s="81"/>
      <c r="AY51" s="81"/>
      <c r="AZ51" s="81"/>
      <c r="BA51">
        <v>1</v>
      </c>
      <c r="BB51" s="80" t="str">
        <f>REPLACE(INDEX(GroupVertices[Group],MATCH(Edges[[#This Row],[Vertex 1]],GroupVertices[Vertex],0)),1,1,"")</f>
        <v>2</v>
      </c>
      <c r="BC51" s="80" t="str">
        <f>REPLACE(INDEX(GroupVertices[Group],MATCH(Edges[[#This Row],[Vertex 2]],GroupVertices[Vertex],0)),1,1,"")</f>
        <v>2</v>
      </c>
      <c r="BD51" s="48">
        <v>1</v>
      </c>
      <c r="BE51" s="49">
        <v>10</v>
      </c>
      <c r="BF51" s="48">
        <v>0</v>
      </c>
      <c r="BG51" s="49">
        <v>0</v>
      </c>
      <c r="BH51" s="48">
        <v>0</v>
      </c>
      <c r="BI51" s="49">
        <v>0</v>
      </c>
      <c r="BJ51" s="48">
        <v>9</v>
      </c>
      <c r="BK51" s="49">
        <v>90</v>
      </c>
      <c r="BL51" s="48">
        <v>10</v>
      </c>
    </row>
    <row r="52" spans="1:64" ht="15">
      <c r="A52" s="66" t="s">
        <v>229</v>
      </c>
      <c r="B52" s="66" t="s">
        <v>270</v>
      </c>
      <c r="C52" s="67" t="s">
        <v>1281</v>
      </c>
      <c r="D52" s="68">
        <v>3</v>
      </c>
      <c r="E52" s="69" t="s">
        <v>136</v>
      </c>
      <c r="F52" s="70">
        <v>6</v>
      </c>
      <c r="G52" s="67"/>
      <c r="H52" s="71"/>
      <c r="I52" s="72"/>
      <c r="J52" s="72"/>
      <c r="K52" s="34" t="s">
        <v>65</v>
      </c>
      <c r="L52" s="79">
        <v>52</v>
      </c>
      <c r="M52" s="79"/>
      <c r="N52" s="74"/>
      <c r="O52" s="81" t="s">
        <v>276</v>
      </c>
      <c r="P52" s="83">
        <v>43501.86121527778</v>
      </c>
      <c r="Q52" s="81" t="s">
        <v>279</v>
      </c>
      <c r="R52" s="81"/>
      <c r="S52" s="81"/>
      <c r="T52" s="81" t="s">
        <v>296</v>
      </c>
      <c r="U52" s="81"/>
      <c r="V52" s="84" t="s">
        <v>321</v>
      </c>
      <c r="W52" s="83">
        <v>43501.86121527778</v>
      </c>
      <c r="X52" s="84" t="s">
        <v>383</v>
      </c>
      <c r="Y52" s="81"/>
      <c r="Z52" s="81"/>
      <c r="AA52" s="88" t="s">
        <v>456</v>
      </c>
      <c r="AB52" s="81"/>
      <c r="AC52" s="81" t="b">
        <v>0</v>
      </c>
      <c r="AD52" s="81">
        <v>0</v>
      </c>
      <c r="AE52" s="88" t="s">
        <v>514</v>
      </c>
      <c r="AF52" s="81" t="b">
        <v>0</v>
      </c>
      <c r="AG52" s="81" t="s">
        <v>517</v>
      </c>
      <c r="AH52" s="81"/>
      <c r="AI52" s="88" t="s">
        <v>514</v>
      </c>
      <c r="AJ52" s="81" t="b">
        <v>0</v>
      </c>
      <c r="AK52" s="81">
        <v>9</v>
      </c>
      <c r="AL52" s="88" t="s">
        <v>506</v>
      </c>
      <c r="AM52" s="81" t="s">
        <v>522</v>
      </c>
      <c r="AN52" s="81" t="b">
        <v>0</v>
      </c>
      <c r="AO52" s="88" t="s">
        <v>506</v>
      </c>
      <c r="AP52" s="81" t="s">
        <v>178</v>
      </c>
      <c r="AQ52" s="81">
        <v>0</v>
      </c>
      <c r="AR52" s="81">
        <v>0</v>
      </c>
      <c r="AS52" s="81"/>
      <c r="AT52" s="81"/>
      <c r="AU52" s="81"/>
      <c r="AV52" s="81"/>
      <c r="AW52" s="81"/>
      <c r="AX52" s="81"/>
      <c r="AY52" s="81"/>
      <c r="AZ52" s="81"/>
      <c r="BA52">
        <v>3</v>
      </c>
      <c r="BB52" s="80" t="str">
        <f>REPLACE(INDEX(GroupVertices[Group],MATCH(Edges[[#This Row],[Vertex 1]],GroupVertices[Vertex],0)),1,1,"")</f>
        <v>2</v>
      </c>
      <c r="BC52" s="80" t="str">
        <f>REPLACE(INDEX(GroupVertices[Group],MATCH(Edges[[#This Row],[Vertex 2]],GroupVertices[Vertex],0)),1,1,"")</f>
        <v>1</v>
      </c>
      <c r="BD52" s="48">
        <v>1</v>
      </c>
      <c r="BE52" s="49">
        <v>2.5</v>
      </c>
      <c r="BF52" s="48">
        <v>0</v>
      </c>
      <c r="BG52" s="49">
        <v>0</v>
      </c>
      <c r="BH52" s="48">
        <v>0</v>
      </c>
      <c r="BI52" s="49">
        <v>0</v>
      </c>
      <c r="BJ52" s="48">
        <v>39</v>
      </c>
      <c r="BK52" s="49">
        <v>97.5</v>
      </c>
      <c r="BL52" s="48">
        <v>40</v>
      </c>
    </row>
    <row r="53" spans="1:64" ht="15">
      <c r="A53" s="66" t="s">
        <v>229</v>
      </c>
      <c r="B53" s="66" t="s">
        <v>270</v>
      </c>
      <c r="C53" s="67" t="s">
        <v>1281</v>
      </c>
      <c r="D53" s="68">
        <v>3</v>
      </c>
      <c r="E53" s="69" t="s">
        <v>136</v>
      </c>
      <c r="F53" s="70">
        <v>6</v>
      </c>
      <c r="G53" s="67"/>
      <c r="H53" s="71"/>
      <c r="I53" s="72"/>
      <c r="J53" s="72"/>
      <c r="K53" s="34" t="s">
        <v>65</v>
      </c>
      <c r="L53" s="79">
        <v>53</v>
      </c>
      <c r="M53" s="79"/>
      <c r="N53" s="74"/>
      <c r="O53" s="81" t="s">
        <v>276</v>
      </c>
      <c r="P53" s="83">
        <v>43502.27428240741</v>
      </c>
      <c r="Q53" s="81" t="s">
        <v>280</v>
      </c>
      <c r="R53" s="81"/>
      <c r="S53" s="81"/>
      <c r="T53" s="81" t="s">
        <v>297</v>
      </c>
      <c r="U53" s="84" t="s">
        <v>301</v>
      </c>
      <c r="V53" s="84" t="s">
        <v>301</v>
      </c>
      <c r="W53" s="83">
        <v>43502.27428240741</v>
      </c>
      <c r="X53" s="84" t="s">
        <v>384</v>
      </c>
      <c r="Y53" s="81"/>
      <c r="Z53" s="81"/>
      <c r="AA53" s="88" t="s">
        <v>457</v>
      </c>
      <c r="AB53" s="81"/>
      <c r="AC53" s="81" t="b">
        <v>0</v>
      </c>
      <c r="AD53" s="81">
        <v>0</v>
      </c>
      <c r="AE53" s="88" t="s">
        <v>514</v>
      </c>
      <c r="AF53" s="81" t="b">
        <v>0</v>
      </c>
      <c r="AG53" s="81" t="s">
        <v>518</v>
      </c>
      <c r="AH53" s="81"/>
      <c r="AI53" s="88" t="s">
        <v>514</v>
      </c>
      <c r="AJ53" s="81" t="b">
        <v>0</v>
      </c>
      <c r="AK53" s="81">
        <v>4</v>
      </c>
      <c r="AL53" s="88" t="s">
        <v>507</v>
      </c>
      <c r="AM53" s="81" t="s">
        <v>522</v>
      </c>
      <c r="AN53" s="81" t="b">
        <v>0</v>
      </c>
      <c r="AO53" s="88" t="s">
        <v>507</v>
      </c>
      <c r="AP53" s="81" t="s">
        <v>178</v>
      </c>
      <c r="AQ53" s="81">
        <v>0</v>
      </c>
      <c r="AR53" s="81">
        <v>0</v>
      </c>
      <c r="AS53" s="81"/>
      <c r="AT53" s="81"/>
      <c r="AU53" s="81"/>
      <c r="AV53" s="81"/>
      <c r="AW53" s="81"/>
      <c r="AX53" s="81"/>
      <c r="AY53" s="81"/>
      <c r="AZ53" s="81"/>
      <c r="BA53">
        <v>3</v>
      </c>
      <c r="BB53" s="80" t="str">
        <f>REPLACE(INDEX(GroupVertices[Group],MATCH(Edges[[#This Row],[Vertex 1]],GroupVertices[Vertex],0)),1,1,"")</f>
        <v>2</v>
      </c>
      <c r="BC53" s="80" t="str">
        <f>REPLACE(INDEX(GroupVertices[Group],MATCH(Edges[[#This Row],[Vertex 2]],GroupVertices[Vertex],0)),1,1,"")</f>
        <v>1</v>
      </c>
      <c r="BD53" s="48">
        <v>0</v>
      </c>
      <c r="BE53" s="49">
        <v>0</v>
      </c>
      <c r="BF53" s="48">
        <v>0</v>
      </c>
      <c r="BG53" s="49">
        <v>0</v>
      </c>
      <c r="BH53" s="48">
        <v>0</v>
      </c>
      <c r="BI53" s="49">
        <v>0</v>
      </c>
      <c r="BJ53" s="48">
        <v>3</v>
      </c>
      <c r="BK53" s="49">
        <v>100</v>
      </c>
      <c r="BL53" s="48">
        <v>3</v>
      </c>
    </row>
    <row r="54" spans="1:64" ht="15">
      <c r="A54" s="66" t="s">
        <v>229</v>
      </c>
      <c r="B54" s="66" t="s">
        <v>270</v>
      </c>
      <c r="C54" s="67" t="s">
        <v>1279</v>
      </c>
      <c r="D54" s="68">
        <v>3</v>
      </c>
      <c r="E54" s="69" t="s">
        <v>132</v>
      </c>
      <c r="F54" s="70">
        <v>32</v>
      </c>
      <c r="G54" s="67"/>
      <c r="H54" s="71"/>
      <c r="I54" s="72"/>
      <c r="J54" s="72"/>
      <c r="K54" s="34" t="s">
        <v>65</v>
      </c>
      <c r="L54" s="79">
        <v>54</v>
      </c>
      <c r="M54" s="79"/>
      <c r="N54" s="74"/>
      <c r="O54" s="81" t="s">
        <v>277</v>
      </c>
      <c r="P54" s="83">
        <v>43502.86828703704</v>
      </c>
      <c r="Q54" s="81" t="s">
        <v>284</v>
      </c>
      <c r="R54" s="81"/>
      <c r="S54" s="81"/>
      <c r="T54" s="81" t="s">
        <v>296</v>
      </c>
      <c r="U54" s="81"/>
      <c r="V54" s="84" t="s">
        <v>321</v>
      </c>
      <c r="W54" s="83">
        <v>43502.86828703704</v>
      </c>
      <c r="X54" s="84" t="s">
        <v>385</v>
      </c>
      <c r="Y54" s="81"/>
      <c r="Z54" s="81"/>
      <c r="AA54" s="88" t="s">
        <v>458</v>
      </c>
      <c r="AB54" s="88" t="s">
        <v>512</v>
      </c>
      <c r="AC54" s="81" t="b">
        <v>0</v>
      </c>
      <c r="AD54" s="81">
        <v>2</v>
      </c>
      <c r="AE54" s="88" t="s">
        <v>515</v>
      </c>
      <c r="AF54" s="81" t="b">
        <v>0</v>
      </c>
      <c r="AG54" s="81" t="s">
        <v>517</v>
      </c>
      <c r="AH54" s="81"/>
      <c r="AI54" s="88" t="s">
        <v>514</v>
      </c>
      <c r="AJ54" s="81" t="b">
        <v>0</v>
      </c>
      <c r="AK54" s="81">
        <v>0</v>
      </c>
      <c r="AL54" s="88" t="s">
        <v>514</v>
      </c>
      <c r="AM54" s="81" t="s">
        <v>522</v>
      </c>
      <c r="AN54" s="81" t="b">
        <v>0</v>
      </c>
      <c r="AO54" s="88" t="s">
        <v>512</v>
      </c>
      <c r="AP54" s="81" t="s">
        <v>178</v>
      </c>
      <c r="AQ54" s="81">
        <v>0</v>
      </c>
      <c r="AR54" s="81">
        <v>0</v>
      </c>
      <c r="AS54" s="81"/>
      <c r="AT54" s="81"/>
      <c r="AU54" s="81"/>
      <c r="AV54" s="81"/>
      <c r="AW54" s="81"/>
      <c r="AX54" s="81"/>
      <c r="AY54" s="81"/>
      <c r="AZ54" s="81"/>
      <c r="BA54">
        <v>1</v>
      </c>
      <c r="BB54" s="80" t="str">
        <f>REPLACE(INDEX(GroupVertices[Group],MATCH(Edges[[#This Row],[Vertex 1]],GroupVertices[Vertex],0)),1,1,"")</f>
        <v>2</v>
      </c>
      <c r="BC54" s="80" t="str">
        <f>REPLACE(INDEX(GroupVertices[Group],MATCH(Edges[[#This Row],[Vertex 2]],GroupVertices[Vertex],0)),1,1,"")</f>
        <v>1</v>
      </c>
      <c r="BD54" s="48"/>
      <c r="BE54" s="49"/>
      <c r="BF54" s="48"/>
      <c r="BG54" s="49"/>
      <c r="BH54" s="48"/>
      <c r="BI54" s="49"/>
      <c r="BJ54" s="48"/>
      <c r="BK54" s="49"/>
      <c r="BL54" s="48"/>
    </row>
    <row r="55" spans="1:64" ht="15">
      <c r="A55" s="66" t="s">
        <v>229</v>
      </c>
      <c r="B55" s="66" t="s">
        <v>271</v>
      </c>
      <c r="C55" s="67" t="s">
        <v>1279</v>
      </c>
      <c r="D55" s="68">
        <v>3</v>
      </c>
      <c r="E55" s="69" t="s">
        <v>132</v>
      </c>
      <c r="F55" s="70">
        <v>32</v>
      </c>
      <c r="G55" s="67"/>
      <c r="H55" s="71"/>
      <c r="I55" s="72"/>
      <c r="J55" s="72"/>
      <c r="K55" s="34" t="s">
        <v>65</v>
      </c>
      <c r="L55" s="79">
        <v>55</v>
      </c>
      <c r="M55" s="79"/>
      <c r="N55" s="74"/>
      <c r="O55" s="81" t="s">
        <v>278</v>
      </c>
      <c r="P55" s="83">
        <v>43502.86828703704</v>
      </c>
      <c r="Q55" s="81" t="s">
        <v>284</v>
      </c>
      <c r="R55" s="81"/>
      <c r="S55" s="81"/>
      <c r="T55" s="81" t="s">
        <v>296</v>
      </c>
      <c r="U55" s="81"/>
      <c r="V55" s="84" t="s">
        <v>321</v>
      </c>
      <c r="W55" s="83">
        <v>43502.86828703704</v>
      </c>
      <c r="X55" s="84" t="s">
        <v>385</v>
      </c>
      <c r="Y55" s="81"/>
      <c r="Z55" s="81"/>
      <c r="AA55" s="88" t="s">
        <v>458</v>
      </c>
      <c r="AB55" s="88" t="s">
        <v>512</v>
      </c>
      <c r="AC55" s="81" t="b">
        <v>0</v>
      </c>
      <c r="AD55" s="81">
        <v>2</v>
      </c>
      <c r="AE55" s="88" t="s">
        <v>515</v>
      </c>
      <c r="AF55" s="81" t="b">
        <v>0</v>
      </c>
      <c r="AG55" s="81" t="s">
        <v>517</v>
      </c>
      <c r="AH55" s="81"/>
      <c r="AI55" s="88" t="s">
        <v>514</v>
      </c>
      <c r="AJ55" s="81" t="b">
        <v>0</v>
      </c>
      <c r="AK55" s="81">
        <v>0</v>
      </c>
      <c r="AL55" s="88" t="s">
        <v>514</v>
      </c>
      <c r="AM55" s="81" t="s">
        <v>522</v>
      </c>
      <c r="AN55" s="81" t="b">
        <v>0</v>
      </c>
      <c r="AO55" s="88" t="s">
        <v>512</v>
      </c>
      <c r="AP55" s="81" t="s">
        <v>178</v>
      </c>
      <c r="AQ55" s="81">
        <v>0</v>
      </c>
      <c r="AR55" s="81">
        <v>0</v>
      </c>
      <c r="AS55" s="81"/>
      <c r="AT55" s="81"/>
      <c r="AU55" s="81"/>
      <c r="AV55" s="81"/>
      <c r="AW55" s="81"/>
      <c r="AX55" s="81"/>
      <c r="AY55" s="81"/>
      <c r="AZ55" s="81"/>
      <c r="BA55">
        <v>1</v>
      </c>
      <c r="BB55" s="80" t="str">
        <f>REPLACE(INDEX(GroupVertices[Group],MATCH(Edges[[#This Row],[Vertex 1]],GroupVertices[Vertex],0)),1,1,"")</f>
        <v>2</v>
      </c>
      <c r="BC55" s="80" t="str">
        <f>REPLACE(INDEX(GroupVertices[Group],MATCH(Edges[[#This Row],[Vertex 2]],GroupVertices[Vertex],0)),1,1,"")</f>
        <v>1</v>
      </c>
      <c r="BD55" s="48">
        <v>2</v>
      </c>
      <c r="BE55" s="49">
        <v>7.142857142857143</v>
      </c>
      <c r="BF55" s="48">
        <v>0</v>
      </c>
      <c r="BG55" s="49">
        <v>0</v>
      </c>
      <c r="BH55" s="48">
        <v>0</v>
      </c>
      <c r="BI55" s="49">
        <v>0</v>
      </c>
      <c r="BJ55" s="48">
        <v>26</v>
      </c>
      <c r="BK55" s="49">
        <v>92.85714285714286</v>
      </c>
      <c r="BL55" s="48">
        <v>28</v>
      </c>
    </row>
    <row r="56" spans="1:64" ht="15">
      <c r="A56" s="66" t="s">
        <v>230</v>
      </c>
      <c r="B56" s="66" t="s">
        <v>259</v>
      </c>
      <c r="C56" s="67" t="s">
        <v>1279</v>
      </c>
      <c r="D56" s="68">
        <v>3</v>
      </c>
      <c r="E56" s="69" t="s">
        <v>132</v>
      </c>
      <c r="F56" s="70">
        <v>32</v>
      </c>
      <c r="G56" s="67"/>
      <c r="H56" s="71"/>
      <c r="I56" s="72"/>
      <c r="J56" s="72"/>
      <c r="K56" s="34" t="s">
        <v>65</v>
      </c>
      <c r="L56" s="79">
        <v>56</v>
      </c>
      <c r="M56" s="79"/>
      <c r="N56" s="74"/>
      <c r="O56" s="81" t="s">
        <v>276</v>
      </c>
      <c r="P56" s="83">
        <v>43502.86881944445</v>
      </c>
      <c r="Q56" s="81" t="s">
        <v>282</v>
      </c>
      <c r="R56" s="84" t="s">
        <v>290</v>
      </c>
      <c r="S56" s="81" t="s">
        <v>294</v>
      </c>
      <c r="T56" s="81" t="s">
        <v>298</v>
      </c>
      <c r="U56" s="81"/>
      <c r="V56" s="84" t="s">
        <v>322</v>
      </c>
      <c r="W56" s="83">
        <v>43502.86881944445</v>
      </c>
      <c r="X56" s="84" t="s">
        <v>386</v>
      </c>
      <c r="Y56" s="81"/>
      <c r="Z56" s="81"/>
      <c r="AA56" s="88" t="s">
        <v>459</v>
      </c>
      <c r="AB56" s="81"/>
      <c r="AC56" s="81" t="b">
        <v>0</v>
      </c>
      <c r="AD56" s="81">
        <v>0</v>
      </c>
      <c r="AE56" s="88" t="s">
        <v>514</v>
      </c>
      <c r="AF56" s="81" t="b">
        <v>0</v>
      </c>
      <c r="AG56" s="81" t="s">
        <v>517</v>
      </c>
      <c r="AH56" s="81"/>
      <c r="AI56" s="88" t="s">
        <v>514</v>
      </c>
      <c r="AJ56" s="81" t="b">
        <v>0</v>
      </c>
      <c r="AK56" s="81">
        <v>19</v>
      </c>
      <c r="AL56" s="88" t="s">
        <v>489</v>
      </c>
      <c r="AM56" s="81" t="s">
        <v>521</v>
      </c>
      <c r="AN56" s="81" t="b">
        <v>0</v>
      </c>
      <c r="AO56" s="88" t="s">
        <v>489</v>
      </c>
      <c r="AP56" s="81" t="s">
        <v>178</v>
      </c>
      <c r="AQ56" s="81">
        <v>0</v>
      </c>
      <c r="AR56" s="81">
        <v>0</v>
      </c>
      <c r="AS56" s="81"/>
      <c r="AT56" s="81"/>
      <c r="AU56" s="81"/>
      <c r="AV56" s="81"/>
      <c r="AW56" s="81"/>
      <c r="AX56" s="81"/>
      <c r="AY56" s="81"/>
      <c r="AZ56" s="81"/>
      <c r="BA56">
        <v>1</v>
      </c>
      <c r="BB56" s="80" t="str">
        <f>REPLACE(INDEX(GroupVertices[Group],MATCH(Edges[[#This Row],[Vertex 1]],GroupVertices[Vertex],0)),1,1,"")</f>
        <v>2</v>
      </c>
      <c r="BC56" s="80" t="str">
        <f>REPLACE(INDEX(GroupVertices[Group],MATCH(Edges[[#This Row],[Vertex 2]],GroupVertices[Vertex],0)),1,1,"")</f>
        <v>2</v>
      </c>
      <c r="BD56" s="48"/>
      <c r="BE56" s="49"/>
      <c r="BF56" s="48"/>
      <c r="BG56" s="49"/>
      <c r="BH56" s="48"/>
      <c r="BI56" s="49"/>
      <c r="BJ56" s="48"/>
      <c r="BK56" s="49"/>
      <c r="BL56" s="48"/>
    </row>
    <row r="57" spans="1:64" ht="15">
      <c r="A57" s="66" t="s">
        <v>230</v>
      </c>
      <c r="B57" s="66" t="s">
        <v>260</v>
      </c>
      <c r="C57" s="67" t="s">
        <v>1279</v>
      </c>
      <c r="D57" s="68">
        <v>3</v>
      </c>
      <c r="E57" s="69" t="s">
        <v>132</v>
      </c>
      <c r="F57" s="70">
        <v>32</v>
      </c>
      <c r="G57" s="67"/>
      <c r="H57" s="71"/>
      <c r="I57" s="72"/>
      <c r="J57" s="72"/>
      <c r="K57" s="34" t="s">
        <v>65</v>
      </c>
      <c r="L57" s="79">
        <v>57</v>
      </c>
      <c r="M57" s="79"/>
      <c r="N57" s="74"/>
      <c r="O57" s="81" t="s">
        <v>277</v>
      </c>
      <c r="P57" s="83">
        <v>43502.86881944445</v>
      </c>
      <c r="Q57" s="81" t="s">
        <v>282</v>
      </c>
      <c r="R57" s="84" t="s">
        <v>290</v>
      </c>
      <c r="S57" s="81" t="s">
        <v>294</v>
      </c>
      <c r="T57" s="81" t="s">
        <v>298</v>
      </c>
      <c r="U57" s="81"/>
      <c r="V57" s="84" t="s">
        <v>322</v>
      </c>
      <c r="W57" s="83">
        <v>43502.86881944445</v>
      </c>
      <c r="X57" s="84" t="s">
        <v>386</v>
      </c>
      <c r="Y57" s="81"/>
      <c r="Z57" s="81"/>
      <c r="AA57" s="88" t="s">
        <v>459</v>
      </c>
      <c r="AB57" s="81"/>
      <c r="AC57" s="81" t="b">
        <v>0</v>
      </c>
      <c r="AD57" s="81">
        <v>0</v>
      </c>
      <c r="AE57" s="88" t="s">
        <v>514</v>
      </c>
      <c r="AF57" s="81" t="b">
        <v>0</v>
      </c>
      <c r="AG57" s="81" t="s">
        <v>517</v>
      </c>
      <c r="AH57" s="81"/>
      <c r="AI57" s="88" t="s">
        <v>514</v>
      </c>
      <c r="AJ57" s="81" t="b">
        <v>0</v>
      </c>
      <c r="AK57" s="81">
        <v>19</v>
      </c>
      <c r="AL57" s="88" t="s">
        <v>489</v>
      </c>
      <c r="AM57" s="81" t="s">
        <v>521</v>
      </c>
      <c r="AN57" s="81" t="b">
        <v>0</v>
      </c>
      <c r="AO57" s="88" t="s">
        <v>489</v>
      </c>
      <c r="AP57" s="81" t="s">
        <v>178</v>
      </c>
      <c r="AQ57" s="81">
        <v>0</v>
      </c>
      <c r="AR57" s="81">
        <v>0</v>
      </c>
      <c r="AS57" s="81"/>
      <c r="AT57" s="81"/>
      <c r="AU57" s="81"/>
      <c r="AV57" s="81"/>
      <c r="AW57" s="81"/>
      <c r="AX57" s="81"/>
      <c r="AY57" s="81"/>
      <c r="AZ57" s="81"/>
      <c r="BA57">
        <v>1</v>
      </c>
      <c r="BB57" s="80" t="str">
        <f>REPLACE(INDEX(GroupVertices[Group],MATCH(Edges[[#This Row],[Vertex 1]],GroupVertices[Vertex],0)),1,1,"")</f>
        <v>2</v>
      </c>
      <c r="BC57" s="80" t="str">
        <f>REPLACE(INDEX(GroupVertices[Group],MATCH(Edges[[#This Row],[Vertex 2]],GroupVertices[Vertex],0)),1,1,"")</f>
        <v>2</v>
      </c>
      <c r="BD57" s="48"/>
      <c r="BE57" s="49"/>
      <c r="BF57" s="48"/>
      <c r="BG57" s="49"/>
      <c r="BH57" s="48"/>
      <c r="BI57" s="49"/>
      <c r="BJ57" s="48"/>
      <c r="BK57" s="49"/>
      <c r="BL57" s="48"/>
    </row>
    <row r="58" spans="1:64" ht="15">
      <c r="A58" s="66" t="s">
        <v>230</v>
      </c>
      <c r="B58" s="66" t="s">
        <v>274</v>
      </c>
      <c r="C58" s="67" t="s">
        <v>1279</v>
      </c>
      <c r="D58" s="68">
        <v>3</v>
      </c>
      <c r="E58" s="69" t="s">
        <v>132</v>
      </c>
      <c r="F58" s="70">
        <v>32</v>
      </c>
      <c r="G58" s="67"/>
      <c r="H58" s="71"/>
      <c r="I58" s="72"/>
      <c r="J58" s="72"/>
      <c r="K58" s="34" t="s">
        <v>65</v>
      </c>
      <c r="L58" s="79">
        <v>58</v>
      </c>
      <c r="M58" s="79"/>
      <c r="N58" s="74"/>
      <c r="O58" s="81" t="s">
        <v>277</v>
      </c>
      <c r="P58" s="83">
        <v>43502.86881944445</v>
      </c>
      <c r="Q58" s="81" t="s">
        <v>282</v>
      </c>
      <c r="R58" s="84" t="s">
        <v>290</v>
      </c>
      <c r="S58" s="81" t="s">
        <v>294</v>
      </c>
      <c r="T58" s="81" t="s">
        <v>298</v>
      </c>
      <c r="U58" s="81"/>
      <c r="V58" s="84" t="s">
        <v>322</v>
      </c>
      <c r="W58" s="83">
        <v>43502.86881944445</v>
      </c>
      <c r="X58" s="84" t="s">
        <v>386</v>
      </c>
      <c r="Y58" s="81"/>
      <c r="Z58" s="81"/>
      <c r="AA58" s="88" t="s">
        <v>459</v>
      </c>
      <c r="AB58" s="81"/>
      <c r="AC58" s="81" t="b">
        <v>0</v>
      </c>
      <c r="AD58" s="81">
        <v>0</v>
      </c>
      <c r="AE58" s="88" t="s">
        <v>514</v>
      </c>
      <c r="AF58" s="81" t="b">
        <v>0</v>
      </c>
      <c r="AG58" s="81" t="s">
        <v>517</v>
      </c>
      <c r="AH58" s="81"/>
      <c r="AI58" s="88" t="s">
        <v>514</v>
      </c>
      <c r="AJ58" s="81" t="b">
        <v>0</v>
      </c>
      <c r="AK58" s="81">
        <v>19</v>
      </c>
      <c r="AL58" s="88" t="s">
        <v>489</v>
      </c>
      <c r="AM58" s="81" t="s">
        <v>521</v>
      </c>
      <c r="AN58" s="81" t="b">
        <v>0</v>
      </c>
      <c r="AO58" s="88" t="s">
        <v>489</v>
      </c>
      <c r="AP58" s="81" t="s">
        <v>178</v>
      </c>
      <c r="AQ58" s="81">
        <v>0</v>
      </c>
      <c r="AR58" s="81">
        <v>0</v>
      </c>
      <c r="AS58" s="81"/>
      <c r="AT58" s="81"/>
      <c r="AU58" s="81"/>
      <c r="AV58" s="81"/>
      <c r="AW58" s="81"/>
      <c r="AX58" s="81"/>
      <c r="AY58" s="81"/>
      <c r="AZ58" s="81"/>
      <c r="BA58">
        <v>1</v>
      </c>
      <c r="BB58" s="80" t="str">
        <f>REPLACE(INDEX(GroupVertices[Group],MATCH(Edges[[#This Row],[Vertex 1]],GroupVertices[Vertex],0)),1,1,"")</f>
        <v>2</v>
      </c>
      <c r="BC58" s="80" t="str">
        <f>REPLACE(INDEX(GroupVertices[Group],MATCH(Edges[[#This Row],[Vertex 2]],GroupVertices[Vertex],0)),1,1,"")</f>
        <v>2</v>
      </c>
      <c r="BD58" s="48"/>
      <c r="BE58" s="49"/>
      <c r="BF58" s="48"/>
      <c r="BG58" s="49"/>
      <c r="BH58" s="48"/>
      <c r="BI58" s="49"/>
      <c r="BJ58" s="48"/>
      <c r="BK58" s="49"/>
      <c r="BL58" s="48"/>
    </row>
    <row r="59" spans="1:64" ht="15">
      <c r="A59" s="66" t="s">
        <v>230</v>
      </c>
      <c r="B59" s="66" t="s">
        <v>273</v>
      </c>
      <c r="C59" s="67" t="s">
        <v>1279</v>
      </c>
      <c r="D59" s="68">
        <v>3</v>
      </c>
      <c r="E59" s="69" t="s">
        <v>132</v>
      </c>
      <c r="F59" s="70">
        <v>32</v>
      </c>
      <c r="G59" s="67"/>
      <c r="H59" s="71"/>
      <c r="I59" s="72"/>
      <c r="J59" s="72"/>
      <c r="K59" s="34" t="s">
        <v>65</v>
      </c>
      <c r="L59" s="79">
        <v>59</v>
      </c>
      <c r="M59" s="79"/>
      <c r="N59" s="74"/>
      <c r="O59" s="81" t="s">
        <v>277</v>
      </c>
      <c r="P59" s="83">
        <v>43502.86881944445</v>
      </c>
      <c r="Q59" s="81" t="s">
        <v>282</v>
      </c>
      <c r="R59" s="84" t="s">
        <v>290</v>
      </c>
      <c r="S59" s="81" t="s">
        <v>294</v>
      </c>
      <c r="T59" s="81" t="s">
        <v>298</v>
      </c>
      <c r="U59" s="81"/>
      <c r="V59" s="84" t="s">
        <v>322</v>
      </c>
      <c r="W59" s="83">
        <v>43502.86881944445</v>
      </c>
      <c r="X59" s="84" t="s">
        <v>386</v>
      </c>
      <c r="Y59" s="81"/>
      <c r="Z59" s="81"/>
      <c r="AA59" s="88" t="s">
        <v>459</v>
      </c>
      <c r="AB59" s="81"/>
      <c r="AC59" s="81" t="b">
        <v>0</v>
      </c>
      <c r="AD59" s="81">
        <v>0</v>
      </c>
      <c r="AE59" s="88" t="s">
        <v>514</v>
      </c>
      <c r="AF59" s="81" t="b">
        <v>0</v>
      </c>
      <c r="AG59" s="81" t="s">
        <v>517</v>
      </c>
      <c r="AH59" s="81"/>
      <c r="AI59" s="88" t="s">
        <v>514</v>
      </c>
      <c r="AJ59" s="81" t="b">
        <v>0</v>
      </c>
      <c r="AK59" s="81">
        <v>19</v>
      </c>
      <c r="AL59" s="88" t="s">
        <v>489</v>
      </c>
      <c r="AM59" s="81" t="s">
        <v>521</v>
      </c>
      <c r="AN59" s="81" t="b">
        <v>0</v>
      </c>
      <c r="AO59" s="88" t="s">
        <v>489</v>
      </c>
      <c r="AP59" s="81" t="s">
        <v>178</v>
      </c>
      <c r="AQ59" s="81">
        <v>0</v>
      </c>
      <c r="AR59" s="81">
        <v>0</v>
      </c>
      <c r="AS59" s="81"/>
      <c r="AT59" s="81"/>
      <c r="AU59" s="81"/>
      <c r="AV59" s="81"/>
      <c r="AW59" s="81"/>
      <c r="AX59" s="81"/>
      <c r="AY59" s="81"/>
      <c r="AZ59" s="81"/>
      <c r="BA59">
        <v>1</v>
      </c>
      <c r="BB59" s="80" t="str">
        <f>REPLACE(INDEX(GroupVertices[Group],MATCH(Edges[[#This Row],[Vertex 1]],GroupVertices[Vertex],0)),1,1,"")</f>
        <v>2</v>
      </c>
      <c r="BC59" s="80" t="str">
        <f>REPLACE(INDEX(GroupVertices[Group],MATCH(Edges[[#This Row],[Vertex 2]],GroupVertices[Vertex],0)),1,1,"")</f>
        <v>1</v>
      </c>
      <c r="BD59" s="48">
        <v>0</v>
      </c>
      <c r="BE59" s="49">
        <v>0</v>
      </c>
      <c r="BF59" s="48">
        <v>0</v>
      </c>
      <c r="BG59" s="49">
        <v>0</v>
      </c>
      <c r="BH59" s="48">
        <v>0</v>
      </c>
      <c r="BI59" s="49">
        <v>0</v>
      </c>
      <c r="BJ59" s="48">
        <v>33</v>
      </c>
      <c r="BK59" s="49">
        <v>100</v>
      </c>
      <c r="BL59" s="48">
        <v>33</v>
      </c>
    </row>
    <row r="60" spans="1:64" ht="15">
      <c r="A60" s="66" t="s">
        <v>231</v>
      </c>
      <c r="B60" s="66" t="s">
        <v>271</v>
      </c>
      <c r="C60" s="67" t="s">
        <v>1279</v>
      </c>
      <c r="D60" s="68">
        <v>3</v>
      </c>
      <c r="E60" s="69" t="s">
        <v>132</v>
      </c>
      <c r="F60" s="70">
        <v>32</v>
      </c>
      <c r="G60" s="67"/>
      <c r="H60" s="71"/>
      <c r="I60" s="72"/>
      <c r="J60" s="72"/>
      <c r="K60" s="34" t="s">
        <v>65</v>
      </c>
      <c r="L60" s="79">
        <v>60</v>
      </c>
      <c r="M60" s="79"/>
      <c r="N60" s="74"/>
      <c r="O60" s="81" t="s">
        <v>276</v>
      </c>
      <c r="P60" s="83">
        <v>43502.876550925925</v>
      </c>
      <c r="Q60" s="81" t="s">
        <v>285</v>
      </c>
      <c r="R60" s="81"/>
      <c r="S60" s="81"/>
      <c r="T60" s="81" t="s">
        <v>296</v>
      </c>
      <c r="U60" s="81"/>
      <c r="V60" s="84" t="s">
        <v>323</v>
      </c>
      <c r="W60" s="83">
        <v>43502.876550925925</v>
      </c>
      <c r="X60" s="84" t="s">
        <v>387</v>
      </c>
      <c r="Y60" s="81"/>
      <c r="Z60" s="81"/>
      <c r="AA60" s="88" t="s">
        <v>460</v>
      </c>
      <c r="AB60" s="81"/>
      <c r="AC60" s="81" t="b">
        <v>0</v>
      </c>
      <c r="AD60" s="81">
        <v>0</v>
      </c>
      <c r="AE60" s="88" t="s">
        <v>514</v>
      </c>
      <c r="AF60" s="81" t="b">
        <v>1</v>
      </c>
      <c r="AG60" s="81" t="s">
        <v>517</v>
      </c>
      <c r="AH60" s="81"/>
      <c r="AI60" s="88" t="s">
        <v>508</v>
      </c>
      <c r="AJ60" s="81" t="b">
        <v>0</v>
      </c>
      <c r="AK60" s="81">
        <v>7</v>
      </c>
      <c r="AL60" s="88" t="s">
        <v>511</v>
      </c>
      <c r="AM60" s="81" t="s">
        <v>523</v>
      </c>
      <c r="AN60" s="81" t="b">
        <v>0</v>
      </c>
      <c r="AO60" s="88" t="s">
        <v>511</v>
      </c>
      <c r="AP60" s="81" t="s">
        <v>178</v>
      </c>
      <c r="AQ60" s="81">
        <v>0</v>
      </c>
      <c r="AR60" s="81">
        <v>0</v>
      </c>
      <c r="AS60" s="81"/>
      <c r="AT60" s="81"/>
      <c r="AU60" s="81"/>
      <c r="AV60" s="81"/>
      <c r="AW60" s="81"/>
      <c r="AX60" s="81"/>
      <c r="AY60" s="81"/>
      <c r="AZ60" s="81"/>
      <c r="BA60">
        <v>1</v>
      </c>
      <c r="BB60" s="80" t="str">
        <f>REPLACE(INDEX(GroupVertices[Group],MATCH(Edges[[#This Row],[Vertex 1]],GroupVertices[Vertex],0)),1,1,"")</f>
        <v>1</v>
      </c>
      <c r="BC60" s="80" t="str">
        <f>REPLACE(INDEX(GroupVertices[Group],MATCH(Edges[[#This Row],[Vertex 2]],GroupVertices[Vertex],0)),1,1,"")</f>
        <v>1</v>
      </c>
      <c r="BD60" s="48">
        <v>3</v>
      </c>
      <c r="BE60" s="49">
        <v>10</v>
      </c>
      <c r="BF60" s="48">
        <v>0</v>
      </c>
      <c r="BG60" s="49">
        <v>0</v>
      </c>
      <c r="BH60" s="48">
        <v>0</v>
      </c>
      <c r="BI60" s="49">
        <v>0</v>
      </c>
      <c r="BJ60" s="48">
        <v>27</v>
      </c>
      <c r="BK60" s="49">
        <v>90</v>
      </c>
      <c r="BL60" s="48">
        <v>30</v>
      </c>
    </row>
    <row r="61" spans="1:64" ht="15">
      <c r="A61" s="66" t="s">
        <v>232</v>
      </c>
      <c r="B61" s="66" t="s">
        <v>271</v>
      </c>
      <c r="C61" s="67" t="s">
        <v>1279</v>
      </c>
      <c r="D61" s="68">
        <v>3</v>
      </c>
      <c r="E61" s="69" t="s">
        <v>132</v>
      </c>
      <c r="F61" s="70">
        <v>32</v>
      </c>
      <c r="G61" s="67"/>
      <c r="H61" s="71"/>
      <c r="I61" s="72"/>
      <c r="J61" s="72"/>
      <c r="K61" s="34" t="s">
        <v>65</v>
      </c>
      <c r="L61" s="79">
        <v>61</v>
      </c>
      <c r="M61" s="79"/>
      <c r="N61" s="74"/>
      <c r="O61" s="81" t="s">
        <v>276</v>
      </c>
      <c r="P61" s="83">
        <v>43502.88013888889</v>
      </c>
      <c r="Q61" s="81" t="s">
        <v>285</v>
      </c>
      <c r="R61" s="81"/>
      <c r="S61" s="81"/>
      <c r="T61" s="81" t="s">
        <v>296</v>
      </c>
      <c r="U61" s="81"/>
      <c r="V61" s="84" t="s">
        <v>324</v>
      </c>
      <c r="W61" s="83">
        <v>43502.88013888889</v>
      </c>
      <c r="X61" s="84" t="s">
        <v>388</v>
      </c>
      <c r="Y61" s="81"/>
      <c r="Z61" s="81"/>
      <c r="AA61" s="88" t="s">
        <v>461</v>
      </c>
      <c r="AB61" s="81"/>
      <c r="AC61" s="81" t="b">
        <v>0</v>
      </c>
      <c r="AD61" s="81">
        <v>0</v>
      </c>
      <c r="AE61" s="88" t="s">
        <v>514</v>
      </c>
      <c r="AF61" s="81" t="b">
        <v>1</v>
      </c>
      <c r="AG61" s="81" t="s">
        <v>517</v>
      </c>
      <c r="AH61" s="81"/>
      <c r="AI61" s="88" t="s">
        <v>508</v>
      </c>
      <c r="AJ61" s="81" t="b">
        <v>0</v>
      </c>
      <c r="AK61" s="81">
        <v>7</v>
      </c>
      <c r="AL61" s="88" t="s">
        <v>511</v>
      </c>
      <c r="AM61" s="81" t="s">
        <v>523</v>
      </c>
      <c r="AN61" s="81" t="b">
        <v>0</v>
      </c>
      <c r="AO61" s="88" t="s">
        <v>511</v>
      </c>
      <c r="AP61" s="81" t="s">
        <v>178</v>
      </c>
      <c r="AQ61" s="81">
        <v>0</v>
      </c>
      <c r="AR61" s="81">
        <v>0</v>
      </c>
      <c r="AS61" s="81"/>
      <c r="AT61" s="81"/>
      <c r="AU61" s="81"/>
      <c r="AV61" s="81"/>
      <c r="AW61" s="81"/>
      <c r="AX61" s="81"/>
      <c r="AY61" s="81"/>
      <c r="AZ61" s="81"/>
      <c r="BA61">
        <v>1</v>
      </c>
      <c r="BB61" s="80" t="str">
        <f>REPLACE(INDEX(GroupVertices[Group],MATCH(Edges[[#This Row],[Vertex 1]],GroupVertices[Vertex],0)),1,1,"")</f>
        <v>1</v>
      </c>
      <c r="BC61" s="80" t="str">
        <f>REPLACE(INDEX(GroupVertices[Group],MATCH(Edges[[#This Row],[Vertex 2]],GroupVertices[Vertex],0)),1,1,"")</f>
        <v>1</v>
      </c>
      <c r="BD61" s="48">
        <v>3</v>
      </c>
      <c r="BE61" s="49">
        <v>10</v>
      </c>
      <c r="BF61" s="48">
        <v>0</v>
      </c>
      <c r="BG61" s="49">
        <v>0</v>
      </c>
      <c r="BH61" s="48">
        <v>0</v>
      </c>
      <c r="BI61" s="49">
        <v>0</v>
      </c>
      <c r="BJ61" s="48">
        <v>27</v>
      </c>
      <c r="BK61" s="49">
        <v>90</v>
      </c>
      <c r="BL61" s="48">
        <v>30</v>
      </c>
    </row>
    <row r="62" spans="1:64" ht="15">
      <c r="A62" s="66" t="s">
        <v>233</v>
      </c>
      <c r="B62" s="66" t="s">
        <v>271</v>
      </c>
      <c r="C62" s="67" t="s">
        <v>1279</v>
      </c>
      <c r="D62" s="68">
        <v>3</v>
      </c>
      <c r="E62" s="69" t="s">
        <v>132</v>
      </c>
      <c r="F62" s="70">
        <v>32</v>
      </c>
      <c r="G62" s="67"/>
      <c r="H62" s="71"/>
      <c r="I62" s="72"/>
      <c r="J62" s="72"/>
      <c r="K62" s="34" t="s">
        <v>65</v>
      </c>
      <c r="L62" s="79">
        <v>62</v>
      </c>
      <c r="M62" s="79"/>
      <c r="N62" s="74"/>
      <c r="O62" s="81" t="s">
        <v>276</v>
      </c>
      <c r="P62" s="83">
        <v>43502.88993055555</v>
      </c>
      <c r="Q62" s="81" t="s">
        <v>285</v>
      </c>
      <c r="R62" s="81"/>
      <c r="S62" s="81"/>
      <c r="T62" s="81" t="s">
        <v>296</v>
      </c>
      <c r="U62" s="81"/>
      <c r="V62" s="84" t="s">
        <v>325</v>
      </c>
      <c r="W62" s="83">
        <v>43502.88993055555</v>
      </c>
      <c r="X62" s="84" t="s">
        <v>389</v>
      </c>
      <c r="Y62" s="81"/>
      <c r="Z62" s="81"/>
      <c r="AA62" s="88" t="s">
        <v>462</v>
      </c>
      <c r="AB62" s="81"/>
      <c r="AC62" s="81" t="b">
        <v>0</v>
      </c>
      <c r="AD62" s="81">
        <v>0</v>
      </c>
      <c r="AE62" s="88" t="s">
        <v>514</v>
      </c>
      <c r="AF62" s="81" t="b">
        <v>1</v>
      </c>
      <c r="AG62" s="81" t="s">
        <v>517</v>
      </c>
      <c r="AH62" s="81"/>
      <c r="AI62" s="88" t="s">
        <v>508</v>
      </c>
      <c r="AJ62" s="81" t="b">
        <v>0</v>
      </c>
      <c r="AK62" s="81">
        <v>7</v>
      </c>
      <c r="AL62" s="88" t="s">
        <v>511</v>
      </c>
      <c r="AM62" s="81" t="s">
        <v>523</v>
      </c>
      <c r="AN62" s="81" t="b">
        <v>0</v>
      </c>
      <c r="AO62" s="88" t="s">
        <v>511</v>
      </c>
      <c r="AP62" s="81" t="s">
        <v>178</v>
      </c>
      <c r="AQ62" s="81">
        <v>0</v>
      </c>
      <c r="AR62" s="81">
        <v>0</v>
      </c>
      <c r="AS62" s="81"/>
      <c r="AT62" s="81"/>
      <c r="AU62" s="81"/>
      <c r="AV62" s="81"/>
      <c r="AW62" s="81"/>
      <c r="AX62" s="81"/>
      <c r="AY62" s="81"/>
      <c r="AZ62" s="81"/>
      <c r="BA62">
        <v>1</v>
      </c>
      <c r="BB62" s="80" t="str">
        <f>REPLACE(INDEX(GroupVertices[Group],MATCH(Edges[[#This Row],[Vertex 1]],GroupVertices[Vertex],0)),1,1,"")</f>
        <v>1</v>
      </c>
      <c r="BC62" s="80" t="str">
        <f>REPLACE(INDEX(GroupVertices[Group],MATCH(Edges[[#This Row],[Vertex 2]],GroupVertices[Vertex],0)),1,1,"")</f>
        <v>1</v>
      </c>
      <c r="BD62" s="48">
        <v>3</v>
      </c>
      <c r="BE62" s="49">
        <v>10</v>
      </c>
      <c r="BF62" s="48">
        <v>0</v>
      </c>
      <c r="BG62" s="49">
        <v>0</v>
      </c>
      <c r="BH62" s="48">
        <v>0</v>
      </c>
      <c r="BI62" s="49">
        <v>0</v>
      </c>
      <c r="BJ62" s="48">
        <v>27</v>
      </c>
      <c r="BK62" s="49">
        <v>90</v>
      </c>
      <c r="BL62" s="48">
        <v>30</v>
      </c>
    </row>
    <row r="63" spans="1:64" ht="15">
      <c r="A63" s="66" t="s">
        <v>234</v>
      </c>
      <c r="B63" s="66" t="s">
        <v>259</v>
      </c>
      <c r="C63" s="67" t="s">
        <v>1279</v>
      </c>
      <c r="D63" s="68">
        <v>3</v>
      </c>
      <c r="E63" s="69" t="s">
        <v>132</v>
      </c>
      <c r="F63" s="70">
        <v>32</v>
      </c>
      <c r="G63" s="67"/>
      <c r="H63" s="71"/>
      <c r="I63" s="72"/>
      <c r="J63" s="72"/>
      <c r="K63" s="34" t="s">
        <v>65</v>
      </c>
      <c r="L63" s="79">
        <v>63</v>
      </c>
      <c r="M63" s="79"/>
      <c r="N63" s="74"/>
      <c r="O63" s="81" t="s">
        <v>276</v>
      </c>
      <c r="P63" s="83">
        <v>43502.906331018516</v>
      </c>
      <c r="Q63" s="81" t="s">
        <v>282</v>
      </c>
      <c r="R63" s="84" t="s">
        <v>290</v>
      </c>
      <c r="S63" s="81" t="s">
        <v>294</v>
      </c>
      <c r="T63" s="81" t="s">
        <v>298</v>
      </c>
      <c r="U63" s="81"/>
      <c r="V63" s="84" t="s">
        <v>326</v>
      </c>
      <c r="W63" s="83">
        <v>43502.906331018516</v>
      </c>
      <c r="X63" s="84" t="s">
        <v>390</v>
      </c>
      <c r="Y63" s="81"/>
      <c r="Z63" s="81"/>
      <c r="AA63" s="88" t="s">
        <v>463</v>
      </c>
      <c r="AB63" s="81"/>
      <c r="AC63" s="81" t="b">
        <v>0</v>
      </c>
      <c r="AD63" s="81">
        <v>0</v>
      </c>
      <c r="AE63" s="88" t="s">
        <v>514</v>
      </c>
      <c r="AF63" s="81" t="b">
        <v>0</v>
      </c>
      <c r="AG63" s="81" t="s">
        <v>517</v>
      </c>
      <c r="AH63" s="81"/>
      <c r="AI63" s="88" t="s">
        <v>514</v>
      </c>
      <c r="AJ63" s="81" t="b">
        <v>0</v>
      </c>
      <c r="AK63" s="81">
        <v>19</v>
      </c>
      <c r="AL63" s="88" t="s">
        <v>489</v>
      </c>
      <c r="AM63" s="81" t="s">
        <v>523</v>
      </c>
      <c r="AN63" s="81" t="b">
        <v>0</v>
      </c>
      <c r="AO63" s="88" t="s">
        <v>489</v>
      </c>
      <c r="AP63" s="81" t="s">
        <v>178</v>
      </c>
      <c r="AQ63" s="81">
        <v>0</v>
      </c>
      <c r="AR63" s="81">
        <v>0</v>
      </c>
      <c r="AS63" s="81"/>
      <c r="AT63" s="81"/>
      <c r="AU63" s="81"/>
      <c r="AV63" s="81"/>
      <c r="AW63" s="81"/>
      <c r="AX63" s="81"/>
      <c r="AY63" s="81"/>
      <c r="AZ63" s="81"/>
      <c r="BA63">
        <v>1</v>
      </c>
      <c r="BB63" s="80" t="str">
        <f>REPLACE(INDEX(GroupVertices[Group],MATCH(Edges[[#This Row],[Vertex 1]],GroupVertices[Vertex],0)),1,1,"")</f>
        <v>2</v>
      </c>
      <c r="BC63" s="80" t="str">
        <f>REPLACE(INDEX(GroupVertices[Group],MATCH(Edges[[#This Row],[Vertex 2]],GroupVertices[Vertex],0)),1,1,"")</f>
        <v>2</v>
      </c>
      <c r="BD63" s="48"/>
      <c r="BE63" s="49"/>
      <c r="BF63" s="48"/>
      <c r="BG63" s="49"/>
      <c r="BH63" s="48"/>
      <c r="BI63" s="49"/>
      <c r="BJ63" s="48"/>
      <c r="BK63" s="49"/>
      <c r="BL63" s="48"/>
    </row>
    <row r="64" spans="1:64" ht="15">
      <c r="A64" s="66" t="s">
        <v>234</v>
      </c>
      <c r="B64" s="66" t="s">
        <v>260</v>
      </c>
      <c r="C64" s="67" t="s">
        <v>1279</v>
      </c>
      <c r="D64" s="68">
        <v>3</v>
      </c>
      <c r="E64" s="69" t="s">
        <v>132</v>
      </c>
      <c r="F64" s="70">
        <v>32</v>
      </c>
      <c r="G64" s="67"/>
      <c r="H64" s="71"/>
      <c r="I64" s="72"/>
      <c r="J64" s="72"/>
      <c r="K64" s="34" t="s">
        <v>65</v>
      </c>
      <c r="L64" s="79">
        <v>64</v>
      </c>
      <c r="M64" s="79"/>
      <c r="N64" s="74"/>
      <c r="O64" s="81" t="s">
        <v>277</v>
      </c>
      <c r="P64" s="83">
        <v>43502.906331018516</v>
      </c>
      <c r="Q64" s="81" t="s">
        <v>282</v>
      </c>
      <c r="R64" s="84" t="s">
        <v>290</v>
      </c>
      <c r="S64" s="81" t="s">
        <v>294</v>
      </c>
      <c r="T64" s="81" t="s">
        <v>298</v>
      </c>
      <c r="U64" s="81"/>
      <c r="V64" s="84" t="s">
        <v>326</v>
      </c>
      <c r="W64" s="83">
        <v>43502.906331018516</v>
      </c>
      <c r="X64" s="84" t="s">
        <v>390</v>
      </c>
      <c r="Y64" s="81"/>
      <c r="Z64" s="81"/>
      <c r="AA64" s="88" t="s">
        <v>463</v>
      </c>
      <c r="AB64" s="81"/>
      <c r="AC64" s="81" t="b">
        <v>0</v>
      </c>
      <c r="AD64" s="81">
        <v>0</v>
      </c>
      <c r="AE64" s="88" t="s">
        <v>514</v>
      </c>
      <c r="AF64" s="81" t="b">
        <v>0</v>
      </c>
      <c r="AG64" s="81" t="s">
        <v>517</v>
      </c>
      <c r="AH64" s="81"/>
      <c r="AI64" s="88" t="s">
        <v>514</v>
      </c>
      <c r="AJ64" s="81" t="b">
        <v>0</v>
      </c>
      <c r="AK64" s="81">
        <v>19</v>
      </c>
      <c r="AL64" s="88" t="s">
        <v>489</v>
      </c>
      <c r="AM64" s="81" t="s">
        <v>523</v>
      </c>
      <c r="AN64" s="81" t="b">
        <v>0</v>
      </c>
      <c r="AO64" s="88" t="s">
        <v>489</v>
      </c>
      <c r="AP64" s="81" t="s">
        <v>178</v>
      </c>
      <c r="AQ64" s="81">
        <v>0</v>
      </c>
      <c r="AR64" s="81">
        <v>0</v>
      </c>
      <c r="AS64" s="81"/>
      <c r="AT64" s="81"/>
      <c r="AU64" s="81"/>
      <c r="AV64" s="81"/>
      <c r="AW64" s="81"/>
      <c r="AX64" s="81"/>
      <c r="AY64" s="81"/>
      <c r="AZ64" s="81"/>
      <c r="BA64">
        <v>1</v>
      </c>
      <c r="BB64" s="80" t="str">
        <f>REPLACE(INDEX(GroupVertices[Group],MATCH(Edges[[#This Row],[Vertex 1]],GroupVertices[Vertex],0)),1,1,"")</f>
        <v>2</v>
      </c>
      <c r="BC64" s="80" t="str">
        <f>REPLACE(INDEX(GroupVertices[Group],MATCH(Edges[[#This Row],[Vertex 2]],GroupVertices[Vertex],0)),1,1,"")</f>
        <v>2</v>
      </c>
      <c r="BD64" s="48"/>
      <c r="BE64" s="49"/>
      <c r="BF64" s="48"/>
      <c r="BG64" s="49"/>
      <c r="BH64" s="48"/>
      <c r="BI64" s="49"/>
      <c r="BJ64" s="48"/>
      <c r="BK64" s="49"/>
      <c r="BL64" s="48"/>
    </row>
    <row r="65" spans="1:64" ht="15">
      <c r="A65" s="66" t="s">
        <v>234</v>
      </c>
      <c r="B65" s="66" t="s">
        <v>274</v>
      </c>
      <c r="C65" s="67" t="s">
        <v>1279</v>
      </c>
      <c r="D65" s="68">
        <v>3</v>
      </c>
      <c r="E65" s="69" t="s">
        <v>132</v>
      </c>
      <c r="F65" s="70">
        <v>32</v>
      </c>
      <c r="G65" s="67"/>
      <c r="H65" s="71"/>
      <c r="I65" s="72"/>
      <c r="J65" s="72"/>
      <c r="K65" s="34" t="s">
        <v>65</v>
      </c>
      <c r="L65" s="79">
        <v>65</v>
      </c>
      <c r="M65" s="79"/>
      <c r="N65" s="74"/>
      <c r="O65" s="81" t="s">
        <v>277</v>
      </c>
      <c r="P65" s="83">
        <v>43502.906331018516</v>
      </c>
      <c r="Q65" s="81" t="s">
        <v>282</v>
      </c>
      <c r="R65" s="84" t="s">
        <v>290</v>
      </c>
      <c r="S65" s="81" t="s">
        <v>294</v>
      </c>
      <c r="T65" s="81" t="s">
        <v>298</v>
      </c>
      <c r="U65" s="81"/>
      <c r="V65" s="84" t="s">
        <v>326</v>
      </c>
      <c r="W65" s="83">
        <v>43502.906331018516</v>
      </c>
      <c r="X65" s="84" t="s">
        <v>390</v>
      </c>
      <c r="Y65" s="81"/>
      <c r="Z65" s="81"/>
      <c r="AA65" s="88" t="s">
        <v>463</v>
      </c>
      <c r="AB65" s="81"/>
      <c r="AC65" s="81" t="b">
        <v>0</v>
      </c>
      <c r="AD65" s="81">
        <v>0</v>
      </c>
      <c r="AE65" s="88" t="s">
        <v>514</v>
      </c>
      <c r="AF65" s="81" t="b">
        <v>0</v>
      </c>
      <c r="AG65" s="81" t="s">
        <v>517</v>
      </c>
      <c r="AH65" s="81"/>
      <c r="AI65" s="88" t="s">
        <v>514</v>
      </c>
      <c r="AJ65" s="81" t="b">
        <v>0</v>
      </c>
      <c r="AK65" s="81">
        <v>19</v>
      </c>
      <c r="AL65" s="88" t="s">
        <v>489</v>
      </c>
      <c r="AM65" s="81" t="s">
        <v>523</v>
      </c>
      <c r="AN65" s="81" t="b">
        <v>0</v>
      </c>
      <c r="AO65" s="88" t="s">
        <v>489</v>
      </c>
      <c r="AP65" s="81" t="s">
        <v>178</v>
      </c>
      <c r="AQ65" s="81">
        <v>0</v>
      </c>
      <c r="AR65" s="81">
        <v>0</v>
      </c>
      <c r="AS65" s="81"/>
      <c r="AT65" s="81"/>
      <c r="AU65" s="81"/>
      <c r="AV65" s="81"/>
      <c r="AW65" s="81"/>
      <c r="AX65" s="81"/>
      <c r="AY65" s="81"/>
      <c r="AZ65" s="81"/>
      <c r="BA65">
        <v>1</v>
      </c>
      <c r="BB65" s="80" t="str">
        <f>REPLACE(INDEX(GroupVertices[Group],MATCH(Edges[[#This Row],[Vertex 1]],GroupVertices[Vertex],0)),1,1,"")</f>
        <v>2</v>
      </c>
      <c r="BC65" s="80" t="str">
        <f>REPLACE(INDEX(GroupVertices[Group],MATCH(Edges[[#This Row],[Vertex 2]],GroupVertices[Vertex],0)),1,1,"")</f>
        <v>2</v>
      </c>
      <c r="BD65" s="48"/>
      <c r="BE65" s="49"/>
      <c r="BF65" s="48"/>
      <c r="BG65" s="49"/>
      <c r="BH65" s="48"/>
      <c r="BI65" s="49"/>
      <c r="BJ65" s="48"/>
      <c r="BK65" s="49"/>
      <c r="BL65" s="48"/>
    </row>
    <row r="66" spans="1:64" ht="15">
      <c r="A66" s="66" t="s">
        <v>234</v>
      </c>
      <c r="B66" s="66" t="s">
        <v>273</v>
      </c>
      <c r="C66" s="67" t="s">
        <v>1279</v>
      </c>
      <c r="D66" s="68">
        <v>3</v>
      </c>
      <c r="E66" s="69" t="s">
        <v>132</v>
      </c>
      <c r="F66" s="70">
        <v>32</v>
      </c>
      <c r="G66" s="67"/>
      <c r="H66" s="71"/>
      <c r="I66" s="72"/>
      <c r="J66" s="72"/>
      <c r="K66" s="34" t="s">
        <v>65</v>
      </c>
      <c r="L66" s="79">
        <v>66</v>
      </c>
      <c r="M66" s="79"/>
      <c r="N66" s="74"/>
      <c r="O66" s="81" t="s">
        <v>277</v>
      </c>
      <c r="P66" s="83">
        <v>43502.906331018516</v>
      </c>
      <c r="Q66" s="81" t="s">
        <v>282</v>
      </c>
      <c r="R66" s="84" t="s">
        <v>290</v>
      </c>
      <c r="S66" s="81" t="s">
        <v>294</v>
      </c>
      <c r="T66" s="81" t="s">
        <v>298</v>
      </c>
      <c r="U66" s="81"/>
      <c r="V66" s="84" t="s">
        <v>326</v>
      </c>
      <c r="W66" s="83">
        <v>43502.906331018516</v>
      </c>
      <c r="X66" s="84" t="s">
        <v>390</v>
      </c>
      <c r="Y66" s="81"/>
      <c r="Z66" s="81"/>
      <c r="AA66" s="88" t="s">
        <v>463</v>
      </c>
      <c r="AB66" s="81"/>
      <c r="AC66" s="81" t="b">
        <v>0</v>
      </c>
      <c r="AD66" s="81">
        <v>0</v>
      </c>
      <c r="AE66" s="88" t="s">
        <v>514</v>
      </c>
      <c r="AF66" s="81" t="b">
        <v>0</v>
      </c>
      <c r="AG66" s="81" t="s">
        <v>517</v>
      </c>
      <c r="AH66" s="81"/>
      <c r="AI66" s="88" t="s">
        <v>514</v>
      </c>
      <c r="AJ66" s="81" t="b">
        <v>0</v>
      </c>
      <c r="AK66" s="81">
        <v>19</v>
      </c>
      <c r="AL66" s="88" t="s">
        <v>489</v>
      </c>
      <c r="AM66" s="81" t="s">
        <v>523</v>
      </c>
      <c r="AN66" s="81" t="b">
        <v>0</v>
      </c>
      <c r="AO66" s="88" t="s">
        <v>489</v>
      </c>
      <c r="AP66" s="81" t="s">
        <v>178</v>
      </c>
      <c r="AQ66" s="81">
        <v>0</v>
      </c>
      <c r="AR66" s="81">
        <v>0</v>
      </c>
      <c r="AS66" s="81"/>
      <c r="AT66" s="81"/>
      <c r="AU66" s="81"/>
      <c r="AV66" s="81"/>
      <c r="AW66" s="81"/>
      <c r="AX66" s="81"/>
      <c r="AY66" s="81"/>
      <c r="AZ66" s="81"/>
      <c r="BA66">
        <v>1</v>
      </c>
      <c r="BB66" s="80" t="str">
        <f>REPLACE(INDEX(GroupVertices[Group],MATCH(Edges[[#This Row],[Vertex 1]],GroupVertices[Vertex],0)),1,1,"")</f>
        <v>2</v>
      </c>
      <c r="BC66" s="80" t="str">
        <f>REPLACE(INDEX(GroupVertices[Group],MATCH(Edges[[#This Row],[Vertex 2]],GroupVertices[Vertex],0)),1,1,"")</f>
        <v>1</v>
      </c>
      <c r="BD66" s="48">
        <v>0</v>
      </c>
      <c r="BE66" s="49">
        <v>0</v>
      </c>
      <c r="BF66" s="48">
        <v>0</v>
      </c>
      <c r="BG66" s="49">
        <v>0</v>
      </c>
      <c r="BH66" s="48">
        <v>0</v>
      </c>
      <c r="BI66" s="49">
        <v>0</v>
      </c>
      <c r="BJ66" s="48">
        <v>33</v>
      </c>
      <c r="BK66" s="49">
        <v>100</v>
      </c>
      <c r="BL66" s="48">
        <v>33</v>
      </c>
    </row>
    <row r="67" spans="1:64" ht="15">
      <c r="A67" s="66" t="s">
        <v>235</v>
      </c>
      <c r="B67" s="66" t="s">
        <v>271</v>
      </c>
      <c r="C67" s="67" t="s">
        <v>1279</v>
      </c>
      <c r="D67" s="68">
        <v>3</v>
      </c>
      <c r="E67" s="69" t="s">
        <v>132</v>
      </c>
      <c r="F67" s="70">
        <v>32</v>
      </c>
      <c r="G67" s="67"/>
      <c r="H67" s="71"/>
      <c r="I67" s="72"/>
      <c r="J67" s="72"/>
      <c r="K67" s="34" t="s">
        <v>65</v>
      </c>
      <c r="L67" s="79">
        <v>67</v>
      </c>
      <c r="M67" s="79"/>
      <c r="N67" s="74"/>
      <c r="O67" s="81" t="s">
        <v>276</v>
      </c>
      <c r="P67" s="83">
        <v>43502.9374537037</v>
      </c>
      <c r="Q67" s="81" t="s">
        <v>285</v>
      </c>
      <c r="R67" s="81"/>
      <c r="S67" s="81"/>
      <c r="T67" s="81" t="s">
        <v>296</v>
      </c>
      <c r="U67" s="81"/>
      <c r="V67" s="84" t="s">
        <v>327</v>
      </c>
      <c r="W67" s="83">
        <v>43502.9374537037</v>
      </c>
      <c r="X67" s="84" t="s">
        <v>391</v>
      </c>
      <c r="Y67" s="81"/>
      <c r="Z67" s="81"/>
      <c r="AA67" s="88" t="s">
        <v>464</v>
      </c>
      <c r="AB67" s="81"/>
      <c r="AC67" s="81" t="b">
        <v>0</v>
      </c>
      <c r="AD67" s="81">
        <v>0</v>
      </c>
      <c r="AE67" s="88" t="s">
        <v>514</v>
      </c>
      <c r="AF67" s="81" t="b">
        <v>1</v>
      </c>
      <c r="AG67" s="81" t="s">
        <v>517</v>
      </c>
      <c r="AH67" s="81"/>
      <c r="AI67" s="88" t="s">
        <v>508</v>
      </c>
      <c r="AJ67" s="81" t="b">
        <v>0</v>
      </c>
      <c r="AK67" s="81">
        <v>7</v>
      </c>
      <c r="AL67" s="88" t="s">
        <v>511</v>
      </c>
      <c r="AM67" s="81" t="s">
        <v>521</v>
      </c>
      <c r="AN67" s="81" t="b">
        <v>0</v>
      </c>
      <c r="AO67" s="88" t="s">
        <v>511</v>
      </c>
      <c r="AP67" s="81" t="s">
        <v>178</v>
      </c>
      <c r="AQ67" s="81">
        <v>0</v>
      </c>
      <c r="AR67" s="81">
        <v>0</v>
      </c>
      <c r="AS67" s="81"/>
      <c r="AT67" s="81"/>
      <c r="AU67" s="81"/>
      <c r="AV67" s="81"/>
      <c r="AW67" s="81"/>
      <c r="AX67" s="81"/>
      <c r="AY67" s="81"/>
      <c r="AZ67" s="81"/>
      <c r="BA67">
        <v>1</v>
      </c>
      <c r="BB67" s="80" t="str">
        <f>REPLACE(INDEX(GroupVertices[Group],MATCH(Edges[[#This Row],[Vertex 1]],GroupVertices[Vertex],0)),1,1,"")</f>
        <v>1</v>
      </c>
      <c r="BC67" s="80" t="str">
        <f>REPLACE(INDEX(GroupVertices[Group],MATCH(Edges[[#This Row],[Vertex 2]],GroupVertices[Vertex],0)),1,1,"")</f>
        <v>1</v>
      </c>
      <c r="BD67" s="48">
        <v>3</v>
      </c>
      <c r="BE67" s="49">
        <v>10</v>
      </c>
      <c r="BF67" s="48">
        <v>0</v>
      </c>
      <c r="BG67" s="49">
        <v>0</v>
      </c>
      <c r="BH67" s="48">
        <v>0</v>
      </c>
      <c r="BI67" s="49">
        <v>0</v>
      </c>
      <c r="BJ67" s="48">
        <v>27</v>
      </c>
      <c r="BK67" s="49">
        <v>90</v>
      </c>
      <c r="BL67" s="48">
        <v>30</v>
      </c>
    </row>
    <row r="68" spans="1:64" ht="15">
      <c r="A68" s="66" t="s">
        <v>236</v>
      </c>
      <c r="B68" s="66" t="s">
        <v>270</v>
      </c>
      <c r="C68" s="67" t="s">
        <v>1279</v>
      </c>
      <c r="D68" s="68">
        <v>3</v>
      </c>
      <c r="E68" s="69" t="s">
        <v>132</v>
      </c>
      <c r="F68" s="70">
        <v>32</v>
      </c>
      <c r="G68" s="67"/>
      <c r="H68" s="71"/>
      <c r="I68" s="72"/>
      <c r="J68" s="72"/>
      <c r="K68" s="34" t="s">
        <v>65</v>
      </c>
      <c r="L68" s="79">
        <v>68</v>
      </c>
      <c r="M68" s="79"/>
      <c r="N68" s="74"/>
      <c r="O68" s="81" t="s">
        <v>276</v>
      </c>
      <c r="P68" s="83">
        <v>43502.94511574074</v>
      </c>
      <c r="Q68" s="81" t="s">
        <v>281</v>
      </c>
      <c r="R68" s="84" t="s">
        <v>290</v>
      </c>
      <c r="S68" s="81" t="s">
        <v>294</v>
      </c>
      <c r="T68" s="81" t="s">
        <v>296</v>
      </c>
      <c r="U68" s="81"/>
      <c r="V68" s="84" t="s">
        <v>328</v>
      </c>
      <c r="W68" s="83">
        <v>43502.94511574074</v>
      </c>
      <c r="X68" s="84" t="s">
        <v>392</v>
      </c>
      <c r="Y68" s="81"/>
      <c r="Z68" s="81"/>
      <c r="AA68" s="88" t="s">
        <v>465</v>
      </c>
      <c r="AB68" s="81"/>
      <c r="AC68" s="81" t="b">
        <v>0</v>
      </c>
      <c r="AD68" s="81">
        <v>0</v>
      </c>
      <c r="AE68" s="88" t="s">
        <v>514</v>
      </c>
      <c r="AF68" s="81" t="b">
        <v>0</v>
      </c>
      <c r="AG68" s="81" t="s">
        <v>517</v>
      </c>
      <c r="AH68" s="81"/>
      <c r="AI68" s="88" t="s">
        <v>514</v>
      </c>
      <c r="AJ68" s="81" t="b">
        <v>0</v>
      </c>
      <c r="AK68" s="81">
        <v>15</v>
      </c>
      <c r="AL68" s="88" t="s">
        <v>508</v>
      </c>
      <c r="AM68" s="81" t="s">
        <v>521</v>
      </c>
      <c r="AN68" s="81" t="b">
        <v>0</v>
      </c>
      <c r="AO68" s="88" t="s">
        <v>508</v>
      </c>
      <c r="AP68" s="81" t="s">
        <v>178</v>
      </c>
      <c r="AQ68" s="81">
        <v>0</v>
      </c>
      <c r="AR68" s="81">
        <v>0</v>
      </c>
      <c r="AS68" s="81"/>
      <c r="AT68" s="81"/>
      <c r="AU68" s="81"/>
      <c r="AV68" s="81"/>
      <c r="AW68" s="81"/>
      <c r="AX68" s="81"/>
      <c r="AY68" s="81"/>
      <c r="AZ68" s="81"/>
      <c r="BA68">
        <v>1</v>
      </c>
      <c r="BB68" s="80" t="str">
        <f>REPLACE(INDEX(GroupVertices[Group],MATCH(Edges[[#This Row],[Vertex 1]],GroupVertices[Vertex],0)),1,1,"")</f>
        <v>1</v>
      </c>
      <c r="BC68" s="80" t="str">
        <f>REPLACE(INDEX(GroupVertices[Group],MATCH(Edges[[#This Row],[Vertex 2]],GroupVertices[Vertex],0)),1,1,"")</f>
        <v>1</v>
      </c>
      <c r="BD68" s="48"/>
      <c r="BE68" s="49"/>
      <c r="BF68" s="48"/>
      <c r="BG68" s="49"/>
      <c r="BH68" s="48"/>
      <c r="BI68" s="49"/>
      <c r="BJ68" s="48"/>
      <c r="BK68" s="49"/>
      <c r="BL68" s="48"/>
    </row>
    <row r="69" spans="1:64" ht="15">
      <c r="A69" s="66" t="s">
        <v>236</v>
      </c>
      <c r="B69" s="66" t="s">
        <v>271</v>
      </c>
      <c r="C69" s="67" t="s">
        <v>1279</v>
      </c>
      <c r="D69" s="68">
        <v>3</v>
      </c>
      <c r="E69" s="69" t="s">
        <v>132</v>
      </c>
      <c r="F69" s="70">
        <v>32</v>
      </c>
      <c r="G69" s="67"/>
      <c r="H69" s="71"/>
      <c r="I69" s="72"/>
      <c r="J69" s="72"/>
      <c r="K69" s="34" t="s">
        <v>65</v>
      </c>
      <c r="L69" s="79">
        <v>69</v>
      </c>
      <c r="M69" s="79"/>
      <c r="N69" s="74"/>
      <c r="O69" s="81" t="s">
        <v>277</v>
      </c>
      <c r="P69" s="83">
        <v>43502.94511574074</v>
      </c>
      <c r="Q69" s="81" t="s">
        <v>281</v>
      </c>
      <c r="R69" s="84" t="s">
        <v>290</v>
      </c>
      <c r="S69" s="81" t="s">
        <v>294</v>
      </c>
      <c r="T69" s="81" t="s">
        <v>296</v>
      </c>
      <c r="U69" s="81"/>
      <c r="V69" s="84" t="s">
        <v>328</v>
      </c>
      <c r="W69" s="83">
        <v>43502.94511574074</v>
      </c>
      <c r="X69" s="84" t="s">
        <v>392</v>
      </c>
      <c r="Y69" s="81"/>
      <c r="Z69" s="81"/>
      <c r="AA69" s="88" t="s">
        <v>465</v>
      </c>
      <c r="AB69" s="81"/>
      <c r="AC69" s="81" t="b">
        <v>0</v>
      </c>
      <c r="AD69" s="81">
        <v>0</v>
      </c>
      <c r="AE69" s="88" t="s">
        <v>514</v>
      </c>
      <c r="AF69" s="81" t="b">
        <v>0</v>
      </c>
      <c r="AG69" s="81" t="s">
        <v>517</v>
      </c>
      <c r="AH69" s="81"/>
      <c r="AI69" s="88" t="s">
        <v>514</v>
      </c>
      <c r="AJ69" s="81" t="b">
        <v>0</v>
      </c>
      <c r="AK69" s="81">
        <v>15</v>
      </c>
      <c r="AL69" s="88" t="s">
        <v>508</v>
      </c>
      <c r="AM69" s="81" t="s">
        <v>521</v>
      </c>
      <c r="AN69" s="81" t="b">
        <v>0</v>
      </c>
      <c r="AO69" s="88" t="s">
        <v>508</v>
      </c>
      <c r="AP69" s="81" t="s">
        <v>178</v>
      </c>
      <c r="AQ69" s="81">
        <v>0</v>
      </c>
      <c r="AR69" s="81">
        <v>0</v>
      </c>
      <c r="AS69" s="81"/>
      <c r="AT69" s="81"/>
      <c r="AU69" s="81"/>
      <c r="AV69" s="81"/>
      <c r="AW69" s="81"/>
      <c r="AX69" s="81"/>
      <c r="AY69" s="81"/>
      <c r="AZ69" s="81"/>
      <c r="BA69">
        <v>1</v>
      </c>
      <c r="BB69" s="80" t="str">
        <f>REPLACE(INDEX(GroupVertices[Group],MATCH(Edges[[#This Row],[Vertex 1]],GroupVertices[Vertex],0)),1,1,"")</f>
        <v>1</v>
      </c>
      <c r="BC69" s="80" t="str">
        <f>REPLACE(INDEX(GroupVertices[Group],MATCH(Edges[[#This Row],[Vertex 2]],GroupVertices[Vertex],0)),1,1,"")</f>
        <v>1</v>
      </c>
      <c r="BD69" s="48"/>
      <c r="BE69" s="49"/>
      <c r="BF69" s="48"/>
      <c r="BG69" s="49"/>
      <c r="BH69" s="48"/>
      <c r="BI69" s="49"/>
      <c r="BJ69" s="48"/>
      <c r="BK69" s="49"/>
      <c r="BL69" s="48"/>
    </row>
    <row r="70" spans="1:64" ht="15">
      <c r="A70" s="66" t="s">
        <v>236</v>
      </c>
      <c r="B70" s="66" t="s">
        <v>273</v>
      </c>
      <c r="C70" s="67" t="s">
        <v>1279</v>
      </c>
      <c r="D70" s="68">
        <v>3</v>
      </c>
      <c r="E70" s="69" t="s">
        <v>132</v>
      </c>
      <c r="F70" s="70">
        <v>32</v>
      </c>
      <c r="G70" s="67"/>
      <c r="H70" s="71"/>
      <c r="I70" s="72"/>
      <c r="J70" s="72"/>
      <c r="K70" s="34" t="s">
        <v>65</v>
      </c>
      <c r="L70" s="79">
        <v>70</v>
      </c>
      <c r="M70" s="79"/>
      <c r="N70" s="74"/>
      <c r="O70" s="81" t="s">
        <v>277</v>
      </c>
      <c r="P70" s="83">
        <v>43502.94511574074</v>
      </c>
      <c r="Q70" s="81" t="s">
        <v>281</v>
      </c>
      <c r="R70" s="84" t="s">
        <v>290</v>
      </c>
      <c r="S70" s="81" t="s">
        <v>294</v>
      </c>
      <c r="T70" s="81" t="s">
        <v>296</v>
      </c>
      <c r="U70" s="81"/>
      <c r="V70" s="84" t="s">
        <v>328</v>
      </c>
      <c r="W70" s="83">
        <v>43502.94511574074</v>
      </c>
      <c r="X70" s="84" t="s">
        <v>392</v>
      </c>
      <c r="Y70" s="81"/>
      <c r="Z70" s="81"/>
      <c r="AA70" s="88" t="s">
        <v>465</v>
      </c>
      <c r="AB70" s="81"/>
      <c r="AC70" s="81" t="b">
        <v>0</v>
      </c>
      <c r="AD70" s="81">
        <v>0</v>
      </c>
      <c r="AE70" s="88" t="s">
        <v>514</v>
      </c>
      <c r="AF70" s="81" t="b">
        <v>0</v>
      </c>
      <c r="AG70" s="81" t="s">
        <v>517</v>
      </c>
      <c r="AH70" s="81"/>
      <c r="AI70" s="88" t="s">
        <v>514</v>
      </c>
      <c r="AJ70" s="81" t="b">
        <v>0</v>
      </c>
      <c r="AK70" s="81">
        <v>15</v>
      </c>
      <c r="AL70" s="88" t="s">
        <v>508</v>
      </c>
      <c r="AM70" s="81" t="s">
        <v>521</v>
      </c>
      <c r="AN70" s="81" t="b">
        <v>0</v>
      </c>
      <c r="AO70" s="88" t="s">
        <v>508</v>
      </c>
      <c r="AP70" s="81" t="s">
        <v>178</v>
      </c>
      <c r="AQ70" s="81">
        <v>0</v>
      </c>
      <c r="AR70" s="81">
        <v>0</v>
      </c>
      <c r="AS70" s="81"/>
      <c r="AT70" s="81"/>
      <c r="AU70" s="81"/>
      <c r="AV70" s="81"/>
      <c r="AW70" s="81"/>
      <c r="AX70" s="81"/>
      <c r="AY70" s="81"/>
      <c r="AZ70" s="81"/>
      <c r="BA70">
        <v>1</v>
      </c>
      <c r="BB70" s="80" t="str">
        <f>REPLACE(INDEX(GroupVertices[Group],MATCH(Edges[[#This Row],[Vertex 1]],GroupVertices[Vertex],0)),1,1,"")</f>
        <v>1</v>
      </c>
      <c r="BC70" s="80" t="str">
        <f>REPLACE(INDEX(GroupVertices[Group],MATCH(Edges[[#This Row],[Vertex 2]],GroupVertices[Vertex],0)),1,1,"")</f>
        <v>1</v>
      </c>
      <c r="BD70" s="48"/>
      <c r="BE70" s="49"/>
      <c r="BF70" s="48"/>
      <c r="BG70" s="49"/>
      <c r="BH70" s="48"/>
      <c r="BI70" s="49"/>
      <c r="BJ70" s="48"/>
      <c r="BK70" s="49"/>
      <c r="BL70" s="48"/>
    </row>
    <row r="71" spans="1:64" ht="15">
      <c r="A71" s="66" t="s">
        <v>236</v>
      </c>
      <c r="B71" s="66" t="s">
        <v>269</v>
      </c>
      <c r="C71" s="67" t="s">
        <v>1279</v>
      </c>
      <c r="D71" s="68">
        <v>3</v>
      </c>
      <c r="E71" s="69" t="s">
        <v>132</v>
      </c>
      <c r="F71" s="70">
        <v>32</v>
      </c>
      <c r="G71" s="67"/>
      <c r="H71" s="71"/>
      <c r="I71" s="72"/>
      <c r="J71" s="72"/>
      <c r="K71" s="34" t="s">
        <v>65</v>
      </c>
      <c r="L71" s="79">
        <v>71</v>
      </c>
      <c r="M71" s="79"/>
      <c r="N71" s="74"/>
      <c r="O71" s="81" t="s">
        <v>277</v>
      </c>
      <c r="P71" s="83">
        <v>43502.94511574074</v>
      </c>
      <c r="Q71" s="81" t="s">
        <v>281</v>
      </c>
      <c r="R71" s="84" t="s">
        <v>290</v>
      </c>
      <c r="S71" s="81" t="s">
        <v>294</v>
      </c>
      <c r="T71" s="81" t="s">
        <v>296</v>
      </c>
      <c r="U71" s="81"/>
      <c r="V71" s="84" t="s">
        <v>328</v>
      </c>
      <c r="W71" s="83">
        <v>43502.94511574074</v>
      </c>
      <c r="X71" s="84" t="s">
        <v>392</v>
      </c>
      <c r="Y71" s="81"/>
      <c r="Z71" s="81"/>
      <c r="AA71" s="88" t="s">
        <v>465</v>
      </c>
      <c r="AB71" s="81"/>
      <c r="AC71" s="81" t="b">
        <v>0</v>
      </c>
      <c r="AD71" s="81">
        <v>0</v>
      </c>
      <c r="AE71" s="88" t="s">
        <v>514</v>
      </c>
      <c r="AF71" s="81" t="b">
        <v>0</v>
      </c>
      <c r="AG71" s="81" t="s">
        <v>517</v>
      </c>
      <c r="AH71" s="81"/>
      <c r="AI71" s="88" t="s">
        <v>514</v>
      </c>
      <c r="AJ71" s="81" t="b">
        <v>0</v>
      </c>
      <c r="AK71" s="81">
        <v>15</v>
      </c>
      <c r="AL71" s="88" t="s">
        <v>508</v>
      </c>
      <c r="AM71" s="81" t="s">
        <v>521</v>
      </c>
      <c r="AN71" s="81" t="b">
        <v>0</v>
      </c>
      <c r="AO71" s="88" t="s">
        <v>508</v>
      </c>
      <c r="AP71" s="81" t="s">
        <v>178</v>
      </c>
      <c r="AQ71" s="81">
        <v>0</v>
      </c>
      <c r="AR71" s="81">
        <v>0</v>
      </c>
      <c r="AS71" s="81"/>
      <c r="AT71" s="81"/>
      <c r="AU71" s="81"/>
      <c r="AV71" s="81"/>
      <c r="AW71" s="81"/>
      <c r="AX71" s="81"/>
      <c r="AY71" s="81"/>
      <c r="AZ71" s="81"/>
      <c r="BA71">
        <v>1</v>
      </c>
      <c r="BB71" s="80" t="str">
        <f>REPLACE(INDEX(GroupVertices[Group],MATCH(Edges[[#This Row],[Vertex 1]],GroupVertices[Vertex],0)),1,1,"")</f>
        <v>1</v>
      </c>
      <c r="BC71" s="80" t="str">
        <f>REPLACE(INDEX(GroupVertices[Group],MATCH(Edges[[#This Row],[Vertex 2]],GroupVertices[Vertex],0)),1,1,"")</f>
        <v>1</v>
      </c>
      <c r="BD71" s="48">
        <v>0</v>
      </c>
      <c r="BE71" s="49">
        <v>0</v>
      </c>
      <c r="BF71" s="48">
        <v>0</v>
      </c>
      <c r="BG71" s="49">
        <v>0</v>
      </c>
      <c r="BH71" s="48">
        <v>0</v>
      </c>
      <c r="BI71" s="49">
        <v>0</v>
      </c>
      <c r="BJ71" s="48">
        <v>12</v>
      </c>
      <c r="BK71" s="49">
        <v>100</v>
      </c>
      <c r="BL71" s="48">
        <v>12</v>
      </c>
    </row>
    <row r="72" spans="1:64" ht="15">
      <c r="A72" s="66" t="s">
        <v>237</v>
      </c>
      <c r="B72" s="66" t="s">
        <v>270</v>
      </c>
      <c r="C72" s="67" t="s">
        <v>1279</v>
      </c>
      <c r="D72" s="68">
        <v>3</v>
      </c>
      <c r="E72" s="69" t="s">
        <v>132</v>
      </c>
      <c r="F72" s="70">
        <v>32</v>
      </c>
      <c r="G72" s="67"/>
      <c r="H72" s="71"/>
      <c r="I72" s="72"/>
      <c r="J72" s="72"/>
      <c r="K72" s="34" t="s">
        <v>65</v>
      </c>
      <c r="L72" s="79">
        <v>72</v>
      </c>
      <c r="M72" s="79"/>
      <c r="N72" s="74"/>
      <c r="O72" s="81" t="s">
        <v>276</v>
      </c>
      <c r="P72" s="83">
        <v>43502.99842592593</v>
      </c>
      <c r="Q72" s="81" t="s">
        <v>281</v>
      </c>
      <c r="R72" s="84" t="s">
        <v>290</v>
      </c>
      <c r="S72" s="81" t="s">
        <v>294</v>
      </c>
      <c r="T72" s="81" t="s">
        <v>296</v>
      </c>
      <c r="U72" s="81"/>
      <c r="V72" s="84" t="s">
        <v>329</v>
      </c>
      <c r="W72" s="83">
        <v>43502.99842592593</v>
      </c>
      <c r="X72" s="84" t="s">
        <v>393</v>
      </c>
      <c r="Y72" s="81"/>
      <c r="Z72" s="81"/>
      <c r="AA72" s="88" t="s">
        <v>466</v>
      </c>
      <c r="AB72" s="81"/>
      <c r="AC72" s="81" t="b">
        <v>0</v>
      </c>
      <c r="AD72" s="81">
        <v>0</v>
      </c>
      <c r="AE72" s="88" t="s">
        <v>514</v>
      </c>
      <c r="AF72" s="81" t="b">
        <v>0</v>
      </c>
      <c r="AG72" s="81" t="s">
        <v>517</v>
      </c>
      <c r="AH72" s="81"/>
      <c r="AI72" s="88" t="s">
        <v>514</v>
      </c>
      <c r="AJ72" s="81" t="b">
        <v>0</v>
      </c>
      <c r="AK72" s="81">
        <v>15</v>
      </c>
      <c r="AL72" s="88" t="s">
        <v>508</v>
      </c>
      <c r="AM72" s="81" t="s">
        <v>523</v>
      </c>
      <c r="AN72" s="81" t="b">
        <v>0</v>
      </c>
      <c r="AO72" s="88" t="s">
        <v>508</v>
      </c>
      <c r="AP72" s="81" t="s">
        <v>178</v>
      </c>
      <c r="AQ72" s="81">
        <v>0</v>
      </c>
      <c r="AR72" s="81">
        <v>0</v>
      </c>
      <c r="AS72" s="81"/>
      <c r="AT72" s="81"/>
      <c r="AU72" s="81"/>
      <c r="AV72" s="81"/>
      <c r="AW72" s="81"/>
      <c r="AX72" s="81"/>
      <c r="AY72" s="81"/>
      <c r="AZ72" s="81"/>
      <c r="BA72">
        <v>1</v>
      </c>
      <c r="BB72" s="80" t="str">
        <f>REPLACE(INDEX(GroupVertices[Group],MATCH(Edges[[#This Row],[Vertex 1]],GroupVertices[Vertex],0)),1,1,"")</f>
        <v>1</v>
      </c>
      <c r="BC72" s="80" t="str">
        <f>REPLACE(INDEX(GroupVertices[Group],MATCH(Edges[[#This Row],[Vertex 2]],GroupVertices[Vertex],0)),1,1,"")</f>
        <v>1</v>
      </c>
      <c r="BD72" s="48"/>
      <c r="BE72" s="49"/>
      <c r="BF72" s="48"/>
      <c r="BG72" s="49"/>
      <c r="BH72" s="48"/>
      <c r="BI72" s="49"/>
      <c r="BJ72" s="48"/>
      <c r="BK72" s="49"/>
      <c r="BL72" s="48"/>
    </row>
    <row r="73" spans="1:64" ht="15">
      <c r="A73" s="66" t="s">
        <v>237</v>
      </c>
      <c r="B73" s="66" t="s">
        <v>271</v>
      </c>
      <c r="C73" s="67" t="s">
        <v>1279</v>
      </c>
      <c r="D73" s="68">
        <v>3</v>
      </c>
      <c r="E73" s="69" t="s">
        <v>132</v>
      </c>
      <c r="F73" s="70">
        <v>32</v>
      </c>
      <c r="G73" s="67"/>
      <c r="H73" s="71"/>
      <c r="I73" s="72"/>
      <c r="J73" s="72"/>
      <c r="K73" s="34" t="s">
        <v>65</v>
      </c>
      <c r="L73" s="79">
        <v>73</v>
      </c>
      <c r="M73" s="79"/>
      <c r="N73" s="74"/>
      <c r="O73" s="81" t="s">
        <v>277</v>
      </c>
      <c r="P73" s="83">
        <v>43502.99842592593</v>
      </c>
      <c r="Q73" s="81" t="s">
        <v>281</v>
      </c>
      <c r="R73" s="84" t="s">
        <v>290</v>
      </c>
      <c r="S73" s="81" t="s">
        <v>294</v>
      </c>
      <c r="T73" s="81" t="s">
        <v>296</v>
      </c>
      <c r="U73" s="81"/>
      <c r="V73" s="84" t="s">
        <v>329</v>
      </c>
      <c r="W73" s="83">
        <v>43502.99842592593</v>
      </c>
      <c r="X73" s="84" t="s">
        <v>393</v>
      </c>
      <c r="Y73" s="81"/>
      <c r="Z73" s="81"/>
      <c r="AA73" s="88" t="s">
        <v>466</v>
      </c>
      <c r="AB73" s="81"/>
      <c r="AC73" s="81" t="b">
        <v>0</v>
      </c>
      <c r="AD73" s="81">
        <v>0</v>
      </c>
      <c r="AE73" s="88" t="s">
        <v>514</v>
      </c>
      <c r="AF73" s="81" t="b">
        <v>0</v>
      </c>
      <c r="AG73" s="81" t="s">
        <v>517</v>
      </c>
      <c r="AH73" s="81"/>
      <c r="AI73" s="88" t="s">
        <v>514</v>
      </c>
      <c r="AJ73" s="81" t="b">
        <v>0</v>
      </c>
      <c r="AK73" s="81">
        <v>15</v>
      </c>
      <c r="AL73" s="88" t="s">
        <v>508</v>
      </c>
      <c r="AM73" s="81" t="s">
        <v>523</v>
      </c>
      <c r="AN73" s="81" t="b">
        <v>0</v>
      </c>
      <c r="AO73" s="88" t="s">
        <v>508</v>
      </c>
      <c r="AP73" s="81" t="s">
        <v>178</v>
      </c>
      <c r="AQ73" s="81">
        <v>0</v>
      </c>
      <c r="AR73" s="81">
        <v>0</v>
      </c>
      <c r="AS73" s="81"/>
      <c r="AT73" s="81"/>
      <c r="AU73" s="81"/>
      <c r="AV73" s="81"/>
      <c r="AW73" s="81"/>
      <c r="AX73" s="81"/>
      <c r="AY73" s="81"/>
      <c r="AZ73" s="81"/>
      <c r="BA73">
        <v>1</v>
      </c>
      <c r="BB73" s="80" t="str">
        <f>REPLACE(INDEX(GroupVertices[Group],MATCH(Edges[[#This Row],[Vertex 1]],GroupVertices[Vertex],0)),1,1,"")</f>
        <v>1</v>
      </c>
      <c r="BC73" s="80" t="str">
        <f>REPLACE(INDEX(GroupVertices[Group],MATCH(Edges[[#This Row],[Vertex 2]],GroupVertices[Vertex],0)),1,1,"")</f>
        <v>1</v>
      </c>
      <c r="BD73" s="48"/>
      <c r="BE73" s="49"/>
      <c r="BF73" s="48"/>
      <c r="BG73" s="49"/>
      <c r="BH73" s="48"/>
      <c r="BI73" s="49"/>
      <c r="BJ73" s="48"/>
      <c r="BK73" s="49"/>
      <c r="BL73" s="48"/>
    </row>
    <row r="74" spans="1:64" ht="15">
      <c r="A74" s="66" t="s">
        <v>237</v>
      </c>
      <c r="B74" s="66" t="s">
        <v>273</v>
      </c>
      <c r="C74" s="67" t="s">
        <v>1279</v>
      </c>
      <c r="D74" s="68">
        <v>3</v>
      </c>
      <c r="E74" s="69" t="s">
        <v>132</v>
      </c>
      <c r="F74" s="70">
        <v>32</v>
      </c>
      <c r="G74" s="67"/>
      <c r="H74" s="71"/>
      <c r="I74" s="72"/>
      <c r="J74" s="72"/>
      <c r="K74" s="34" t="s">
        <v>65</v>
      </c>
      <c r="L74" s="79">
        <v>74</v>
      </c>
      <c r="M74" s="79"/>
      <c r="N74" s="74"/>
      <c r="O74" s="81" t="s">
        <v>277</v>
      </c>
      <c r="P74" s="83">
        <v>43502.99842592593</v>
      </c>
      <c r="Q74" s="81" t="s">
        <v>281</v>
      </c>
      <c r="R74" s="84" t="s">
        <v>290</v>
      </c>
      <c r="S74" s="81" t="s">
        <v>294</v>
      </c>
      <c r="T74" s="81" t="s">
        <v>296</v>
      </c>
      <c r="U74" s="81"/>
      <c r="V74" s="84" t="s">
        <v>329</v>
      </c>
      <c r="W74" s="83">
        <v>43502.99842592593</v>
      </c>
      <c r="X74" s="84" t="s">
        <v>393</v>
      </c>
      <c r="Y74" s="81"/>
      <c r="Z74" s="81"/>
      <c r="AA74" s="88" t="s">
        <v>466</v>
      </c>
      <c r="AB74" s="81"/>
      <c r="AC74" s="81" t="b">
        <v>0</v>
      </c>
      <c r="AD74" s="81">
        <v>0</v>
      </c>
      <c r="AE74" s="88" t="s">
        <v>514</v>
      </c>
      <c r="AF74" s="81" t="b">
        <v>0</v>
      </c>
      <c r="AG74" s="81" t="s">
        <v>517</v>
      </c>
      <c r="AH74" s="81"/>
      <c r="AI74" s="88" t="s">
        <v>514</v>
      </c>
      <c r="AJ74" s="81" t="b">
        <v>0</v>
      </c>
      <c r="AK74" s="81">
        <v>15</v>
      </c>
      <c r="AL74" s="88" t="s">
        <v>508</v>
      </c>
      <c r="AM74" s="81" t="s">
        <v>523</v>
      </c>
      <c r="AN74" s="81" t="b">
        <v>0</v>
      </c>
      <c r="AO74" s="88" t="s">
        <v>508</v>
      </c>
      <c r="AP74" s="81" t="s">
        <v>178</v>
      </c>
      <c r="AQ74" s="81">
        <v>0</v>
      </c>
      <c r="AR74" s="81">
        <v>0</v>
      </c>
      <c r="AS74" s="81"/>
      <c r="AT74" s="81"/>
      <c r="AU74" s="81"/>
      <c r="AV74" s="81"/>
      <c r="AW74" s="81"/>
      <c r="AX74" s="81"/>
      <c r="AY74" s="81"/>
      <c r="AZ74" s="81"/>
      <c r="BA74">
        <v>1</v>
      </c>
      <c r="BB74" s="80" t="str">
        <f>REPLACE(INDEX(GroupVertices[Group],MATCH(Edges[[#This Row],[Vertex 1]],GroupVertices[Vertex],0)),1,1,"")</f>
        <v>1</v>
      </c>
      <c r="BC74" s="80" t="str">
        <f>REPLACE(INDEX(GroupVertices[Group],MATCH(Edges[[#This Row],[Vertex 2]],GroupVertices[Vertex],0)),1,1,"")</f>
        <v>1</v>
      </c>
      <c r="BD74" s="48"/>
      <c r="BE74" s="49"/>
      <c r="BF74" s="48"/>
      <c r="BG74" s="49"/>
      <c r="BH74" s="48"/>
      <c r="BI74" s="49"/>
      <c r="BJ74" s="48"/>
      <c r="BK74" s="49"/>
      <c r="BL74" s="48"/>
    </row>
    <row r="75" spans="1:64" ht="15">
      <c r="A75" s="66" t="s">
        <v>237</v>
      </c>
      <c r="B75" s="66" t="s">
        <v>269</v>
      </c>
      <c r="C75" s="67" t="s">
        <v>1279</v>
      </c>
      <c r="D75" s="68">
        <v>3</v>
      </c>
      <c r="E75" s="69" t="s">
        <v>132</v>
      </c>
      <c r="F75" s="70">
        <v>32</v>
      </c>
      <c r="G75" s="67"/>
      <c r="H75" s="71"/>
      <c r="I75" s="72"/>
      <c r="J75" s="72"/>
      <c r="K75" s="34" t="s">
        <v>65</v>
      </c>
      <c r="L75" s="79">
        <v>75</v>
      </c>
      <c r="M75" s="79"/>
      <c r="N75" s="74"/>
      <c r="O75" s="81" t="s">
        <v>277</v>
      </c>
      <c r="P75" s="83">
        <v>43502.99842592593</v>
      </c>
      <c r="Q75" s="81" t="s">
        <v>281</v>
      </c>
      <c r="R75" s="84" t="s">
        <v>290</v>
      </c>
      <c r="S75" s="81" t="s">
        <v>294</v>
      </c>
      <c r="T75" s="81" t="s">
        <v>296</v>
      </c>
      <c r="U75" s="81"/>
      <c r="V75" s="84" t="s">
        <v>329</v>
      </c>
      <c r="W75" s="83">
        <v>43502.99842592593</v>
      </c>
      <c r="X75" s="84" t="s">
        <v>393</v>
      </c>
      <c r="Y75" s="81"/>
      <c r="Z75" s="81"/>
      <c r="AA75" s="88" t="s">
        <v>466</v>
      </c>
      <c r="AB75" s="81"/>
      <c r="AC75" s="81" t="b">
        <v>0</v>
      </c>
      <c r="AD75" s="81">
        <v>0</v>
      </c>
      <c r="AE75" s="88" t="s">
        <v>514</v>
      </c>
      <c r="AF75" s="81" t="b">
        <v>0</v>
      </c>
      <c r="AG75" s="81" t="s">
        <v>517</v>
      </c>
      <c r="AH75" s="81"/>
      <c r="AI75" s="88" t="s">
        <v>514</v>
      </c>
      <c r="AJ75" s="81" t="b">
        <v>0</v>
      </c>
      <c r="AK75" s="81">
        <v>15</v>
      </c>
      <c r="AL75" s="88" t="s">
        <v>508</v>
      </c>
      <c r="AM75" s="81" t="s">
        <v>523</v>
      </c>
      <c r="AN75" s="81" t="b">
        <v>0</v>
      </c>
      <c r="AO75" s="88" t="s">
        <v>508</v>
      </c>
      <c r="AP75" s="81" t="s">
        <v>178</v>
      </c>
      <c r="AQ75" s="81">
        <v>0</v>
      </c>
      <c r="AR75" s="81">
        <v>0</v>
      </c>
      <c r="AS75" s="81"/>
      <c r="AT75" s="81"/>
      <c r="AU75" s="81"/>
      <c r="AV75" s="81"/>
      <c r="AW75" s="81"/>
      <c r="AX75" s="81"/>
      <c r="AY75" s="81"/>
      <c r="AZ75" s="81"/>
      <c r="BA75">
        <v>1</v>
      </c>
      <c r="BB75" s="80" t="str">
        <f>REPLACE(INDEX(GroupVertices[Group],MATCH(Edges[[#This Row],[Vertex 1]],GroupVertices[Vertex],0)),1,1,"")</f>
        <v>1</v>
      </c>
      <c r="BC75" s="80" t="str">
        <f>REPLACE(INDEX(GroupVertices[Group],MATCH(Edges[[#This Row],[Vertex 2]],GroupVertices[Vertex],0)),1,1,"")</f>
        <v>1</v>
      </c>
      <c r="BD75" s="48">
        <v>0</v>
      </c>
      <c r="BE75" s="49">
        <v>0</v>
      </c>
      <c r="BF75" s="48">
        <v>0</v>
      </c>
      <c r="BG75" s="49">
        <v>0</v>
      </c>
      <c r="BH75" s="48">
        <v>0</v>
      </c>
      <c r="BI75" s="49">
        <v>0</v>
      </c>
      <c r="BJ75" s="48">
        <v>12</v>
      </c>
      <c r="BK75" s="49">
        <v>100</v>
      </c>
      <c r="BL75" s="48">
        <v>12</v>
      </c>
    </row>
    <row r="76" spans="1:64" ht="15">
      <c r="A76" s="66" t="s">
        <v>238</v>
      </c>
      <c r="B76" s="66" t="s">
        <v>270</v>
      </c>
      <c r="C76" s="67" t="s">
        <v>1279</v>
      </c>
      <c r="D76" s="68">
        <v>3</v>
      </c>
      <c r="E76" s="69" t="s">
        <v>132</v>
      </c>
      <c r="F76" s="70">
        <v>32</v>
      </c>
      <c r="G76" s="67"/>
      <c r="H76" s="71"/>
      <c r="I76" s="72"/>
      <c r="J76" s="72"/>
      <c r="K76" s="34" t="s">
        <v>65</v>
      </c>
      <c r="L76" s="79">
        <v>76</v>
      </c>
      <c r="M76" s="79"/>
      <c r="N76" s="74"/>
      <c r="O76" s="81" t="s">
        <v>276</v>
      </c>
      <c r="P76" s="83">
        <v>43503.024930555555</v>
      </c>
      <c r="Q76" s="81" t="s">
        <v>281</v>
      </c>
      <c r="R76" s="84" t="s">
        <v>290</v>
      </c>
      <c r="S76" s="81" t="s">
        <v>294</v>
      </c>
      <c r="T76" s="81" t="s">
        <v>296</v>
      </c>
      <c r="U76" s="81"/>
      <c r="V76" s="84" t="s">
        <v>330</v>
      </c>
      <c r="W76" s="83">
        <v>43503.024930555555</v>
      </c>
      <c r="X76" s="84" t="s">
        <v>394</v>
      </c>
      <c r="Y76" s="81"/>
      <c r="Z76" s="81"/>
      <c r="AA76" s="88" t="s">
        <v>467</v>
      </c>
      <c r="AB76" s="81"/>
      <c r="AC76" s="81" t="b">
        <v>0</v>
      </c>
      <c r="AD76" s="81">
        <v>0</v>
      </c>
      <c r="AE76" s="88" t="s">
        <v>514</v>
      </c>
      <c r="AF76" s="81" t="b">
        <v>0</v>
      </c>
      <c r="AG76" s="81" t="s">
        <v>517</v>
      </c>
      <c r="AH76" s="81"/>
      <c r="AI76" s="88" t="s">
        <v>514</v>
      </c>
      <c r="AJ76" s="81" t="b">
        <v>0</v>
      </c>
      <c r="AK76" s="81">
        <v>15</v>
      </c>
      <c r="AL76" s="88" t="s">
        <v>508</v>
      </c>
      <c r="AM76" s="81" t="s">
        <v>520</v>
      </c>
      <c r="AN76" s="81" t="b">
        <v>0</v>
      </c>
      <c r="AO76" s="88" t="s">
        <v>508</v>
      </c>
      <c r="AP76" s="81" t="s">
        <v>178</v>
      </c>
      <c r="AQ76" s="81">
        <v>0</v>
      </c>
      <c r="AR76" s="81">
        <v>0</v>
      </c>
      <c r="AS76" s="81"/>
      <c r="AT76" s="81"/>
      <c r="AU76" s="81"/>
      <c r="AV76" s="81"/>
      <c r="AW76" s="81"/>
      <c r="AX76" s="81"/>
      <c r="AY76" s="81"/>
      <c r="AZ76" s="81"/>
      <c r="BA76">
        <v>1</v>
      </c>
      <c r="BB76" s="80" t="str">
        <f>REPLACE(INDEX(GroupVertices[Group],MATCH(Edges[[#This Row],[Vertex 1]],GroupVertices[Vertex],0)),1,1,"")</f>
        <v>1</v>
      </c>
      <c r="BC76" s="80" t="str">
        <f>REPLACE(INDEX(GroupVertices[Group],MATCH(Edges[[#This Row],[Vertex 2]],GroupVertices[Vertex],0)),1,1,"")</f>
        <v>1</v>
      </c>
      <c r="BD76" s="48"/>
      <c r="BE76" s="49"/>
      <c r="BF76" s="48"/>
      <c r="BG76" s="49"/>
      <c r="BH76" s="48"/>
      <c r="BI76" s="49"/>
      <c r="BJ76" s="48"/>
      <c r="BK76" s="49"/>
      <c r="BL76" s="48"/>
    </row>
    <row r="77" spans="1:64" ht="15">
      <c r="A77" s="66" t="s">
        <v>238</v>
      </c>
      <c r="B77" s="66" t="s">
        <v>271</v>
      </c>
      <c r="C77" s="67" t="s">
        <v>1279</v>
      </c>
      <c r="D77" s="68">
        <v>3</v>
      </c>
      <c r="E77" s="69" t="s">
        <v>132</v>
      </c>
      <c r="F77" s="70">
        <v>32</v>
      </c>
      <c r="G77" s="67"/>
      <c r="H77" s="71"/>
      <c r="I77" s="72"/>
      <c r="J77" s="72"/>
      <c r="K77" s="34" t="s">
        <v>65</v>
      </c>
      <c r="L77" s="79">
        <v>77</v>
      </c>
      <c r="M77" s="79"/>
      <c r="N77" s="74"/>
      <c r="O77" s="81" t="s">
        <v>277</v>
      </c>
      <c r="P77" s="83">
        <v>43503.024930555555</v>
      </c>
      <c r="Q77" s="81" t="s">
        <v>281</v>
      </c>
      <c r="R77" s="84" t="s">
        <v>290</v>
      </c>
      <c r="S77" s="81" t="s">
        <v>294</v>
      </c>
      <c r="T77" s="81" t="s">
        <v>296</v>
      </c>
      <c r="U77" s="81"/>
      <c r="V77" s="84" t="s">
        <v>330</v>
      </c>
      <c r="W77" s="83">
        <v>43503.024930555555</v>
      </c>
      <c r="X77" s="84" t="s">
        <v>394</v>
      </c>
      <c r="Y77" s="81"/>
      <c r="Z77" s="81"/>
      <c r="AA77" s="88" t="s">
        <v>467</v>
      </c>
      <c r="AB77" s="81"/>
      <c r="AC77" s="81" t="b">
        <v>0</v>
      </c>
      <c r="AD77" s="81">
        <v>0</v>
      </c>
      <c r="AE77" s="88" t="s">
        <v>514</v>
      </c>
      <c r="AF77" s="81" t="b">
        <v>0</v>
      </c>
      <c r="AG77" s="81" t="s">
        <v>517</v>
      </c>
      <c r="AH77" s="81"/>
      <c r="AI77" s="88" t="s">
        <v>514</v>
      </c>
      <c r="AJ77" s="81" t="b">
        <v>0</v>
      </c>
      <c r="AK77" s="81">
        <v>15</v>
      </c>
      <c r="AL77" s="88" t="s">
        <v>508</v>
      </c>
      <c r="AM77" s="81" t="s">
        <v>520</v>
      </c>
      <c r="AN77" s="81" t="b">
        <v>0</v>
      </c>
      <c r="AO77" s="88" t="s">
        <v>508</v>
      </c>
      <c r="AP77" s="81" t="s">
        <v>178</v>
      </c>
      <c r="AQ77" s="81">
        <v>0</v>
      </c>
      <c r="AR77" s="81">
        <v>0</v>
      </c>
      <c r="AS77" s="81"/>
      <c r="AT77" s="81"/>
      <c r="AU77" s="81"/>
      <c r="AV77" s="81"/>
      <c r="AW77" s="81"/>
      <c r="AX77" s="81"/>
      <c r="AY77" s="81"/>
      <c r="AZ77" s="81"/>
      <c r="BA77">
        <v>1</v>
      </c>
      <c r="BB77" s="80" t="str">
        <f>REPLACE(INDEX(GroupVertices[Group],MATCH(Edges[[#This Row],[Vertex 1]],GroupVertices[Vertex],0)),1,1,"")</f>
        <v>1</v>
      </c>
      <c r="BC77" s="80" t="str">
        <f>REPLACE(INDEX(GroupVertices[Group],MATCH(Edges[[#This Row],[Vertex 2]],GroupVertices[Vertex],0)),1,1,"")</f>
        <v>1</v>
      </c>
      <c r="BD77" s="48"/>
      <c r="BE77" s="49"/>
      <c r="BF77" s="48"/>
      <c r="BG77" s="49"/>
      <c r="BH77" s="48"/>
      <c r="BI77" s="49"/>
      <c r="BJ77" s="48"/>
      <c r="BK77" s="49"/>
      <c r="BL77" s="48"/>
    </row>
    <row r="78" spans="1:64" ht="15">
      <c r="A78" s="66" t="s">
        <v>238</v>
      </c>
      <c r="B78" s="66" t="s">
        <v>273</v>
      </c>
      <c r="C78" s="67" t="s">
        <v>1279</v>
      </c>
      <c r="D78" s="68">
        <v>3</v>
      </c>
      <c r="E78" s="69" t="s">
        <v>132</v>
      </c>
      <c r="F78" s="70">
        <v>32</v>
      </c>
      <c r="G78" s="67"/>
      <c r="H78" s="71"/>
      <c r="I78" s="72"/>
      <c r="J78" s="72"/>
      <c r="K78" s="34" t="s">
        <v>65</v>
      </c>
      <c r="L78" s="79">
        <v>78</v>
      </c>
      <c r="M78" s="79"/>
      <c r="N78" s="74"/>
      <c r="O78" s="81" t="s">
        <v>277</v>
      </c>
      <c r="P78" s="83">
        <v>43503.024930555555</v>
      </c>
      <c r="Q78" s="81" t="s">
        <v>281</v>
      </c>
      <c r="R78" s="84" t="s">
        <v>290</v>
      </c>
      <c r="S78" s="81" t="s">
        <v>294</v>
      </c>
      <c r="T78" s="81" t="s">
        <v>296</v>
      </c>
      <c r="U78" s="81"/>
      <c r="V78" s="84" t="s">
        <v>330</v>
      </c>
      <c r="W78" s="83">
        <v>43503.024930555555</v>
      </c>
      <c r="X78" s="84" t="s">
        <v>394</v>
      </c>
      <c r="Y78" s="81"/>
      <c r="Z78" s="81"/>
      <c r="AA78" s="88" t="s">
        <v>467</v>
      </c>
      <c r="AB78" s="81"/>
      <c r="AC78" s="81" t="b">
        <v>0</v>
      </c>
      <c r="AD78" s="81">
        <v>0</v>
      </c>
      <c r="AE78" s="88" t="s">
        <v>514</v>
      </c>
      <c r="AF78" s="81" t="b">
        <v>0</v>
      </c>
      <c r="AG78" s="81" t="s">
        <v>517</v>
      </c>
      <c r="AH78" s="81"/>
      <c r="AI78" s="88" t="s">
        <v>514</v>
      </c>
      <c r="AJ78" s="81" t="b">
        <v>0</v>
      </c>
      <c r="AK78" s="81">
        <v>15</v>
      </c>
      <c r="AL78" s="88" t="s">
        <v>508</v>
      </c>
      <c r="AM78" s="81" t="s">
        <v>520</v>
      </c>
      <c r="AN78" s="81" t="b">
        <v>0</v>
      </c>
      <c r="AO78" s="88" t="s">
        <v>508</v>
      </c>
      <c r="AP78" s="81" t="s">
        <v>178</v>
      </c>
      <c r="AQ78" s="81">
        <v>0</v>
      </c>
      <c r="AR78" s="81">
        <v>0</v>
      </c>
      <c r="AS78" s="81"/>
      <c r="AT78" s="81"/>
      <c r="AU78" s="81"/>
      <c r="AV78" s="81"/>
      <c r="AW78" s="81"/>
      <c r="AX78" s="81"/>
      <c r="AY78" s="81"/>
      <c r="AZ78" s="81"/>
      <c r="BA78">
        <v>1</v>
      </c>
      <c r="BB78" s="80" t="str">
        <f>REPLACE(INDEX(GroupVertices[Group],MATCH(Edges[[#This Row],[Vertex 1]],GroupVertices[Vertex],0)),1,1,"")</f>
        <v>1</v>
      </c>
      <c r="BC78" s="80" t="str">
        <f>REPLACE(INDEX(GroupVertices[Group],MATCH(Edges[[#This Row],[Vertex 2]],GroupVertices[Vertex],0)),1,1,"")</f>
        <v>1</v>
      </c>
      <c r="BD78" s="48"/>
      <c r="BE78" s="49"/>
      <c r="BF78" s="48"/>
      <c r="BG78" s="49"/>
      <c r="BH78" s="48"/>
      <c r="BI78" s="49"/>
      <c r="BJ78" s="48"/>
      <c r="BK78" s="49"/>
      <c r="BL78" s="48"/>
    </row>
    <row r="79" spans="1:64" ht="15">
      <c r="A79" s="66" t="s">
        <v>238</v>
      </c>
      <c r="B79" s="66" t="s">
        <v>269</v>
      </c>
      <c r="C79" s="67" t="s">
        <v>1279</v>
      </c>
      <c r="D79" s="68">
        <v>3</v>
      </c>
      <c r="E79" s="69" t="s">
        <v>132</v>
      </c>
      <c r="F79" s="70">
        <v>32</v>
      </c>
      <c r="G79" s="67"/>
      <c r="H79" s="71"/>
      <c r="I79" s="72"/>
      <c r="J79" s="72"/>
      <c r="K79" s="34" t="s">
        <v>65</v>
      </c>
      <c r="L79" s="79">
        <v>79</v>
      </c>
      <c r="M79" s="79"/>
      <c r="N79" s="74"/>
      <c r="O79" s="81" t="s">
        <v>277</v>
      </c>
      <c r="P79" s="83">
        <v>43503.024930555555</v>
      </c>
      <c r="Q79" s="81" t="s">
        <v>281</v>
      </c>
      <c r="R79" s="84" t="s">
        <v>290</v>
      </c>
      <c r="S79" s="81" t="s">
        <v>294</v>
      </c>
      <c r="T79" s="81" t="s">
        <v>296</v>
      </c>
      <c r="U79" s="81"/>
      <c r="V79" s="84" t="s">
        <v>330</v>
      </c>
      <c r="W79" s="83">
        <v>43503.024930555555</v>
      </c>
      <c r="X79" s="84" t="s">
        <v>394</v>
      </c>
      <c r="Y79" s="81"/>
      <c r="Z79" s="81"/>
      <c r="AA79" s="88" t="s">
        <v>467</v>
      </c>
      <c r="AB79" s="81"/>
      <c r="AC79" s="81" t="b">
        <v>0</v>
      </c>
      <c r="AD79" s="81">
        <v>0</v>
      </c>
      <c r="AE79" s="88" t="s">
        <v>514</v>
      </c>
      <c r="AF79" s="81" t="b">
        <v>0</v>
      </c>
      <c r="AG79" s="81" t="s">
        <v>517</v>
      </c>
      <c r="AH79" s="81"/>
      <c r="AI79" s="88" t="s">
        <v>514</v>
      </c>
      <c r="AJ79" s="81" t="b">
        <v>0</v>
      </c>
      <c r="AK79" s="81">
        <v>15</v>
      </c>
      <c r="AL79" s="88" t="s">
        <v>508</v>
      </c>
      <c r="AM79" s="81" t="s">
        <v>520</v>
      </c>
      <c r="AN79" s="81" t="b">
        <v>0</v>
      </c>
      <c r="AO79" s="88" t="s">
        <v>508</v>
      </c>
      <c r="AP79" s="81" t="s">
        <v>178</v>
      </c>
      <c r="AQ79" s="81">
        <v>0</v>
      </c>
      <c r="AR79" s="81">
        <v>0</v>
      </c>
      <c r="AS79" s="81"/>
      <c r="AT79" s="81"/>
      <c r="AU79" s="81"/>
      <c r="AV79" s="81"/>
      <c r="AW79" s="81"/>
      <c r="AX79" s="81"/>
      <c r="AY79" s="81"/>
      <c r="AZ79" s="81"/>
      <c r="BA79">
        <v>1</v>
      </c>
      <c r="BB79" s="80" t="str">
        <f>REPLACE(INDEX(GroupVertices[Group],MATCH(Edges[[#This Row],[Vertex 1]],GroupVertices[Vertex],0)),1,1,"")</f>
        <v>1</v>
      </c>
      <c r="BC79" s="80" t="str">
        <f>REPLACE(INDEX(GroupVertices[Group],MATCH(Edges[[#This Row],[Vertex 2]],GroupVertices[Vertex],0)),1,1,"")</f>
        <v>1</v>
      </c>
      <c r="BD79" s="48">
        <v>0</v>
      </c>
      <c r="BE79" s="49">
        <v>0</v>
      </c>
      <c r="BF79" s="48">
        <v>0</v>
      </c>
      <c r="BG79" s="49">
        <v>0</v>
      </c>
      <c r="BH79" s="48">
        <v>0</v>
      </c>
      <c r="BI79" s="49">
        <v>0</v>
      </c>
      <c r="BJ79" s="48">
        <v>12</v>
      </c>
      <c r="BK79" s="49">
        <v>100</v>
      </c>
      <c r="BL79" s="48">
        <v>12</v>
      </c>
    </row>
    <row r="80" spans="1:64" ht="15">
      <c r="A80" s="66" t="s">
        <v>239</v>
      </c>
      <c r="B80" s="66" t="s">
        <v>271</v>
      </c>
      <c r="C80" s="67" t="s">
        <v>1279</v>
      </c>
      <c r="D80" s="68">
        <v>3</v>
      </c>
      <c r="E80" s="69" t="s">
        <v>132</v>
      </c>
      <c r="F80" s="70">
        <v>32</v>
      </c>
      <c r="G80" s="67"/>
      <c r="H80" s="71"/>
      <c r="I80" s="72"/>
      <c r="J80" s="72"/>
      <c r="K80" s="34" t="s">
        <v>65</v>
      </c>
      <c r="L80" s="79">
        <v>80</v>
      </c>
      <c r="M80" s="79"/>
      <c r="N80" s="74"/>
      <c r="O80" s="81" t="s">
        <v>276</v>
      </c>
      <c r="P80" s="83">
        <v>43503.096180555556</v>
      </c>
      <c r="Q80" s="81" t="s">
        <v>285</v>
      </c>
      <c r="R80" s="81"/>
      <c r="S80" s="81"/>
      <c r="T80" s="81" t="s">
        <v>296</v>
      </c>
      <c r="U80" s="81"/>
      <c r="V80" s="84" t="s">
        <v>331</v>
      </c>
      <c r="W80" s="83">
        <v>43503.096180555556</v>
      </c>
      <c r="X80" s="84" t="s">
        <v>395</v>
      </c>
      <c r="Y80" s="81"/>
      <c r="Z80" s="81"/>
      <c r="AA80" s="88" t="s">
        <v>468</v>
      </c>
      <c r="AB80" s="81"/>
      <c r="AC80" s="81" t="b">
        <v>0</v>
      </c>
      <c r="AD80" s="81">
        <v>0</v>
      </c>
      <c r="AE80" s="88" t="s">
        <v>514</v>
      </c>
      <c r="AF80" s="81" t="b">
        <v>1</v>
      </c>
      <c r="AG80" s="81" t="s">
        <v>517</v>
      </c>
      <c r="AH80" s="81"/>
      <c r="AI80" s="88" t="s">
        <v>508</v>
      </c>
      <c r="AJ80" s="81" t="b">
        <v>0</v>
      </c>
      <c r="AK80" s="81">
        <v>7</v>
      </c>
      <c r="AL80" s="88" t="s">
        <v>511</v>
      </c>
      <c r="AM80" s="81" t="s">
        <v>520</v>
      </c>
      <c r="AN80" s="81" t="b">
        <v>0</v>
      </c>
      <c r="AO80" s="88" t="s">
        <v>511</v>
      </c>
      <c r="AP80" s="81" t="s">
        <v>178</v>
      </c>
      <c r="AQ80" s="81">
        <v>0</v>
      </c>
      <c r="AR80" s="81">
        <v>0</v>
      </c>
      <c r="AS80" s="81"/>
      <c r="AT80" s="81"/>
      <c r="AU80" s="81"/>
      <c r="AV80" s="81"/>
      <c r="AW80" s="81"/>
      <c r="AX80" s="81"/>
      <c r="AY80" s="81"/>
      <c r="AZ80" s="81"/>
      <c r="BA80">
        <v>1</v>
      </c>
      <c r="BB80" s="80" t="str">
        <f>REPLACE(INDEX(GroupVertices[Group],MATCH(Edges[[#This Row],[Vertex 1]],GroupVertices[Vertex],0)),1,1,"")</f>
        <v>1</v>
      </c>
      <c r="BC80" s="80" t="str">
        <f>REPLACE(INDEX(GroupVertices[Group],MATCH(Edges[[#This Row],[Vertex 2]],GroupVertices[Vertex],0)),1,1,"")</f>
        <v>1</v>
      </c>
      <c r="BD80" s="48">
        <v>3</v>
      </c>
      <c r="BE80" s="49">
        <v>10</v>
      </c>
      <c r="BF80" s="48">
        <v>0</v>
      </c>
      <c r="BG80" s="49">
        <v>0</v>
      </c>
      <c r="BH80" s="48">
        <v>0</v>
      </c>
      <c r="BI80" s="49">
        <v>0</v>
      </c>
      <c r="BJ80" s="48">
        <v>27</v>
      </c>
      <c r="BK80" s="49">
        <v>90</v>
      </c>
      <c r="BL80" s="48">
        <v>30</v>
      </c>
    </row>
    <row r="81" spans="1:64" ht="15">
      <c r="A81" s="66" t="s">
        <v>240</v>
      </c>
      <c r="B81" s="66" t="s">
        <v>270</v>
      </c>
      <c r="C81" s="67" t="s">
        <v>1279</v>
      </c>
      <c r="D81" s="68">
        <v>3</v>
      </c>
      <c r="E81" s="69" t="s">
        <v>132</v>
      </c>
      <c r="F81" s="70">
        <v>32</v>
      </c>
      <c r="G81" s="67"/>
      <c r="H81" s="71"/>
      <c r="I81" s="72"/>
      <c r="J81" s="72"/>
      <c r="K81" s="34" t="s">
        <v>65</v>
      </c>
      <c r="L81" s="79">
        <v>81</v>
      </c>
      <c r="M81" s="79"/>
      <c r="N81" s="74"/>
      <c r="O81" s="81" t="s">
        <v>276</v>
      </c>
      <c r="P81" s="83">
        <v>43503.11863425926</v>
      </c>
      <c r="Q81" s="81" t="s">
        <v>281</v>
      </c>
      <c r="R81" s="84" t="s">
        <v>290</v>
      </c>
      <c r="S81" s="81" t="s">
        <v>294</v>
      </c>
      <c r="T81" s="81" t="s">
        <v>296</v>
      </c>
      <c r="U81" s="81"/>
      <c r="V81" s="84" t="s">
        <v>332</v>
      </c>
      <c r="W81" s="83">
        <v>43503.11863425926</v>
      </c>
      <c r="X81" s="84" t="s">
        <v>396</v>
      </c>
      <c r="Y81" s="81"/>
      <c r="Z81" s="81"/>
      <c r="AA81" s="88" t="s">
        <v>469</v>
      </c>
      <c r="AB81" s="81"/>
      <c r="AC81" s="81" t="b">
        <v>0</v>
      </c>
      <c r="AD81" s="81">
        <v>0</v>
      </c>
      <c r="AE81" s="88" t="s">
        <v>514</v>
      </c>
      <c r="AF81" s="81" t="b">
        <v>0</v>
      </c>
      <c r="AG81" s="81" t="s">
        <v>517</v>
      </c>
      <c r="AH81" s="81"/>
      <c r="AI81" s="88" t="s">
        <v>514</v>
      </c>
      <c r="AJ81" s="81" t="b">
        <v>0</v>
      </c>
      <c r="AK81" s="81">
        <v>15</v>
      </c>
      <c r="AL81" s="88" t="s">
        <v>508</v>
      </c>
      <c r="AM81" s="81" t="s">
        <v>521</v>
      </c>
      <c r="AN81" s="81" t="b">
        <v>0</v>
      </c>
      <c r="AO81" s="88" t="s">
        <v>508</v>
      </c>
      <c r="AP81" s="81" t="s">
        <v>178</v>
      </c>
      <c r="AQ81" s="81">
        <v>0</v>
      </c>
      <c r="AR81" s="81">
        <v>0</v>
      </c>
      <c r="AS81" s="81"/>
      <c r="AT81" s="81"/>
      <c r="AU81" s="81"/>
      <c r="AV81" s="81"/>
      <c r="AW81" s="81"/>
      <c r="AX81" s="81"/>
      <c r="AY81" s="81"/>
      <c r="AZ81" s="81"/>
      <c r="BA81">
        <v>1</v>
      </c>
      <c r="BB81" s="80" t="str">
        <f>REPLACE(INDEX(GroupVertices[Group],MATCH(Edges[[#This Row],[Vertex 1]],GroupVertices[Vertex],0)),1,1,"")</f>
        <v>1</v>
      </c>
      <c r="BC81" s="80" t="str">
        <f>REPLACE(INDEX(GroupVertices[Group],MATCH(Edges[[#This Row],[Vertex 2]],GroupVertices[Vertex],0)),1,1,"")</f>
        <v>1</v>
      </c>
      <c r="BD81" s="48"/>
      <c r="BE81" s="49"/>
      <c r="BF81" s="48"/>
      <c r="BG81" s="49"/>
      <c r="BH81" s="48"/>
      <c r="BI81" s="49"/>
      <c r="BJ81" s="48"/>
      <c r="BK81" s="49"/>
      <c r="BL81" s="48"/>
    </row>
    <row r="82" spans="1:64" ht="15">
      <c r="A82" s="66" t="s">
        <v>240</v>
      </c>
      <c r="B82" s="66" t="s">
        <v>271</v>
      </c>
      <c r="C82" s="67" t="s">
        <v>1279</v>
      </c>
      <c r="D82" s="68">
        <v>3</v>
      </c>
      <c r="E82" s="69" t="s">
        <v>132</v>
      </c>
      <c r="F82" s="70">
        <v>32</v>
      </c>
      <c r="G82" s="67"/>
      <c r="H82" s="71"/>
      <c r="I82" s="72"/>
      <c r="J82" s="72"/>
      <c r="K82" s="34" t="s">
        <v>65</v>
      </c>
      <c r="L82" s="79">
        <v>82</v>
      </c>
      <c r="M82" s="79"/>
      <c r="N82" s="74"/>
      <c r="O82" s="81" t="s">
        <v>277</v>
      </c>
      <c r="P82" s="83">
        <v>43503.11863425926</v>
      </c>
      <c r="Q82" s="81" t="s">
        <v>281</v>
      </c>
      <c r="R82" s="84" t="s">
        <v>290</v>
      </c>
      <c r="S82" s="81" t="s">
        <v>294</v>
      </c>
      <c r="T82" s="81" t="s">
        <v>296</v>
      </c>
      <c r="U82" s="81"/>
      <c r="V82" s="84" t="s">
        <v>332</v>
      </c>
      <c r="W82" s="83">
        <v>43503.11863425926</v>
      </c>
      <c r="X82" s="84" t="s">
        <v>396</v>
      </c>
      <c r="Y82" s="81"/>
      <c r="Z82" s="81"/>
      <c r="AA82" s="88" t="s">
        <v>469</v>
      </c>
      <c r="AB82" s="81"/>
      <c r="AC82" s="81" t="b">
        <v>0</v>
      </c>
      <c r="AD82" s="81">
        <v>0</v>
      </c>
      <c r="AE82" s="88" t="s">
        <v>514</v>
      </c>
      <c r="AF82" s="81" t="b">
        <v>0</v>
      </c>
      <c r="AG82" s="81" t="s">
        <v>517</v>
      </c>
      <c r="AH82" s="81"/>
      <c r="AI82" s="88" t="s">
        <v>514</v>
      </c>
      <c r="AJ82" s="81" t="b">
        <v>0</v>
      </c>
      <c r="AK82" s="81">
        <v>15</v>
      </c>
      <c r="AL82" s="88" t="s">
        <v>508</v>
      </c>
      <c r="AM82" s="81" t="s">
        <v>521</v>
      </c>
      <c r="AN82" s="81" t="b">
        <v>0</v>
      </c>
      <c r="AO82" s="88" t="s">
        <v>508</v>
      </c>
      <c r="AP82" s="81" t="s">
        <v>178</v>
      </c>
      <c r="AQ82" s="81">
        <v>0</v>
      </c>
      <c r="AR82" s="81">
        <v>0</v>
      </c>
      <c r="AS82" s="81"/>
      <c r="AT82" s="81"/>
      <c r="AU82" s="81"/>
      <c r="AV82" s="81"/>
      <c r="AW82" s="81"/>
      <c r="AX82" s="81"/>
      <c r="AY82" s="81"/>
      <c r="AZ82" s="81"/>
      <c r="BA82">
        <v>1</v>
      </c>
      <c r="BB82" s="80" t="str">
        <f>REPLACE(INDEX(GroupVertices[Group],MATCH(Edges[[#This Row],[Vertex 1]],GroupVertices[Vertex],0)),1,1,"")</f>
        <v>1</v>
      </c>
      <c r="BC82" s="80" t="str">
        <f>REPLACE(INDEX(GroupVertices[Group],MATCH(Edges[[#This Row],[Vertex 2]],GroupVertices[Vertex],0)),1,1,"")</f>
        <v>1</v>
      </c>
      <c r="BD82" s="48"/>
      <c r="BE82" s="49"/>
      <c r="BF82" s="48"/>
      <c r="BG82" s="49"/>
      <c r="BH82" s="48"/>
      <c r="BI82" s="49"/>
      <c r="BJ82" s="48"/>
      <c r="BK82" s="49"/>
      <c r="BL82" s="48"/>
    </row>
    <row r="83" spans="1:64" ht="15">
      <c r="A83" s="66" t="s">
        <v>240</v>
      </c>
      <c r="B83" s="66" t="s">
        <v>273</v>
      </c>
      <c r="C83" s="67" t="s">
        <v>1279</v>
      </c>
      <c r="D83" s="68">
        <v>3</v>
      </c>
      <c r="E83" s="69" t="s">
        <v>132</v>
      </c>
      <c r="F83" s="70">
        <v>32</v>
      </c>
      <c r="G83" s="67"/>
      <c r="H83" s="71"/>
      <c r="I83" s="72"/>
      <c r="J83" s="72"/>
      <c r="K83" s="34" t="s">
        <v>65</v>
      </c>
      <c r="L83" s="79">
        <v>83</v>
      </c>
      <c r="M83" s="79"/>
      <c r="N83" s="74"/>
      <c r="O83" s="81" t="s">
        <v>277</v>
      </c>
      <c r="P83" s="83">
        <v>43503.11863425926</v>
      </c>
      <c r="Q83" s="81" t="s">
        <v>281</v>
      </c>
      <c r="R83" s="84" t="s">
        <v>290</v>
      </c>
      <c r="S83" s="81" t="s">
        <v>294</v>
      </c>
      <c r="T83" s="81" t="s">
        <v>296</v>
      </c>
      <c r="U83" s="81"/>
      <c r="V83" s="84" t="s">
        <v>332</v>
      </c>
      <c r="W83" s="83">
        <v>43503.11863425926</v>
      </c>
      <c r="X83" s="84" t="s">
        <v>396</v>
      </c>
      <c r="Y83" s="81"/>
      <c r="Z83" s="81"/>
      <c r="AA83" s="88" t="s">
        <v>469</v>
      </c>
      <c r="AB83" s="81"/>
      <c r="AC83" s="81" t="b">
        <v>0</v>
      </c>
      <c r="AD83" s="81">
        <v>0</v>
      </c>
      <c r="AE83" s="88" t="s">
        <v>514</v>
      </c>
      <c r="AF83" s="81" t="b">
        <v>0</v>
      </c>
      <c r="AG83" s="81" t="s">
        <v>517</v>
      </c>
      <c r="AH83" s="81"/>
      <c r="AI83" s="88" t="s">
        <v>514</v>
      </c>
      <c r="AJ83" s="81" t="b">
        <v>0</v>
      </c>
      <c r="AK83" s="81">
        <v>15</v>
      </c>
      <c r="AL83" s="88" t="s">
        <v>508</v>
      </c>
      <c r="AM83" s="81" t="s">
        <v>521</v>
      </c>
      <c r="AN83" s="81" t="b">
        <v>0</v>
      </c>
      <c r="AO83" s="88" t="s">
        <v>508</v>
      </c>
      <c r="AP83" s="81" t="s">
        <v>178</v>
      </c>
      <c r="AQ83" s="81">
        <v>0</v>
      </c>
      <c r="AR83" s="81">
        <v>0</v>
      </c>
      <c r="AS83" s="81"/>
      <c r="AT83" s="81"/>
      <c r="AU83" s="81"/>
      <c r="AV83" s="81"/>
      <c r="AW83" s="81"/>
      <c r="AX83" s="81"/>
      <c r="AY83" s="81"/>
      <c r="AZ83" s="81"/>
      <c r="BA83">
        <v>1</v>
      </c>
      <c r="BB83" s="80" t="str">
        <f>REPLACE(INDEX(GroupVertices[Group],MATCH(Edges[[#This Row],[Vertex 1]],GroupVertices[Vertex],0)),1,1,"")</f>
        <v>1</v>
      </c>
      <c r="BC83" s="80" t="str">
        <f>REPLACE(INDEX(GroupVertices[Group],MATCH(Edges[[#This Row],[Vertex 2]],GroupVertices[Vertex],0)),1,1,"")</f>
        <v>1</v>
      </c>
      <c r="BD83" s="48"/>
      <c r="BE83" s="49"/>
      <c r="BF83" s="48"/>
      <c r="BG83" s="49"/>
      <c r="BH83" s="48"/>
      <c r="BI83" s="49"/>
      <c r="BJ83" s="48"/>
      <c r="BK83" s="49"/>
      <c r="BL83" s="48"/>
    </row>
    <row r="84" spans="1:64" ht="15">
      <c r="A84" s="66" t="s">
        <v>240</v>
      </c>
      <c r="B84" s="66" t="s">
        <v>269</v>
      </c>
      <c r="C84" s="67" t="s">
        <v>1279</v>
      </c>
      <c r="D84" s="68">
        <v>3</v>
      </c>
      <c r="E84" s="69" t="s">
        <v>132</v>
      </c>
      <c r="F84" s="70">
        <v>32</v>
      </c>
      <c r="G84" s="67"/>
      <c r="H84" s="71"/>
      <c r="I84" s="72"/>
      <c r="J84" s="72"/>
      <c r="K84" s="34" t="s">
        <v>65</v>
      </c>
      <c r="L84" s="79">
        <v>84</v>
      </c>
      <c r="M84" s="79"/>
      <c r="N84" s="74"/>
      <c r="O84" s="81" t="s">
        <v>277</v>
      </c>
      <c r="P84" s="83">
        <v>43503.11863425926</v>
      </c>
      <c r="Q84" s="81" t="s">
        <v>281</v>
      </c>
      <c r="R84" s="84" t="s">
        <v>290</v>
      </c>
      <c r="S84" s="81" t="s">
        <v>294</v>
      </c>
      <c r="T84" s="81" t="s">
        <v>296</v>
      </c>
      <c r="U84" s="81"/>
      <c r="V84" s="84" t="s">
        <v>332</v>
      </c>
      <c r="W84" s="83">
        <v>43503.11863425926</v>
      </c>
      <c r="X84" s="84" t="s">
        <v>396</v>
      </c>
      <c r="Y84" s="81"/>
      <c r="Z84" s="81"/>
      <c r="AA84" s="88" t="s">
        <v>469</v>
      </c>
      <c r="AB84" s="81"/>
      <c r="AC84" s="81" t="b">
        <v>0</v>
      </c>
      <c r="AD84" s="81">
        <v>0</v>
      </c>
      <c r="AE84" s="88" t="s">
        <v>514</v>
      </c>
      <c r="AF84" s="81" t="b">
        <v>0</v>
      </c>
      <c r="AG84" s="81" t="s">
        <v>517</v>
      </c>
      <c r="AH84" s="81"/>
      <c r="AI84" s="88" t="s">
        <v>514</v>
      </c>
      <c r="AJ84" s="81" t="b">
        <v>0</v>
      </c>
      <c r="AK84" s="81">
        <v>15</v>
      </c>
      <c r="AL84" s="88" t="s">
        <v>508</v>
      </c>
      <c r="AM84" s="81" t="s">
        <v>521</v>
      </c>
      <c r="AN84" s="81" t="b">
        <v>0</v>
      </c>
      <c r="AO84" s="88" t="s">
        <v>508</v>
      </c>
      <c r="AP84" s="81" t="s">
        <v>178</v>
      </c>
      <c r="AQ84" s="81">
        <v>0</v>
      </c>
      <c r="AR84" s="81">
        <v>0</v>
      </c>
      <c r="AS84" s="81"/>
      <c r="AT84" s="81"/>
      <c r="AU84" s="81"/>
      <c r="AV84" s="81"/>
      <c r="AW84" s="81"/>
      <c r="AX84" s="81"/>
      <c r="AY84" s="81"/>
      <c r="AZ84" s="81"/>
      <c r="BA84">
        <v>1</v>
      </c>
      <c r="BB84" s="80" t="str">
        <f>REPLACE(INDEX(GroupVertices[Group],MATCH(Edges[[#This Row],[Vertex 1]],GroupVertices[Vertex],0)),1,1,"")</f>
        <v>1</v>
      </c>
      <c r="BC84" s="80" t="str">
        <f>REPLACE(INDEX(GroupVertices[Group],MATCH(Edges[[#This Row],[Vertex 2]],GroupVertices[Vertex],0)),1,1,"")</f>
        <v>1</v>
      </c>
      <c r="BD84" s="48">
        <v>0</v>
      </c>
      <c r="BE84" s="49">
        <v>0</v>
      </c>
      <c r="BF84" s="48">
        <v>0</v>
      </c>
      <c r="BG84" s="49">
        <v>0</v>
      </c>
      <c r="BH84" s="48">
        <v>0</v>
      </c>
      <c r="BI84" s="49">
        <v>0</v>
      </c>
      <c r="BJ84" s="48">
        <v>12</v>
      </c>
      <c r="BK84" s="49">
        <v>100</v>
      </c>
      <c r="BL84" s="48">
        <v>12</v>
      </c>
    </row>
    <row r="85" spans="1:64" ht="15">
      <c r="A85" s="66" t="s">
        <v>241</v>
      </c>
      <c r="B85" s="66" t="s">
        <v>270</v>
      </c>
      <c r="C85" s="67" t="s">
        <v>1279</v>
      </c>
      <c r="D85" s="68">
        <v>3</v>
      </c>
      <c r="E85" s="69" t="s">
        <v>132</v>
      </c>
      <c r="F85" s="70">
        <v>32</v>
      </c>
      <c r="G85" s="67"/>
      <c r="H85" s="71"/>
      <c r="I85" s="72"/>
      <c r="J85" s="72"/>
      <c r="K85" s="34" t="s">
        <v>65</v>
      </c>
      <c r="L85" s="79">
        <v>85</v>
      </c>
      <c r="M85" s="79"/>
      <c r="N85" s="74"/>
      <c r="O85" s="81" t="s">
        <v>276</v>
      </c>
      <c r="P85" s="83">
        <v>43503.29335648148</v>
      </c>
      <c r="Q85" s="81" t="s">
        <v>281</v>
      </c>
      <c r="R85" s="84" t="s">
        <v>290</v>
      </c>
      <c r="S85" s="81" t="s">
        <v>294</v>
      </c>
      <c r="T85" s="81" t="s">
        <v>296</v>
      </c>
      <c r="U85" s="81"/>
      <c r="V85" s="84" t="s">
        <v>333</v>
      </c>
      <c r="W85" s="83">
        <v>43503.29335648148</v>
      </c>
      <c r="X85" s="84" t="s">
        <v>397</v>
      </c>
      <c r="Y85" s="81"/>
      <c r="Z85" s="81"/>
      <c r="AA85" s="88" t="s">
        <v>470</v>
      </c>
      <c r="AB85" s="81"/>
      <c r="AC85" s="81" t="b">
        <v>0</v>
      </c>
      <c r="AD85" s="81">
        <v>0</v>
      </c>
      <c r="AE85" s="88" t="s">
        <v>514</v>
      </c>
      <c r="AF85" s="81" t="b">
        <v>0</v>
      </c>
      <c r="AG85" s="81" t="s">
        <v>517</v>
      </c>
      <c r="AH85" s="81"/>
      <c r="AI85" s="88" t="s">
        <v>514</v>
      </c>
      <c r="AJ85" s="81" t="b">
        <v>0</v>
      </c>
      <c r="AK85" s="81">
        <v>15</v>
      </c>
      <c r="AL85" s="88" t="s">
        <v>508</v>
      </c>
      <c r="AM85" s="81" t="s">
        <v>523</v>
      </c>
      <c r="AN85" s="81" t="b">
        <v>0</v>
      </c>
      <c r="AO85" s="88" t="s">
        <v>508</v>
      </c>
      <c r="AP85" s="81" t="s">
        <v>178</v>
      </c>
      <c r="AQ85" s="81">
        <v>0</v>
      </c>
      <c r="AR85" s="81">
        <v>0</v>
      </c>
      <c r="AS85" s="81"/>
      <c r="AT85" s="81"/>
      <c r="AU85" s="81"/>
      <c r="AV85" s="81"/>
      <c r="AW85" s="81"/>
      <c r="AX85" s="81"/>
      <c r="AY85" s="81"/>
      <c r="AZ85" s="81"/>
      <c r="BA85">
        <v>1</v>
      </c>
      <c r="BB85" s="80" t="str">
        <f>REPLACE(INDEX(GroupVertices[Group],MATCH(Edges[[#This Row],[Vertex 1]],GroupVertices[Vertex],0)),1,1,"")</f>
        <v>1</v>
      </c>
      <c r="BC85" s="80" t="str">
        <f>REPLACE(INDEX(GroupVertices[Group],MATCH(Edges[[#This Row],[Vertex 2]],GroupVertices[Vertex],0)),1,1,"")</f>
        <v>1</v>
      </c>
      <c r="BD85" s="48"/>
      <c r="BE85" s="49"/>
      <c r="BF85" s="48"/>
      <c r="BG85" s="49"/>
      <c r="BH85" s="48"/>
      <c r="BI85" s="49"/>
      <c r="BJ85" s="48"/>
      <c r="BK85" s="49"/>
      <c r="BL85" s="48"/>
    </row>
    <row r="86" spans="1:64" ht="15">
      <c r="A86" s="66" t="s">
        <v>241</v>
      </c>
      <c r="B86" s="66" t="s">
        <v>271</v>
      </c>
      <c r="C86" s="67" t="s">
        <v>1279</v>
      </c>
      <c r="D86" s="68">
        <v>3</v>
      </c>
      <c r="E86" s="69" t="s">
        <v>132</v>
      </c>
      <c r="F86" s="70">
        <v>32</v>
      </c>
      <c r="G86" s="67"/>
      <c r="H86" s="71"/>
      <c r="I86" s="72"/>
      <c r="J86" s="72"/>
      <c r="K86" s="34" t="s">
        <v>65</v>
      </c>
      <c r="L86" s="79">
        <v>86</v>
      </c>
      <c r="M86" s="79"/>
      <c r="N86" s="74"/>
      <c r="O86" s="81" t="s">
        <v>277</v>
      </c>
      <c r="P86" s="83">
        <v>43503.29335648148</v>
      </c>
      <c r="Q86" s="81" t="s">
        <v>281</v>
      </c>
      <c r="R86" s="84" t="s">
        <v>290</v>
      </c>
      <c r="S86" s="81" t="s">
        <v>294</v>
      </c>
      <c r="T86" s="81" t="s">
        <v>296</v>
      </c>
      <c r="U86" s="81"/>
      <c r="V86" s="84" t="s">
        <v>333</v>
      </c>
      <c r="W86" s="83">
        <v>43503.29335648148</v>
      </c>
      <c r="X86" s="84" t="s">
        <v>397</v>
      </c>
      <c r="Y86" s="81"/>
      <c r="Z86" s="81"/>
      <c r="AA86" s="88" t="s">
        <v>470</v>
      </c>
      <c r="AB86" s="81"/>
      <c r="AC86" s="81" t="b">
        <v>0</v>
      </c>
      <c r="AD86" s="81">
        <v>0</v>
      </c>
      <c r="AE86" s="88" t="s">
        <v>514</v>
      </c>
      <c r="AF86" s="81" t="b">
        <v>0</v>
      </c>
      <c r="AG86" s="81" t="s">
        <v>517</v>
      </c>
      <c r="AH86" s="81"/>
      <c r="AI86" s="88" t="s">
        <v>514</v>
      </c>
      <c r="AJ86" s="81" t="b">
        <v>0</v>
      </c>
      <c r="AK86" s="81">
        <v>15</v>
      </c>
      <c r="AL86" s="88" t="s">
        <v>508</v>
      </c>
      <c r="AM86" s="81" t="s">
        <v>523</v>
      </c>
      <c r="AN86" s="81" t="b">
        <v>0</v>
      </c>
      <c r="AO86" s="88" t="s">
        <v>508</v>
      </c>
      <c r="AP86" s="81" t="s">
        <v>178</v>
      </c>
      <c r="AQ86" s="81">
        <v>0</v>
      </c>
      <c r="AR86" s="81">
        <v>0</v>
      </c>
      <c r="AS86" s="81"/>
      <c r="AT86" s="81"/>
      <c r="AU86" s="81"/>
      <c r="AV86" s="81"/>
      <c r="AW86" s="81"/>
      <c r="AX86" s="81"/>
      <c r="AY86" s="81"/>
      <c r="AZ86" s="81"/>
      <c r="BA86">
        <v>1</v>
      </c>
      <c r="BB86" s="80" t="str">
        <f>REPLACE(INDEX(GroupVertices[Group],MATCH(Edges[[#This Row],[Vertex 1]],GroupVertices[Vertex],0)),1,1,"")</f>
        <v>1</v>
      </c>
      <c r="BC86" s="80" t="str">
        <f>REPLACE(INDEX(GroupVertices[Group],MATCH(Edges[[#This Row],[Vertex 2]],GroupVertices[Vertex],0)),1,1,"")</f>
        <v>1</v>
      </c>
      <c r="BD86" s="48"/>
      <c r="BE86" s="49"/>
      <c r="BF86" s="48"/>
      <c r="BG86" s="49"/>
      <c r="BH86" s="48"/>
      <c r="BI86" s="49"/>
      <c r="BJ86" s="48"/>
      <c r="BK86" s="49"/>
      <c r="BL86" s="48"/>
    </row>
    <row r="87" spans="1:64" ht="15">
      <c r="A87" s="66" t="s">
        <v>241</v>
      </c>
      <c r="B87" s="66" t="s">
        <v>273</v>
      </c>
      <c r="C87" s="67" t="s">
        <v>1279</v>
      </c>
      <c r="D87" s="68">
        <v>3</v>
      </c>
      <c r="E87" s="69" t="s">
        <v>132</v>
      </c>
      <c r="F87" s="70">
        <v>32</v>
      </c>
      <c r="G87" s="67"/>
      <c r="H87" s="71"/>
      <c r="I87" s="72"/>
      <c r="J87" s="72"/>
      <c r="K87" s="34" t="s">
        <v>65</v>
      </c>
      <c r="L87" s="79">
        <v>87</v>
      </c>
      <c r="M87" s="79"/>
      <c r="N87" s="74"/>
      <c r="O87" s="81" t="s">
        <v>277</v>
      </c>
      <c r="P87" s="83">
        <v>43503.29335648148</v>
      </c>
      <c r="Q87" s="81" t="s">
        <v>281</v>
      </c>
      <c r="R87" s="84" t="s">
        <v>290</v>
      </c>
      <c r="S87" s="81" t="s">
        <v>294</v>
      </c>
      <c r="T87" s="81" t="s">
        <v>296</v>
      </c>
      <c r="U87" s="81"/>
      <c r="V87" s="84" t="s">
        <v>333</v>
      </c>
      <c r="W87" s="83">
        <v>43503.29335648148</v>
      </c>
      <c r="X87" s="84" t="s">
        <v>397</v>
      </c>
      <c r="Y87" s="81"/>
      <c r="Z87" s="81"/>
      <c r="AA87" s="88" t="s">
        <v>470</v>
      </c>
      <c r="AB87" s="81"/>
      <c r="AC87" s="81" t="b">
        <v>0</v>
      </c>
      <c r="AD87" s="81">
        <v>0</v>
      </c>
      <c r="AE87" s="88" t="s">
        <v>514</v>
      </c>
      <c r="AF87" s="81" t="b">
        <v>0</v>
      </c>
      <c r="AG87" s="81" t="s">
        <v>517</v>
      </c>
      <c r="AH87" s="81"/>
      <c r="AI87" s="88" t="s">
        <v>514</v>
      </c>
      <c r="AJ87" s="81" t="b">
        <v>0</v>
      </c>
      <c r="AK87" s="81">
        <v>15</v>
      </c>
      <c r="AL87" s="88" t="s">
        <v>508</v>
      </c>
      <c r="AM87" s="81" t="s">
        <v>523</v>
      </c>
      <c r="AN87" s="81" t="b">
        <v>0</v>
      </c>
      <c r="AO87" s="88" t="s">
        <v>508</v>
      </c>
      <c r="AP87" s="81" t="s">
        <v>178</v>
      </c>
      <c r="AQ87" s="81">
        <v>0</v>
      </c>
      <c r="AR87" s="81">
        <v>0</v>
      </c>
      <c r="AS87" s="81"/>
      <c r="AT87" s="81"/>
      <c r="AU87" s="81"/>
      <c r="AV87" s="81"/>
      <c r="AW87" s="81"/>
      <c r="AX87" s="81"/>
      <c r="AY87" s="81"/>
      <c r="AZ87" s="81"/>
      <c r="BA87">
        <v>1</v>
      </c>
      <c r="BB87" s="80" t="str">
        <f>REPLACE(INDEX(GroupVertices[Group],MATCH(Edges[[#This Row],[Vertex 1]],GroupVertices[Vertex],0)),1,1,"")</f>
        <v>1</v>
      </c>
      <c r="BC87" s="80" t="str">
        <f>REPLACE(INDEX(GroupVertices[Group],MATCH(Edges[[#This Row],[Vertex 2]],GroupVertices[Vertex],0)),1,1,"")</f>
        <v>1</v>
      </c>
      <c r="BD87" s="48"/>
      <c r="BE87" s="49"/>
      <c r="BF87" s="48"/>
      <c r="BG87" s="49"/>
      <c r="BH87" s="48"/>
      <c r="BI87" s="49"/>
      <c r="BJ87" s="48"/>
      <c r="BK87" s="49"/>
      <c r="BL87" s="48"/>
    </row>
    <row r="88" spans="1:64" ht="15">
      <c r="A88" s="66" t="s">
        <v>241</v>
      </c>
      <c r="B88" s="66" t="s">
        <v>269</v>
      </c>
      <c r="C88" s="67" t="s">
        <v>1279</v>
      </c>
      <c r="D88" s="68">
        <v>3</v>
      </c>
      <c r="E88" s="69" t="s">
        <v>132</v>
      </c>
      <c r="F88" s="70">
        <v>32</v>
      </c>
      <c r="G88" s="67"/>
      <c r="H88" s="71"/>
      <c r="I88" s="72"/>
      <c r="J88" s="72"/>
      <c r="K88" s="34" t="s">
        <v>65</v>
      </c>
      <c r="L88" s="79">
        <v>88</v>
      </c>
      <c r="M88" s="79"/>
      <c r="N88" s="74"/>
      <c r="O88" s="81" t="s">
        <v>277</v>
      </c>
      <c r="P88" s="83">
        <v>43503.29335648148</v>
      </c>
      <c r="Q88" s="81" t="s">
        <v>281</v>
      </c>
      <c r="R88" s="84" t="s">
        <v>290</v>
      </c>
      <c r="S88" s="81" t="s">
        <v>294</v>
      </c>
      <c r="T88" s="81" t="s">
        <v>296</v>
      </c>
      <c r="U88" s="81"/>
      <c r="V88" s="84" t="s">
        <v>333</v>
      </c>
      <c r="W88" s="83">
        <v>43503.29335648148</v>
      </c>
      <c r="X88" s="84" t="s">
        <v>397</v>
      </c>
      <c r="Y88" s="81"/>
      <c r="Z88" s="81"/>
      <c r="AA88" s="88" t="s">
        <v>470</v>
      </c>
      <c r="AB88" s="81"/>
      <c r="AC88" s="81" t="b">
        <v>0</v>
      </c>
      <c r="AD88" s="81">
        <v>0</v>
      </c>
      <c r="AE88" s="88" t="s">
        <v>514</v>
      </c>
      <c r="AF88" s="81" t="b">
        <v>0</v>
      </c>
      <c r="AG88" s="81" t="s">
        <v>517</v>
      </c>
      <c r="AH88" s="81"/>
      <c r="AI88" s="88" t="s">
        <v>514</v>
      </c>
      <c r="AJ88" s="81" t="b">
        <v>0</v>
      </c>
      <c r="AK88" s="81">
        <v>15</v>
      </c>
      <c r="AL88" s="88" t="s">
        <v>508</v>
      </c>
      <c r="AM88" s="81" t="s">
        <v>523</v>
      </c>
      <c r="AN88" s="81" t="b">
        <v>0</v>
      </c>
      <c r="AO88" s="88" t="s">
        <v>508</v>
      </c>
      <c r="AP88" s="81" t="s">
        <v>178</v>
      </c>
      <c r="AQ88" s="81">
        <v>0</v>
      </c>
      <c r="AR88" s="81">
        <v>0</v>
      </c>
      <c r="AS88" s="81"/>
      <c r="AT88" s="81"/>
      <c r="AU88" s="81"/>
      <c r="AV88" s="81"/>
      <c r="AW88" s="81"/>
      <c r="AX88" s="81"/>
      <c r="AY88" s="81"/>
      <c r="AZ88" s="81"/>
      <c r="BA88">
        <v>1</v>
      </c>
      <c r="BB88" s="80" t="str">
        <f>REPLACE(INDEX(GroupVertices[Group],MATCH(Edges[[#This Row],[Vertex 1]],GroupVertices[Vertex],0)),1,1,"")</f>
        <v>1</v>
      </c>
      <c r="BC88" s="80" t="str">
        <f>REPLACE(INDEX(GroupVertices[Group],MATCH(Edges[[#This Row],[Vertex 2]],GroupVertices[Vertex],0)),1,1,"")</f>
        <v>1</v>
      </c>
      <c r="BD88" s="48">
        <v>0</v>
      </c>
      <c r="BE88" s="49">
        <v>0</v>
      </c>
      <c r="BF88" s="48">
        <v>0</v>
      </c>
      <c r="BG88" s="49">
        <v>0</v>
      </c>
      <c r="BH88" s="48">
        <v>0</v>
      </c>
      <c r="BI88" s="49">
        <v>0</v>
      </c>
      <c r="BJ88" s="48">
        <v>12</v>
      </c>
      <c r="BK88" s="49">
        <v>100</v>
      </c>
      <c r="BL88" s="48">
        <v>12</v>
      </c>
    </row>
    <row r="89" spans="1:64" ht="15">
      <c r="A89" s="66" t="s">
        <v>242</v>
      </c>
      <c r="B89" s="66" t="s">
        <v>259</v>
      </c>
      <c r="C89" s="67" t="s">
        <v>1279</v>
      </c>
      <c r="D89" s="68">
        <v>3</v>
      </c>
      <c r="E89" s="69" t="s">
        <v>132</v>
      </c>
      <c r="F89" s="70">
        <v>32</v>
      </c>
      <c r="G89" s="67"/>
      <c r="H89" s="71"/>
      <c r="I89" s="72"/>
      <c r="J89" s="72"/>
      <c r="K89" s="34" t="s">
        <v>65</v>
      </c>
      <c r="L89" s="79">
        <v>89</v>
      </c>
      <c r="M89" s="79"/>
      <c r="N89" s="74"/>
      <c r="O89" s="81" t="s">
        <v>276</v>
      </c>
      <c r="P89" s="83">
        <v>43503.327256944445</v>
      </c>
      <c r="Q89" s="81" t="s">
        <v>282</v>
      </c>
      <c r="R89" s="84" t="s">
        <v>290</v>
      </c>
      <c r="S89" s="81" t="s">
        <v>294</v>
      </c>
      <c r="T89" s="81" t="s">
        <v>298</v>
      </c>
      <c r="U89" s="81"/>
      <c r="V89" s="84" t="s">
        <v>334</v>
      </c>
      <c r="W89" s="83">
        <v>43503.327256944445</v>
      </c>
      <c r="X89" s="84" t="s">
        <v>398</v>
      </c>
      <c r="Y89" s="81"/>
      <c r="Z89" s="81"/>
      <c r="AA89" s="88" t="s">
        <v>471</v>
      </c>
      <c r="AB89" s="81"/>
      <c r="AC89" s="81" t="b">
        <v>0</v>
      </c>
      <c r="AD89" s="81">
        <v>0</v>
      </c>
      <c r="AE89" s="88" t="s">
        <v>514</v>
      </c>
      <c r="AF89" s="81" t="b">
        <v>0</v>
      </c>
      <c r="AG89" s="81" t="s">
        <v>517</v>
      </c>
      <c r="AH89" s="81"/>
      <c r="AI89" s="88" t="s">
        <v>514</v>
      </c>
      <c r="AJ89" s="81" t="b">
        <v>0</v>
      </c>
      <c r="AK89" s="81">
        <v>19</v>
      </c>
      <c r="AL89" s="88" t="s">
        <v>489</v>
      </c>
      <c r="AM89" s="81" t="s">
        <v>523</v>
      </c>
      <c r="AN89" s="81" t="b">
        <v>0</v>
      </c>
      <c r="AO89" s="88" t="s">
        <v>489</v>
      </c>
      <c r="AP89" s="81" t="s">
        <v>178</v>
      </c>
      <c r="AQ89" s="81">
        <v>0</v>
      </c>
      <c r="AR89" s="81">
        <v>0</v>
      </c>
      <c r="AS89" s="81"/>
      <c r="AT89" s="81"/>
      <c r="AU89" s="81"/>
      <c r="AV89" s="81"/>
      <c r="AW89" s="81"/>
      <c r="AX89" s="81"/>
      <c r="AY89" s="81"/>
      <c r="AZ89" s="81"/>
      <c r="BA89">
        <v>1</v>
      </c>
      <c r="BB89" s="80" t="str">
        <f>REPLACE(INDEX(GroupVertices[Group],MATCH(Edges[[#This Row],[Vertex 1]],GroupVertices[Vertex],0)),1,1,"")</f>
        <v>2</v>
      </c>
      <c r="BC89" s="80" t="str">
        <f>REPLACE(INDEX(GroupVertices[Group],MATCH(Edges[[#This Row],[Vertex 2]],GroupVertices[Vertex],0)),1,1,"")</f>
        <v>2</v>
      </c>
      <c r="BD89" s="48"/>
      <c r="BE89" s="49"/>
      <c r="BF89" s="48"/>
      <c r="BG89" s="49"/>
      <c r="BH89" s="48"/>
      <c r="BI89" s="49"/>
      <c r="BJ89" s="48"/>
      <c r="BK89" s="49"/>
      <c r="BL89" s="48"/>
    </row>
    <row r="90" spans="1:64" ht="15">
      <c r="A90" s="66" t="s">
        <v>242</v>
      </c>
      <c r="B90" s="66" t="s">
        <v>260</v>
      </c>
      <c r="C90" s="67" t="s">
        <v>1279</v>
      </c>
      <c r="D90" s="68">
        <v>3</v>
      </c>
      <c r="E90" s="69" t="s">
        <v>132</v>
      </c>
      <c r="F90" s="70">
        <v>32</v>
      </c>
      <c r="G90" s="67"/>
      <c r="H90" s="71"/>
      <c r="I90" s="72"/>
      <c r="J90" s="72"/>
      <c r="K90" s="34" t="s">
        <v>65</v>
      </c>
      <c r="L90" s="79">
        <v>90</v>
      </c>
      <c r="M90" s="79"/>
      <c r="N90" s="74"/>
      <c r="O90" s="81" t="s">
        <v>277</v>
      </c>
      <c r="P90" s="83">
        <v>43503.327256944445</v>
      </c>
      <c r="Q90" s="81" t="s">
        <v>282</v>
      </c>
      <c r="R90" s="84" t="s">
        <v>290</v>
      </c>
      <c r="S90" s="81" t="s">
        <v>294</v>
      </c>
      <c r="T90" s="81" t="s">
        <v>298</v>
      </c>
      <c r="U90" s="81"/>
      <c r="V90" s="84" t="s">
        <v>334</v>
      </c>
      <c r="W90" s="83">
        <v>43503.327256944445</v>
      </c>
      <c r="X90" s="84" t="s">
        <v>398</v>
      </c>
      <c r="Y90" s="81"/>
      <c r="Z90" s="81"/>
      <c r="AA90" s="88" t="s">
        <v>471</v>
      </c>
      <c r="AB90" s="81"/>
      <c r="AC90" s="81" t="b">
        <v>0</v>
      </c>
      <c r="AD90" s="81">
        <v>0</v>
      </c>
      <c r="AE90" s="88" t="s">
        <v>514</v>
      </c>
      <c r="AF90" s="81" t="b">
        <v>0</v>
      </c>
      <c r="AG90" s="81" t="s">
        <v>517</v>
      </c>
      <c r="AH90" s="81"/>
      <c r="AI90" s="88" t="s">
        <v>514</v>
      </c>
      <c r="AJ90" s="81" t="b">
        <v>0</v>
      </c>
      <c r="AK90" s="81">
        <v>19</v>
      </c>
      <c r="AL90" s="88" t="s">
        <v>489</v>
      </c>
      <c r="AM90" s="81" t="s">
        <v>523</v>
      </c>
      <c r="AN90" s="81" t="b">
        <v>0</v>
      </c>
      <c r="AO90" s="88" t="s">
        <v>489</v>
      </c>
      <c r="AP90" s="81" t="s">
        <v>178</v>
      </c>
      <c r="AQ90" s="81">
        <v>0</v>
      </c>
      <c r="AR90" s="81">
        <v>0</v>
      </c>
      <c r="AS90" s="81"/>
      <c r="AT90" s="81"/>
      <c r="AU90" s="81"/>
      <c r="AV90" s="81"/>
      <c r="AW90" s="81"/>
      <c r="AX90" s="81"/>
      <c r="AY90" s="81"/>
      <c r="AZ90" s="81"/>
      <c r="BA90">
        <v>1</v>
      </c>
      <c r="BB90" s="80" t="str">
        <f>REPLACE(INDEX(GroupVertices[Group],MATCH(Edges[[#This Row],[Vertex 1]],GroupVertices[Vertex],0)),1,1,"")</f>
        <v>2</v>
      </c>
      <c r="BC90" s="80" t="str">
        <f>REPLACE(INDEX(GroupVertices[Group],MATCH(Edges[[#This Row],[Vertex 2]],GroupVertices[Vertex],0)),1,1,"")</f>
        <v>2</v>
      </c>
      <c r="BD90" s="48"/>
      <c r="BE90" s="49"/>
      <c r="BF90" s="48"/>
      <c r="BG90" s="49"/>
      <c r="BH90" s="48"/>
      <c r="BI90" s="49"/>
      <c r="BJ90" s="48"/>
      <c r="BK90" s="49"/>
      <c r="BL90" s="48"/>
    </row>
    <row r="91" spans="1:64" ht="15">
      <c r="A91" s="66" t="s">
        <v>242</v>
      </c>
      <c r="B91" s="66" t="s">
        <v>274</v>
      </c>
      <c r="C91" s="67" t="s">
        <v>1279</v>
      </c>
      <c r="D91" s="68">
        <v>3</v>
      </c>
      <c r="E91" s="69" t="s">
        <v>132</v>
      </c>
      <c r="F91" s="70">
        <v>32</v>
      </c>
      <c r="G91" s="67"/>
      <c r="H91" s="71"/>
      <c r="I91" s="72"/>
      <c r="J91" s="72"/>
      <c r="K91" s="34" t="s">
        <v>65</v>
      </c>
      <c r="L91" s="79">
        <v>91</v>
      </c>
      <c r="M91" s="79"/>
      <c r="N91" s="74"/>
      <c r="O91" s="81" t="s">
        <v>277</v>
      </c>
      <c r="P91" s="83">
        <v>43503.327256944445</v>
      </c>
      <c r="Q91" s="81" t="s">
        <v>282</v>
      </c>
      <c r="R91" s="84" t="s">
        <v>290</v>
      </c>
      <c r="S91" s="81" t="s">
        <v>294</v>
      </c>
      <c r="T91" s="81" t="s">
        <v>298</v>
      </c>
      <c r="U91" s="81"/>
      <c r="V91" s="84" t="s">
        <v>334</v>
      </c>
      <c r="W91" s="83">
        <v>43503.327256944445</v>
      </c>
      <c r="X91" s="84" t="s">
        <v>398</v>
      </c>
      <c r="Y91" s="81"/>
      <c r="Z91" s="81"/>
      <c r="AA91" s="88" t="s">
        <v>471</v>
      </c>
      <c r="AB91" s="81"/>
      <c r="AC91" s="81" t="b">
        <v>0</v>
      </c>
      <c r="AD91" s="81">
        <v>0</v>
      </c>
      <c r="AE91" s="88" t="s">
        <v>514</v>
      </c>
      <c r="AF91" s="81" t="b">
        <v>0</v>
      </c>
      <c r="AG91" s="81" t="s">
        <v>517</v>
      </c>
      <c r="AH91" s="81"/>
      <c r="AI91" s="88" t="s">
        <v>514</v>
      </c>
      <c r="AJ91" s="81" t="b">
        <v>0</v>
      </c>
      <c r="AK91" s="81">
        <v>19</v>
      </c>
      <c r="AL91" s="88" t="s">
        <v>489</v>
      </c>
      <c r="AM91" s="81" t="s">
        <v>523</v>
      </c>
      <c r="AN91" s="81" t="b">
        <v>0</v>
      </c>
      <c r="AO91" s="88" t="s">
        <v>489</v>
      </c>
      <c r="AP91" s="81" t="s">
        <v>178</v>
      </c>
      <c r="AQ91" s="81">
        <v>0</v>
      </c>
      <c r="AR91" s="81">
        <v>0</v>
      </c>
      <c r="AS91" s="81"/>
      <c r="AT91" s="81"/>
      <c r="AU91" s="81"/>
      <c r="AV91" s="81"/>
      <c r="AW91" s="81"/>
      <c r="AX91" s="81"/>
      <c r="AY91" s="81"/>
      <c r="AZ91" s="81"/>
      <c r="BA91">
        <v>1</v>
      </c>
      <c r="BB91" s="80" t="str">
        <f>REPLACE(INDEX(GroupVertices[Group],MATCH(Edges[[#This Row],[Vertex 1]],GroupVertices[Vertex],0)),1,1,"")</f>
        <v>2</v>
      </c>
      <c r="BC91" s="80" t="str">
        <f>REPLACE(INDEX(GroupVertices[Group],MATCH(Edges[[#This Row],[Vertex 2]],GroupVertices[Vertex],0)),1,1,"")</f>
        <v>2</v>
      </c>
      <c r="BD91" s="48"/>
      <c r="BE91" s="49"/>
      <c r="BF91" s="48"/>
      <c r="BG91" s="49"/>
      <c r="BH91" s="48"/>
      <c r="BI91" s="49"/>
      <c r="BJ91" s="48"/>
      <c r="BK91" s="49"/>
      <c r="BL91" s="48"/>
    </row>
    <row r="92" spans="1:64" ht="15">
      <c r="A92" s="66" t="s">
        <v>242</v>
      </c>
      <c r="B92" s="66" t="s">
        <v>273</v>
      </c>
      <c r="C92" s="67" t="s">
        <v>1279</v>
      </c>
      <c r="D92" s="68">
        <v>3</v>
      </c>
      <c r="E92" s="69" t="s">
        <v>132</v>
      </c>
      <c r="F92" s="70">
        <v>32</v>
      </c>
      <c r="G92" s="67"/>
      <c r="H92" s="71"/>
      <c r="I92" s="72"/>
      <c r="J92" s="72"/>
      <c r="K92" s="34" t="s">
        <v>65</v>
      </c>
      <c r="L92" s="79">
        <v>92</v>
      </c>
      <c r="M92" s="79"/>
      <c r="N92" s="74"/>
      <c r="O92" s="81" t="s">
        <v>277</v>
      </c>
      <c r="P92" s="83">
        <v>43503.327256944445</v>
      </c>
      <c r="Q92" s="81" t="s">
        <v>282</v>
      </c>
      <c r="R92" s="84" t="s">
        <v>290</v>
      </c>
      <c r="S92" s="81" t="s">
        <v>294</v>
      </c>
      <c r="T92" s="81" t="s">
        <v>298</v>
      </c>
      <c r="U92" s="81"/>
      <c r="V92" s="84" t="s">
        <v>334</v>
      </c>
      <c r="W92" s="83">
        <v>43503.327256944445</v>
      </c>
      <c r="X92" s="84" t="s">
        <v>398</v>
      </c>
      <c r="Y92" s="81"/>
      <c r="Z92" s="81"/>
      <c r="AA92" s="88" t="s">
        <v>471</v>
      </c>
      <c r="AB92" s="81"/>
      <c r="AC92" s="81" t="b">
        <v>0</v>
      </c>
      <c r="AD92" s="81">
        <v>0</v>
      </c>
      <c r="AE92" s="88" t="s">
        <v>514</v>
      </c>
      <c r="AF92" s="81" t="b">
        <v>0</v>
      </c>
      <c r="AG92" s="81" t="s">
        <v>517</v>
      </c>
      <c r="AH92" s="81"/>
      <c r="AI92" s="88" t="s">
        <v>514</v>
      </c>
      <c r="AJ92" s="81" t="b">
        <v>0</v>
      </c>
      <c r="AK92" s="81">
        <v>19</v>
      </c>
      <c r="AL92" s="88" t="s">
        <v>489</v>
      </c>
      <c r="AM92" s="81" t="s">
        <v>523</v>
      </c>
      <c r="AN92" s="81" t="b">
        <v>0</v>
      </c>
      <c r="AO92" s="88" t="s">
        <v>489</v>
      </c>
      <c r="AP92" s="81" t="s">
        <v>178</v>
      </c>
      <c r="AQ92" s="81">
        <v>0</v>
      </c>
      <c r="AR92" s="81">
        <v>0</v>
      </c>
      <c r="AS92" s="81"/>
      <c r="AT92" s="81"/>
      <c r="AU92" s="81"/>
      <c r="AV92" s="81"/>
      <c r="AW92" s="81"/>
      <c r="AX92" s="81"/>
      <c r="AY92" s="81"/>
      <c r="AZ92" s="81"/>
      <c r="BA92">
        <v>1</v>
      </c>
      <c r="BB92" s="80" t="str">
        <f>REPLACE(INDEX(GroupVertices[Group],MATCH(Edges[[#This Row],[Vertex 1]],GroupVertices[Vertex],0)),1,1,"")</f>
        <v>2</v>
      </c>
      <c r="BC92" s="80" t="str">
        <f>REPLACE(INDEX(GroupVertices[Group],MATCH(Edges[[#This Row],[Vertex 2]],GroupVertices[Vertex],0)),1,1,"")</f>
        <v>1</v>
      </c>
      <c r="BD92" s="48">
        <v>0</v>
      </c>
      <c r="BE92" s="49">
        <v>0</v>
      </c>
      <c r="BF92" s="48">
        <v>0</v>
      </c>
      <c r="BG92" s="49">
        <v>0</v>
      </c>
      <c r="BH92" s="48">
        <v>0</v>
      </c>
      <c r="BI92" s="49">
        <v>0</v>
      </c>
      <c r="BJ92" s="48">
        <v>33</v>
      </c>
      <c r="BK92" s="49">
        <v>100</v>
      </c>
      <c r="BL92" s="48">
        <v>33</v>
      </c>
    </row>
    <row r="93" spans="1:64" ht="15">
      <c r="A93" s="66" t="s">
        <v>243</v>
      </c>
      <c r="B93" s="66" t="s">
        <v>259</v>
      </c>
      <c r="C93" s="67" t="s">
        <v>1279</v>
      </c>
      <c r="D93" s="68">
        <v>3</v>
      </c>
      <c r="E93" s="69" t="s">
        <v>132</v>
      </c>
      <c r="F93" s="70">
        <v>32</v>
      </c>
      <c r="G93" s="67"/>
      <c r="H93" s="71"/>
      <c r="I93" s="72"/>
      <c r="J93" s="72"/>
      <c r="K93" s="34" t="s">
        <v>65</v>
      </c>
      <c r="L93" s="79">
        <v>93</v>
      </c>
      <c r="M93" s="79"/>
      <c r="N93" s="74"/>
      <c r="O93" s="81" t="s">
        <v>276</v>
      </c>
      <c r="P93" s="83">
        <v>43503.32837962963</v>
      </c>
      <c r="Q93" s="81" t="s">
        <v>282</v>
      </c>
      <c r="R93" s="84" t="s">
        <v>290</v>
      </c>
      <c r="S93" s="81" t="s">
        <v>294</v>
      </c>
      <c r="T93" s="81" t="s">
        <v>298</v>
      </c>
      <c r="U93" s="81"/>
      <c r="V93" s="84" t="s">
        <v>335</v>
      </c>
      <c r="W93" s="83">
        <v>43503.32837962963</v>
      </c>
      <c r="X93" s="84" t="s">
        <v>399</v>
      </c>
      <c r="Y93" s="81"/>
      <c r="Z93" s="81"/>
      <c r="AA93" s="88" t="s">
        <v>472</v>
      </c>
      <c r="AB93" s="81"/>
      <c r="AC93" s="81" t="b">
        <v>0</v>
      </c>
      <c r="AD93" s="81">
        <v>0</v>
      </c>
      <c r="AE93" s="88" t="s">
        <v>514</v>
      </c>
      <c r="AF93" s="81" t="b">
        <v>0</v>
      </c>
      <c r="AG93" s="81" t="s">
        <v>517</v>
      </c>
      <c r="AH93" s="81"/>
      <c r="AI93" s="88" t="s">
        <v>514</v>
      </c>
      <c r="AJ93" s="81" t="b">
        <v>0</v>
      </c>
      <c r="AK93" s="81">
        <v>19</v>
      </c>
      <c r="AL93" s="88" t="s">
        <v>489</v>
      </c>
      <c r="AM93" s="81" t="s">
        <v>526</v>
      </c>
      <c r="AN93" s="81" t="b">
        <v>0</v>
      </c>
      <c r="AO93" s="88" t="s">
        <v>489</v>
      </c>
      <c r="AP93" s="81" t="s">
        <v>178</v>
      </c>
      <c r="AQ93" s="81">
        <v>0</v>
      </c>
      <c r="AR93" s="81">
        <v>0</v>
      </c>
      <c r="AS93" s="81"/>
      <c r="AT93" s="81"/>
      <c r="AU93" s="81"/>
      <c r="AV93" s="81"/>
      <c r="AW93" s="81"/>
      <c r="AX93" s="81"/>
      <c r="AY93" s="81"/>
      <c r="AZ93" s="81"/>
      <c r="BA93">
        <v>1</v>
      </c>
      <c r="BB93" s="80" t="str">
        <f>REPLACE(INDEX(GroupVertices[Group],MATCH(Edges[[#This Row],[Vertex 1]],GroupVertices[Vertex],0)),1,1,"")</f>
        <v>2</v>
      </c>
      <c r="BC93" s="80" t="str">
        <f>REPLACE(INDEX(GroupVertices[Group],MATCH(Edges[[#This Row],[Vertex 2]],GroupVertices[Vertex],0)),1,1,"")</f>
        <v>2</v>
      </c>
      <c r="BD93" s="48"/>
      <c r="BE93" s="49"/>
      <c r="BF93" s="48"/>
      <c r="BG93" s="49"/>
      <c r="BH93" s="48"/>
      <c r="BI93" s="49"/>
      <c r="BJ93" s="48"/>
      <c r="BK93" s="49"/>
      <c r="BL93" s="48"/>
    </row>
    <row r="94" spans="1:64" ht="15">
      <c r="A94" s="66" t="s">
        <v>243</v>
      </c>
      <c r="B94" s="66" t="s">
        <v>260</v>
      </c>
      <c r="C94" s="67" t="s">
        <v>1279</v>
      </c>
      <c r="D94" s="68">
        <v>3</v>
      </c>
      <c r="E94" s="69" t="s">
        <v>132</v>
      </c>
      <c r="F94" s="70">
        <v>32</v>
      </c>
      <c r="G94" s="67"/>
      <c r="H94" s="71"/>
      <c r="I94" s="72"/>
      <c r="J94" s="72"/>
      <c r="K94" s="34" t="s">
        <v>65</v>
      </c>
      <c r="L94" s="79">
        <v>94</v>
      </c>
      <c r="M94" s="79"/>
      <c r="N94" s="74"/>
      <c r="O94" s="81" t="s">
        <v>277</v>
      </c>
      <c r="P94" s="83">
        <v>43503.32837962963</v>
      </c>
      <c r="Q94" s="81" t="s">
        <v>282</v>
      </c>
      <c r="R94" s="84" t="s">
        <v>290</v>
      </c>
      <c r="S94" s="81" t="s">
        <v>294</v>
      </c>
      <c r="T94" s="81" t="s">
        <v>298</v>
      </c>
      <c r="U94" s="81"/>
      <c r="V94" s="84" t="s">
        <v>335</v>
      </c>
      <c r="W94" s="83">
        <v>43503.32837962963</v>
      </c>
      <c r="X94" s="84" t="s">
        <v>399</v>
      </c>
      <c r="Y94" s="81"/>
      <c r="Z94" s="81"/>
      <c r="AA94" s="88" t="s">
        <v>472</v>
      </c>
      <c r="AB94" s="81"/>
      <c r="AC94" s="81" t="b">
        <v>0</v>
      </c>
      <c r="AD94" s="81">
        <v>0</v>
      </c>
      <c r="AE94" s="88" t="s">
        <v>514</v>
      </c>
      <c r="AF94" s="81" t="b">
        <v>0</v>
      </c>
      <c r="AG94" s="81" t="s">
        <v>517</v>
      </c>
      <c r="AH94" s="81"/>
      <c r="AI94" s="88" t="s">
        <v>514</v>
      </c>
      <c r="AJ94" s="81" t="b">
        <v>0</v>
      </c>
      <c r="AK94" s="81">
        <v>19</v>
      </c>
      <c r="AL94" s="88" t="s">
        <v>489</v>
      </c>
      <c r="AM94" s="81" t="s">
        <v>526</v>
      </c>
      <c r="AN94" s="81" t="b">
        <v>0</v>
      </c>
      <c r="AO94" s="88" t="s">
        <v>489</v>
      </c>
      <c r="AP94" s="81" t="s">
        <v>178</v>
      </c>
      <c r="AQ94" s="81">
        <v>0</v>
      </c>
      <c r="AR94" s="81">
        <v>0</v>
      </c>
      <c r="AS94" s="81"/>
      <c r="AT94" s="81"/>
      <c r="AU94" s="81"/>
      <c r="AV94" s="81"/>
      <c r="AW94" s="81"/>
      <c r="AX94" s="81"/>
      <c r="AY94" s="81"/>
      <c r="AZ94" s="81"/>
      <c r="BA94">
        <v>1</v>
      </c>
      <c r="BB94" s="80" t="str">
        <f>REPLACE(INDEX(GroupVertices[Group],MATCH(Edges[[#This Row],[Vertex 1]],GroupVertices[Vertex],0)),1,1,"")</f>
        <v>2</v>
      </c>
      <c r="BC94" s="80" t="str">
        <f>REPLACE(INDEX(GroupVertices[Group],MATCH(Edges[[#This Row],[Vertex 2]],GroupVertices[Vertex],0)),1,1,"")</f>
        <v>2</v>
      </c>
      <c r="BD94" s="48"/>
      <c r="BE94" s="49"/>
      <c r="BF94" s="48"/>
      <c r="BG94" s="49"/>
      <c r="BH94" s="48"/>
      <c r="BI94" s="49"/>
      <c r="BJ94" s="48"/>
      <c r="BK94" s="49"/>
      <c r="BL94" s="48"/>
    </row>
    <row r="95" spans="1:64" ht="15">
      <c r="A95" s="66" t="s">
        <v>243</v>
      </c>
      <c r="B95" s="66" t="s">
        <v>274</v>
      </c>
      <c r="C95" s="67" t="s">
        <v>1279</v>
      </c>
      <c r="D95" s="68">
        <v>3</v>
      </c>
      <c r="E95" s="69" t="s">
        <v>132</v>
      </c>
      <c r="F95" s="70">
        <v>32</v>
      </c>
      <c r="G95" s="67"/>
      <c r="H95" s="71"/>
      <c r="I95" s="72"/>
      <c r="J95" s="72"/>
      <c r="K95" s="34" t="s">
        <v>65</v>
      </c>
      <c r="L95" s="79">
        <v>95</v>
      </c>
      <c r="M95" s="79"/>
      <c r="N95" s="74"/>
      <c r="O95" s="81" t="s">
        <v>277</v>
      </c>
      <c r="P95" s="83">
        <v>43503.32837962963</v>
      </c>
      <c r="Q95" s="81" t="s">
        <v>282</v>
      </c>
      <c r="R95" s="84" t="s">
        <v>290</v>
      </c>
      <c r="S95" s="81" t="s">
        <v>294</v>
      </c>
      <c r="T95" s="81" t="s">
        <v>298</v>
      </c>
      <c r="U95" s="81"/>
      <c r="V95" s="84" t="s">
        <v>335</v>
      </c>
      <c r="W95" s="83">
        <v>43503.32837962963</v>
      </c>
      <c r="X95" s="84" t="s">
        <v>399</v>
      </c>
      <c r="Y95" s="81"/>
      <c r="Z95" s="81"/>
      <c r="AA95" s="88" t="s">
        <v>472</v>
      </c>
      <c r="AB95" s="81"/>
      <c r="AC95" s="81" t="b">
        <v>0</v>
      </c>
      <c r="AD95" s="81">
        <v>0</v>
      </c>
      <c r="AE95" s="88" t="s">
        <v>514</v>
      </c>
      <c r="AF95" s="81" t="b">
        <v>0</v>
      </c>
      <c r="AG95" s="81" t="s">
        <v>517</v>
      </c>
      <c r="AH95" s="81"/>
      <c r="AI95" s="88" t="s">
        <v>514</v>
      </c>
      <c r="AJ95" s="81" t="b">
        <v>0</v>
      </c>
      <c r="AK95" s="81">
        <v>19</v>
      </c>
      <c r="AL95" s="88" t="s">
        <v>489</v>
      </c>
      <c r="AM95" s="81" t="s">
        <v>526</v>
      </c>
      <c r="AN95" s="81" t="b">
        <v>0</v>
      </c>
      <c r="AO95" s="88" t="s">
        <v>489</v>
      </c>
      <c r="AP95" s="81" t="s">
        <v>178</v>
      </c>
      <c r="AQ95" s="81">
        <v>0</v>
      </c>
      <c r="AR95" s="81">
        <v>0</v>
      </c>
      <c r="AS95" s="81"/>
      <c r="AT95" s="81"/>
      <c r="AU95" s="81"/>
      <c r="AV95" s="81"/>
      <c r="AW95" s="81"/>
      <c r="AX95" s="81"/>
      <c r="AY95" s="81"/>
      <c r="AZ95" s="81"/>
      <c r="BA95">
        <v>1</v>
      </c>
      <c r="BB95" s="80" t="str">
        <f>REPLACE(INDEX(GroupVertices[Group],MATCH(Edges[[#This Row],[Vertex 1]],GroupVertices[Vertex],0)),1,1,"")</f>
        <v>2</v>
      </c>
      <c r="BC95" s="80" t="str">
        <f>REPLACE(INDEX(GroupVertices[Group],MATCH(Edges[[#This Row],[Vertex 2]],GroupVertices[Vertex],0)),1,1,"")</f>
        <v>2</v>
      </c>
      <c r="BD95" s="48"/>
      <c r="BE95" s="49"/>
      <c r="BF95" s="48"/>
      <c r="BG95" s="49"/>
      <c r="BH95" s="48"/>
      <c r="BI95" s="49"/>
      <c r="BJ95" s="48"/>
      <c r="BK95" s="49"/>
      <c r="BL95" s="48"/>
    </row>
    <row r="96" spans="1:64" ht="15">
      <c r="A96" s="66" t="s">
        <v>243</v>
      </c>
      <c r="B96" s="66" t="s">
        <v>273</v>
      </c>
      <c r="C96" s="67" t="s">
        <v>1279</v>
      </c>
      <c r="D96" s="68">
        <v>3</v>
      </c>
      <c r="E96" s="69" t="s">
        <v>132</v>
      </c>
      <c r="F96" s="70">
        <v>32</v>
      </c>
      <c r="G96" s="67"/>
      <c r="H96" s="71"/>
      <c r="I96" s="72"/>
      <c r="J96" s="72"/>
      <c r="K96" s="34" t="s">
        <v>65</v>
      </c>
      <c r="L96" s="79">
        <v>96</v>
      </c>
      <c r="M96" s="79"/>
      <c r="N96" s="74"/>
      <c r="O96" s="81" t="s">
        <v>277</v>
      </c>
      <c r="P96" s="83">
        <v>43503.32837962963</v>
      </c>
      <c r="Q96" s="81" t="s">
        <v>282</v>
      </c>
      <c r="R96" s="84" t="s">
        <v>290</v>
      </c>
      <c r="S96" s="81" t="s">
        <v>294</v>
      </c>
      <c r="T96" s="81" t="s">
        <v>298</v>
      </c>
      <c r="U96" s="81"/>
      <c r="V96" s="84" t="s">
        <v>335</v>
      </c>
      <c r="W96" s="83">
        <v>43503.32837962963</v>
      </c>
      <c r="X96" s="84" t="s">
        <v>399</v>
      </c>
      <c r="Y96" s="81"/>
      <c r="Z96" s="81"/>
      <c r="AA96" s="88" t="s">
        <v>472</v>
      </c>
      <c r="AB96" s="81"/>
      <c r="AC96" s="81" t="b">
        <v>0</v>
      </c>
      <c r="AD96" s="81">
        <v>0</v>
      </c>
      <c r="AE96" s="88" t="s">
        <v>514</v>
      </c>
      <c r="AF96" s="81" t="b">
        <v>0</v>
      </c>
      <c r="AG96" s="81" t="s">
        <v>517</v>
      </c>
      <c r="AH96" s="81"/>
      <c r="AI96" s="88" t="s">
        <v>514</v>
      </c>
      <c r="AJ96" s="81" t="b">
        <v>0</v>
      </c>
      <c r="AK96" s="81">
        <v>19</v>
      </c>
      <c r="AL96" s="88" t="s">
        <v>489</v>
      </c>
      <c r="AM96" s="81" t="s">
        <v>526</v>
      </c>
      <c r="AN96" s="81" t="b">
        <v>0</v>
      </c>
      <c r="AO96" s="88" t="s">
        <v>489</v>
      </c>
      <c r="AP96" s="81" t="s">
        <v>178</v>
      </c>
      <c r="AQ96" s="81">
        <v>0</v>
      </c>
      <c r="AR96" s="81">
        <v>0</v>
      </c>
      <c r="AS96" s="81"/>
      <c r="AT96" s="81"/>
      <c r="AU96" s="81"/>
      <c r="AV96" s="81"/>
      <c r="AW96" s="81"/>
      <c r="AX96" s="81"/>
      <c r="AY96" s="81"/>
      <c r="AZ96" s="81"/>
      <c r="BA96">
        <v>1</v>
      </c>
      <c r="BB96" s="80" t="str">
        <f>REPLACE(INDEX(GroupVertices[Group],MATCH(Edges[[#This Row],[Vertex 1]],GroupVertices[Vertex],0)),1,1,"")</f>
        <v>2</v>
      </c>
      <c r="BC96" s="80" t="str">
        <f>REPLACE(INDEX(GroupVertices[Group],MATCH(Edges[[#This Row],[Vertex 2]],GroupVertices[Vertex],0)),1,1,"")</f>
        <v>1</v>
      </c>
      <c r="BD96" s="48">
        <v>0</v>
      </c>
      <c r="BE96" s="49">
        <v>0</v>
      </c>
      <c r="BF96" s="48">
        <v>0</v>
      </c>
      <c r="BG96" s="49">
        <v>0</v>
      </c>
      <c r="BH96" s="48">
        <v>0</v>
      </c>
      <c r="BI96" s="49">
        <v>0</v>
      </c>
      <c r="BJ96" s="48">
        <v>33</v>
      </c>
      <c r="BK96" s="49">
        <v>100</v>
      </c>
      <c r="BL96" s="48">
        <v>33</v>
      </c>
    </row>
    <row r="97" spans="1:64" ht="15">
      <c r="A97" s="66" t="s">
        <v>244</v>
      </c>
      <c r="B97" s="66" t="s">
        <v>259</v>
      </c>
      <c r="C97" s="67" t="s">
        <v>1279</v>
      </c>
      <c r="D97" s="68">
        <v>3</v>
      </c>
      <c r="E97" s="69" t="s">
        <v>132</v>
      </c>
      <c r="F97" s="70">
        <v>32</v>
      </c>
      <c r="G97" s="67"/>
      <c r="H97" s="71"/>
      <c r="I97" s="72"/>
      <c r="J97" s="72"/>
      <c r="K97" s="34" t="s">
        <v>65</v>
      </c>
      <c r="L97" s="79">
        <v>97</v>
      </c>
      <c r="M97" s="79"/>
      <c r="N97" s="74"/>
      <c r="O97" s="81" t="s">
        <v>276</v>
      </c>
      <c r="P97" s="83">
        <v>43503.33184027778</v>
      </c>
      <c r="Q97" s="81" t="s">
        <v>282</v>
      </c>
      <c r="R97" s="84" t="s">
        <v>290</v>
      </c>
      <c r="S97" s="81" t="s">
        <v>294</v>
      </c>
      <c r="T97" s="81" t="s">
        <v>298</v>
      </c>
      <c r="U97" s="81"/>
      <c r="V97" s="84" t="s">
        <v>336</v>
      </c>
      <c r="W97" s="83">
        <v>43503.33184027778</v>
      </c>
      <c r="X97" s="84" t="s">
        <v>400</v>
      </c>
      <c r="Y97" s="81"/>
      <c r="Z97" s="81"/>
      <c r="AA97" s="88" t="s">
        <v>473</v>
      </c>
      <c r="AB97" s="81"/>
      <c r="AC97" s="81" t="b">
        <v>0</v>
      </c>
      <c r="AD97" s="81">
        <v>0</v>
      </c>
      <c r="AE97" s="88" t="s">
        <v>514</v>
      </c>
      <c r="AF97" s="81" t="b">
        <v>0</v>
      </c>
      <c r="AG97" s="81" t="s">
        <v>517</v>
      </c>
      <c r="AH97" s="81"/>
      <c r="AI97" s="88" t="s">
        <v>514</v>
      </c>
      <c r="AJ97" s="81" t="b">
        <v>0</v>
      </c>
      <c r="AK97" s="81">
        <v>19</v>
      </c>
      <c r="AL97" s="88" t="s">
        <v>489</v>
      </c>
      <c r="AM97" s="81" t="s">
        <v>527</v>
      </c>
      <c r="AN97" s="81" t="b">
        <v>0</v>
      </c>
      <c r="AO97" s="88" t="s">
        <v>489</v>
      </c>
      <c r="AP97" s="81" t="s">
        <v>178</v>
      </c>
      <c r="AQ97" s="81">
        <v>0</v>
      </c>
      <c r="AR97" s="81">
        <v>0</v>
      </c>
      <c r="AS97" s="81"/>
      <c r="AT97" s="81"/>
      <c r="AU97" s="81"/>
      <c r="AV97" s="81"/>
      <c r="AW97" s="81"/>
      <c r="AX97" s="81"/>
      <c r="AY97" s="81"/>
      <c r="AZ97" s="81"/>
      <c r="BA97">
        <v>1</v>
      </c>
      <c r="BB97" s="80" t="str">
        <f>REPLACE(INDEX(GroupVertices[Group],MATCH(Edges[[#This Row],[Vertex 1]],GroupVertices[Vertex],0)),1,1,"")</f>
        <v>2</v>
      </c>
      <c r="BC97" s="80" t="str">
        <f>REPLACE(INDEX(GroupVertices[Group],MATCH(Edges[[#This Row],[Vertex 2]],GroupVertices[Vertex],0)),1,1,"")</f>
        <v>2</v>
      </c>
      <c r="BD97" s="48"/>
      <c r="BE97" s="49"/>
      <c r="BF97" s="48"/>
      <c r="BG97" s="49"/>
      <c r="BH97" s="48"/>
      <c r="BI97" s="49"/>
      <c r="BJ97" s="48"/>
      <c r="BK97" s="49"/>
      <c r="BL97" s="48"/>
    </row>
    <row r="98" spans="1:64" ht="15">
      <c r="A98" s="66" t="s">
        <v>244</v>
      </c>
      <c r="B98" s="66" t="s">
        <v>260</v>
      </c>
      <c r="C98" s="67" t="s">
        <v>1279</v>
      </c>
      <c r="D98" s="68">
        <v>3</v>
      </c>
      <c r="E98" s="69" t="s">
        <v>132</v>
      </c>
      <c r="F98" s="70">
        <v>32</v>
      </c>
      <c r="G98" s="67"/>
      <c r="H98" s="71"/>
      <c r="I98" s="72"/>
      <c r="J98" s="72"/>
      <c r="K98" s="34" t="s">
        <v>65</v>
      </c>
      <c r="L98" s="79">
        <v>98</v>
      </c>
      <c r="M98" s="79"/>
      <c r="N98" s="74"/>
      <c r="O98" s="81" t="s">
        <v>277</v>
      </c>
      <c r="P98" s="83">
        <v>43503.33184027778</v>
      </c>
      <c r="Q98" s="81" t="s">
        <v>282</v>
      </c>
      <c r="R98" s="84" t="s">
        <v>290</v>
      </c>
      <c r="S98" s="81" t="s">
        <v>294</v>
      </c>
      <c r="T98" s="81" t="s">
        <v>298</v>
      </c>
      <c r="U98" s="81"/>
      <c r="V98" s="84" t="s">
        <v>336</v>
      </c>
      <c r="W98" s="83">
        <v>43503.33184027778</v>
      </c>
      <c r="X98" s="84" t="s">
        <v>400</v>
      </c>
      <c r="Y98" s="81"/>
      <c r="Z98" s="81"/>
      <c r="AA98" s="88" t="s">
        <v>473</v>
      </c>
      <c r="AB98" s="81"/>
      <c r="AC98" s="81" t="b">
        <v>0</v>
      </c>
      <c r="AD98" s="81">
        <v>0</v>
      </c>
      <c r="AE98" s="88" t="s">
        <v>514</v>
      </c>
      <c r="AF98" s="81" t="b">
        <v>0</v>
      </c>
      <c r="AG98" s="81" t="s">
        <v>517</v>
      </c>
      <c r="AH98" s="81"/>
      <c r="AI98" s="88" t="s">
        <v>514</v>
      </c>
      <c r="AJ98" s="81" t="b">
        <v>0</v>
      </c>
      <c r="AK98" s="81">
        <v>19</v>
      </c>
      <c r="AL98" s="88" t="s">
        <v>489</v>
      </c>
      <c r="AM98" s="81" t="s">
        <v>527</v>
      </c>
      <c r="AN98" s="81" t="b">
        <v>0</v>
      </c>
      <c r="AO98" s="88" t="s">
        <v>489</v>
      </c>
      <c r="AP98" s="81" t="s">
        <v>178</v>
      </c>
      <c r="AQ98" s="81">
        <v>0</v>
      </c>
      <c r="AR98" s="81">
        <v>0</v>
      </c>
      <c r="AS98" s="81"/>
      <c r="AT98" s="81"/>
      <c r="AU98" s="81"/>
      <c r="AV98" s="81"/>
      <c r="AW98" s="81"/>
      <c r="AX98" s="81"/>
      <c r="AY98" s="81"/>
      <c r="AZ98" s="81"/>
      <c r="BA98">
        <v>1</v>
      </c>
      <c r="BB98" s="80" t="str">
        <f>REPLACE(INDEX(GroupVertices[Group],MATCH(Edges[[#This Row],[Vertex 1]],GroupVertices[Vertex],0)),1,1,"")</f>
        <v>2</v>
      </c>
      <c r="BC98" s="80" t="str">
        <f>REPLACE(INDEX(GroupVertices[Group],MATCH(Edges[[#This Row],[Vertex 2]],GroupVertices[Vertex],0)),1,1,"")</f>
        <v>2</v>
      </c>
      <c r="BD98" s="48"/>
      <c r="BE98" s="49"/>
      <c r="BF98" s="48"/>
      <c r="BG98" s="49"/>
      <c r="BH98" s="48"/>
      <c r="BI98" s="49"/>
      <c r="BJ98" s="48"/>
      <c r="BK98" s="49"/>
      <c r="BL98" s="48"/>
    </row>
    <row r="99" spans="1:64" ht="15">
      <c r="A99" s="66" t="s">
        <v>244</v>
      </c>
      <c r="B99" s="66" t="s">
        <v>274</v>
      </c>
      <c r="C99" s="67" t="s">
        <v>1279</v>
      </c>
      <c r="D99" s="68">
        <v>3</v>
      </c>
      <c r="E99" s="69" t="s">
        <v>132</v>
      </c>
      <c r="F99" s="70">
        <v>32</v>
      </c>
      <c r="G99" s="67"/>
      <c r="H99" s="71"/>
      <c r="I99" s="72"/>
      <c r="J99" s="72"/>
      <c r="K99" s="34" t="s">
        <v>65</v>
      </c>
      <c r="L99" s="79">
        <v>99</v>
      </c>
      <c r="M99" s="79"/>
      <c r="N99" s="74"/>
      <c r="O99" s="81" t="s">
        <v>277</v>
      </c>
      <c r="P99" s="83">
        <v>43503.33184027778</v>
      </c>
      <c r="Q99" s="81" t="s">
        <v>282</v>
      </c>
      <c r="R99" s="84" t="s">
        <v>290</v>
      </c>
      <c r="S99" s="81" t="s">
        <v>294</v>
      </c>
      <c r="T99" s="81" t="s">
        <v>298</v>
      </c>
      <c r="U99" s="81"/>
      <c r="V99" s="84" t="s">
        <v>336</v>
      </c>
      <c r="W99" s="83">
        <v>43503.33184027778</v>
      </c>
      <c r="X99" s="84" t="s">
        <v>400</v>
      </c>
      <c r="Y99" s="81"/>
      <c r="Z99" s="81"/>
      <c r="AA99" s="88" t="s">
        <v>473</v>
      </c>
      <c r="AB99" s="81"/>
      <c r="AC99" s="81" t="b">
        <v>0</v>
      </c>
      <c r="AD99" s="81">
        <v>0</v>
      </c>
      <c r="AE99" s="88" t="s">
        <v>514</v>
      </c>
      <c r="AF99" s="81" t="b">
        <v>0</v>
      </c>
      <c r="AG99" s="81" t="s">
        <v>517</v>
      </c>
      <c r="AH99" s="81"/>
      <c r="AI99" s="88" t="s">
        <v>514</v>
      </c>
      <c r="AJ99" s="81" t="b">
        <v>0</v>
      </c>
      <c r="AK99" s="81">
        <v>19</v>
      </c>
      <c r="AL99" s="88" t="s">
        <v>489</v>
      </c>
      <c r="AM99" s="81" t="s">
        <v>527</v>
      </c>
      <c r="AN99" s="81" t="b">
        <v>0</v>
      </c>
      <c r="AO99" s="88" t="s">
        <v>489</v>
      </c>
      <c r="AP99" s="81" t="s">
        <v>178</v>
      </c>
      <c r="AQ99" s="81">
        <v>0</v>
      </c>
      <c r="AR99" s="81">
        <v>0</v>
      </c>
      <c r="AS99" s="81"/>
      <c r="AT99" s="81"/>
      <c r="AU99" s="81"/>
      <c r="AV99" s="81"/>
      <c r="AW99" s="81"/>
      <c r="AX99" s="81"/>
      <c r="AY99" s="81"/>
      <c r="AZ99" s="81"/>
      <c r="BA99">
        <v>1</v>
      </c>
      <c r="BB99" s="80" t="str">
        <f>REPLACE(INDEX(GroupVertices[Group],MATCH(Edges[[#This Row],[Vertex 1]],GroupVertices[Vertex],0)),1,1,"")</f>
        <v>2</v>
      </c>
      <c r="BC99" s="80" t="str">
        <f>REPLACE(INDEX(GroupVertices[Group],MATCH(Edges[[#This Row],[Vertex 2]],GroupVertices[Vertex],0)),1,1,"")</f>
        <v>2</v>
      </c>
      <c r="BD99" s="48"/>
      <c r="BE99" s="49"/>
      <c r="BF99" s="48"/>
      <c r="BG99" s="49"/>
      <c r="BH99" s="48"/>
      <c r="BI99" s="49"/>
      <c r="BJ99" s="48"/>
      <c r="BK99" s="49"/>
      <c r="BL99" s="48"/>
    </row>
    <row r="100" spans="1:64" ht="15">
      <c r="A100" s="66" t="s">
        <v>244</v>
      </c>
      <c r="B100" s="66" t="s">
        <v>273</v>
      </c>
      <c r="C100" s="67" t="s">
        <v>1279</v>
      </c>
      <c r="D100" s="68">
        <v>3</v>
      </c>
      <c r="E100" s="69" t="s">
        <v>132</v>
      </c>
      <c r="F100" s="70">
        <v>32</v>
      </c>
      <c r="G100" s="67"/>
      <c r="H100" s="71"/>
      <c r="I100" s="72"/>
      <c r="J100" s="72"/>
      <c r="K100" s="34" t="s">
        <v>65</v>
      </c>
      <c r="L100" s="79">
        <v>100</v>
      </c>
      <c r="M100" s="79"/>
      <c r="N100" s="74"/>
      <c r="O100" s="81" t="s">
        <v>277</v>
      </c>
      <c r="P100" s="83">
        <v>43503.33184027778</v>
      </c>
      <c r="Q100" s="81" t="s">
        <v>282</v>
      </c>
      <c r="R100" s="84" t="s">
        <v>290</v>
      </c>
      <c r="S100" s="81" t="s">
        <v>294</v>
      </c>
      <c r="T100" s="81" t="s">
        <v>298</v>
      </c>
      <c r="U100" s="81"/>
      <c r="V100" s="84" t="s">
        <v>336</v>
      </c>
      <c r="W100" s="83">
        <v>43503.33184027778</v>
      </c>
      <c r="X100" s="84" t="s">
        <v>400</v>
      </c>
      <c r="Y100" s="81"/>
      <c r="Z100" s="81"/>
      <c r="AA100" s="88" t="s">
        <v>473</v>
      </c>
      <c r="AB100" s="81"/>
      <c r="AC100" s="81" t="b">
        <v>0</v>
      </c>
      <c r="AD100" s="81">
        <v>0</v>
      </c>
      <c r="AE100" s="88" t="s">
        <v>514</v>
      </c>
      <c r="AF100" s="81" t="b">
        <v>0</v>
      </c>
      <c r="AG100" s="81" t="s">
        <v>517</v>
      </c>
      <c r="AH100" s="81"/>
      <c r="AI100" s="88" t="s">
        <v>514</v>
      </c>
      <c r="AJ100" s="81" t="b">
        <v>0</v>
      </c>
      <c r="AK100" s="81">
        <v>19</v>
      </c>
      <c r="AL100" s="88" t="s">
        <v>489</v>
      </c>
      <c r="AM100" s="81" t="s">
        <v>527</v>
      </c>
      <c r="AN100" s="81" t="b">
        <v>0</v>
      </c>
      <c r="AO100" s="88" t="s">
        <v>489</v>
      </c>
      <c r="AP100" s="81" t="s">
        <v>178</v>
      </c>
      <c r="AQ100" s="81">
        <v>0</v>
      </c>
      <c r="AR100" s="81">
        <v>0</v>
      </c>
      <c r="AS100" s="81"/>
      <c r="AT100" s="81"/>
      <c r="AU100" s="81"/>
      <c r="AV100" s="81"/>
      <c r="AW100" s="81"/>
      <c r="AX100" s="81"/>
      <c r="AY100" s="81"/>
      <c r="AZ100" s="81"/>
      <c r="BA100">
        <v>1</v>
      </c>
      <c r="BB100" s="80" t="str">
        <f>REPLACE(INDEX(GroupVertices[Group],MATCH(Edges[[#This Row],[Vertex 1]],GroupVertices[Vertex],0)),1,1,"")</f>
        <v>2</v>
      </c>
      <c r="BC100" s="80" t="str">
        <f>REPLACE(INDEX(GroupVertices[Group],MATCH(Edges[[#This Row],[Vertex 2]],GroupVertices[Vertex],0)),1,1,"")</f>
        <v>1</v>
      </c>
      <c r="BD100" s="48">
        <v>0</v>
      </c>
      <c r="BE100" s="49">
        <v>0</v>
      </c>
      <c r="BF100" s="48">
        <v>0</v>
      </c>
      <c r="BG100" s="49">
        <v>0</v>
      </c>
      <c r="BH100" s="48">
        <v>0</v>
      </c>
      <c r="BI100" s="49">
        <v>0</v>
      </c>
      <c r="BJ100" s="48">
        <v>33</v>
      </c>
      <c r="BK100" s="49">
        <v>100</v>
      </c>
      <c r="BL100" s="48">
        <v>33</v>
      </c>
    </row>
    <row r="101" spans="1:64" ht="15">
      <c r="A101" s="66" t="s">
        <v>245</v>
      </c>
      <c r="B101" s="66" t="s">
        <v>271</v>
      </c>
      <c r="C101" s="67" t="s">
        <v>1279</v>
      </c>
      <c r="D101" s="68">
        <v>3</v>
      </c>
      <c r="E101" s="69" t="s">
        <v>132</v>
      </c>
      <c r="F101" s="70">
        <v>32</v>
      </c>
      <c r="G101" s="67"/>
      <c r="H101" s="71"/>
      <c r="I101" s="72"/>
      <c r="J101" s="72"/>
      <c r="K101" s="34" t="s">
        <v>65</v>
      </c>
      <c r="L101" s="79">
        <v>101</v>
      </c>
      <c r="M101" s="79"/>
      <c r="N101" s="74"/>
      <c r="O101" s="81" t="s">
        <v>276</v>
      </c>
      <c r="P101" s="83">
        <v>43503.3565625</v>
      </c>
      <c r="Q101" s="81" t="s">
        <v>285</v>
      </c>
      <c r="R101" s="81"/>
      <c r="S101" s="81"/>
      <c r="T101" s="81" t="s">
        <v>296</v>
      </c>
      <c r="U101" s="81"/>
      <c r="V101" s="84" t="s">
        <v>337</v>
      </c>
      <c r="W101" s="83">
        <v>43503.3565625</v>
      </c>
      <c r="X101" s="84" t="s">
        <v>401</v>
      </c>
      <c r="Y101" s="81"/>
      <c r="Z101" s="81"/>
      <c r="AA101" s="88" t="s">
        <v>474</v>
      </c>
      <c r="AB101" s="81"/>
      <c r="AC101" s="81" t="b">
        <v>0</v>
      </c>
      <c r="AD101" s="81">
        <v>0</v>
      </c>
      <c r="AE101" s="88" t="s">
        <v>514</v>
      </c>
      <c r="AF101" s="81" t="b">
        <v>1</v>
      </c>
      <c r="AG101" s="81" t="s">
        <v>517</v>
      </c>
      <c r="AH101" s="81"/>
      <c r="AI101" s="88" t="s">
        <v>508</v>
      </c>
      <c r="AJ101" s="81" t="b">
        <v>0</v>
      </c>
      <c r="AK101" s="81">
        <v>7</v>
      </c>
      <c r="AL101" s="88" t="s">
        <v>511</v>
      </c>
      <c r="AM101" s="81" t="s">
        <v>523</v>
      </c>
      <c r="AN101" s="81" t="b">
        <v>0</v>
      </c>
      <c r="AO101" s="88" t="s">
        <v>511</v>
      </c>
      <c r="AP101" s="81" t="s">
        <v>178</v>
      </c>
      <c r="AQ101" s="81">
        <v>0</v>
      </c>
      <c r="AR101" s="81">
        <v>0</v>
      </c>
      <c r="AS101" s="81"/>
      <c r="AT101" s="81"/>
      <c r="AU101" s="81"/>
      <c r="AV101" s="81"/>
      <c r="AW101" s="81"/>
      <c r="AX101" s="81"/>
      <c r="AY101" s="81"/>
      <c r="AZ101" s="81"/>
      <c r="BA101">
        <v>1</v>
      </c>
      <c r="BB101" s="80" t="str">
        <f>REPLACE(INDEX(GroupVertices[Group],MATCH(Edges[[#This Row],[Vertex 1]],GroupVertices[Vertex],0)),1,1,"")</f>
        <v>1</v>
      </c>
      <c r="BC101" s="80" t="str">
        <f>REPLACE(INDEX(GroupVertices[Group],MATCH(Edges[[#This Row],[Vertex 2]],GroupVertices[Vertex],0)),1,1,"")</f>
        <v>1</v>
      </c>
      <c r="BD101" s="48">
        <v>3</v>
      </c>
      <c r="BE101" s="49">
        <v>10</v>
      </c>
      <c r="BF101" s="48">
        <v>0</v>
      </c>
      <c r="BG101" s="49">
        <v>0</v>
      </c>
      <c r="BH101" s="48">
        <v>0</v>
      </c>
      <c r="BI101" s="49">
        <v>0</v>
      </c>
      <c r="BJ101" s="48">
        <v>27</v>
      </c>
      <c r="BK101" s="49">
        <v>90</v>
      </c>
      <c r="BL101" s="48">
        <v>30</v>
      </c>
    </row>
    <row r="102" spans="1:64" ht="15">
      <c r="A102" s="66" t="s">
        <v>246</v>
      </c>
      <c r="B102" s="66" t="s">
        <v>246</v>
      </c>
      <c r="C102" s="67" t="s">
        <v>1279</v>
      </c>
      <c r="D102" s="68">
        <v>3</v>
      </c>
      <c r="E102" s="69" t="s">
        <v>132</v>
      </c>
      <c r="F102" s="70">
        <v>32</v>
      </c>
      <c r="G102" s="67"/>
      <c r="H102" s="71"/>
      <c r="I102" s="72"/>
      <c r="J102" s="72"/>
      <c r="K102" s="34" t="s">
        <v>65</v>
      </c>
      <c r="L102" s="79">
        <v>102</v>
      </c>
      <c r="M102" s="79"/>
      <c r="N102" s="74"/>
      <c r="O102" s="81" t="s">
        <v>178</v>
      </c>
      <c r="P102" s="83">
        <v>43503.35824074074</v>
      </c>
      <c r="Q102" s="81" t="s">
        <v>286</v>
      </c>
      <c r="R102" s="84" t="s">
        <v>292</v>
      </c>
      <c r="S102" s="81" t="s">
        <v>295</v>
      </c>
      <c r="T102" s="81" t="s">
        <v>296</v>
      </c>
      <c r="U102" s="81"/>
      <c r="V102" s="84" t="s">
        <v>338</v>
      </c>
      <c r="W102" s="83">
        <v>43503.35824074074</v>
      </c>
      <c r="X102" s="84" t="s">
        <v>402</v>
      </c>
      <c r="Y102" s="81"/>
      <c r="Z102" s="81"/>
      <c r="AA102" s="88" t="s">
        <v>475</v>
      </c>
      <c r="AB102" s="81"/>
      <c r="AC102" s="81" t="b">
        <v>0</v>
      </c>
      <c r="AD102" s="81">
        <v>3</v>
      </c>
      <c r="AE102" s="88" t="s">
        <v>514</v>
      </c>
      <c r="AF102" s="81" t="b">
        <v>1</v>
      </c>
      <c r="AG102" s="81" t="s">
        <v>517</v>
      </c>
      <c r="AH102" s="81"/>
      <c r="AI102" s="88" t="s">
        <v>508</v>
      </c>
      <c r="AJ102" s="81" t="b">
        <v>0</v>
      </c>
      <c r="AK102" s="81">
        <v>0</v>
      </c>
      <c r="AL102" s="88" t="s">
        <v>514</v>
      </c>
      <c r="AM102" s="81" t="s">
        <v>521</v>
      </c>
      <c r="AN102" s="81" t="b">
        <v>0</v>
      </c>
      <c r="AO102" s="88" t="s">
        <v>475</v>
      </c>
      <c r="AP102" s="81" t="s">
        <v>178</v>
      </c>
      <c r="AQ102" s="81">
        <v>0</v>
      </c>
      <c r="AR102" s="81">
        <v>0</v>
      </c>
      <c r="AS102" s="81"/>
      <c r="AT102" s="81"/>
      <c r="AU102" s="81"/>
      <c r="AV102" s="81"/>
      <c r="AW102" s="81"/>
      <c r="AX102" s="81"/>
      <c r="AY102" s="81"/>
      <c r="AZ102" s="81"/>
      <c r="BA102">
        <v>1</v>
      </c>
      <c r="BB102" s="80" t="str">
        <f>REPLACE(INDEX(GroupVertices[Group],MATCH(Edges[[#This Row],[Vertex 1]],GroupVertices[Vertex],0)),1,1,"")</f>
        <v>4</v>
      </c>
      <c r="BC102" s="80" t="str">
        <f>REPLACE(INDEX(GroupVertices[Group],MATCH(Edges[[#This Row],[Vertex 2]],GroupVertices[Vertex],0)),1,1,"")</f>
        <v>4</v>
      </c>
      <c r="BD102" s="48">
        <v>1</v>
      </c>
      <c r="BE102" s="49">
        <v>14.285714285714286</v>
      </c>
      <c r="BF102" s="48">
        <v>0</v>
      </c>
      <c r="BG102" s="49">
        <v>0</v>
      </c>
      <c r="BH102" s="48">
        <v>0</v>
      </c>
      <c r="BI102" s="49">
        <v>0</v>
      </c>
      <c r="BJ102" s="48">
        <v>6</v>
      </c>
      <c r="BK102" s="49">
        <v>85.71428571428571</v>
      </c>
      <c r="BL102" s="48">
        <v>7</v>
      </c>
    </row>
    <row r="103" spans="1:64" ht="15">
      <c r="A103" s="66" t="s">
        <v>247</v>
      </c>
      <c r="B103" s="66" t="s">
        <v>259</v>
      </c>
      <c r="C103" s="67" t="s">
        <v>1279</v>
      </c>
      <c r="D103" s="68">
        <v>3</v>
      </c>
      <c r="E103" s="69" t="s">
        <v>132</v>
      </c>
      <c r="F103" s="70">
        <v>32</v>
      </c>
      <c r="G103" s="67"/>
      <c r="H103" s="71"/>
      <c r="I103" s="72"/>
      <c r="J103" s="72"/>
      <c r="K103" s="34" t="s">
        <v>65</v>
      </c>
      <c r="L103" s="79">
        <v>103</v>
      </c>
      <c r="M103" s="79"/>
      <c r="N103" s="74"/>
      <c r="O103" s="81" t="s">
        <v>276</v>
      </c>
      <c r="P103" s="83">
        <v>43503.38532407407</v>
      </c>
      <c r="Q103" s="81" t="s">
        <v>282</v>
      </c>
      <c r="R103" s="84" t="s">
        <v>290</v>
      </c>
      <c r="S103" s="81" t="s">
        <v>294</v>
      </c>
      <c r="T103" s="81" t="s">
        <v>298</v>
      </c>
      <c r="U103" s="81"/>
      <c r="V103" s="84" t="s">
        <v>339</v>
      </c>
      <c r="W103" s="83">
        <v>43503.38532407407</v>
      </c>
      <c r="X103" s="84" t="s">
        <v>403</v>
      </c>
      <c r="Y103" s="81"/>
      <c r="Z103" s="81"/>
      <c r="AA103" s="88" t="s">
        <v>476</v>
      </c>
      <c r="AB103" s="81"/>
      <c r="AC103" s="81" t="b">
        <v>0</v>
      </c>
      <c r="AD103" s="81">
        <v>0</v>
      </c>
      <c r="AE103" s="88" t="s">
        <v>514</v>
      </c>
      <c r="AF103" s="81" t="b">
        <v>0</v>
      </c>
      <c r="AG103" s="81" t="s">
        <v>517</v>
      </c>
      <c r="AH103" s="81"/>
      <c r="AI103" s="88" t="s">
        <v>514</v>
      </c>
      <c r="AJ103" s="81" t="b">
        <v>0</v>
      </c>
      <c r="AK103" s="81">
        <v>19</v>
      </c>
      <c r="AL103" s="88" t="s">
        <v>489</v>
      </c>
      <c r="AM103" s="81" t="s">
        <v>520</v>
      </c>
      <c r="AN103" s="81" t="b">
        <v>0</v>
      </c>
      <c r="AO103" s="88" t="s">
        <v>489</v>
      </c>
      <c r="AP103" s="81" t="s">
        <v>178</v>
      </c>
      <c r="AQ103" s="81">
        <v>0</v>
      </c>
      <c r="AR103" s="81">
        <v>0</v>
      </c>
      <c r="AS103" s="81"/>
      <c r="AT103" s="81"/>
      <c r="AU103" s="81"/>
      <c r="AV103" s="81"/>
      <c r="AW103" s="81"/>
      <c r="AX103" s="81"/>
      <c r="AY103" s="81"/>
      <c r="AZ103" s="81"/>
      <c r="BA103">
        <v>1</v>
      </c>
      <c r="BB103" s="80" t="str">
        <f>REPLACE(INDEX(GroupVertices[Group],MATCH(Edges[[#This Row],[Vertex 1]],GroupVertices[Vertex],0)),1,1,"")</f>
        <v>2</v>
      </c>
      <c r="BC103" s="80" t="str">
        <f>REPLACE(INDEX(GroupVertices[Group],MATCH(Edges[[#This Row],[Vertex 2]],GroupVertices[Vertex],0)),1,1,"")</f>
        <v>2</v>
      </c>
      <c r="BD103" s="48"/>
      <c r="BE103" s="49"/>
      <c r="BF103" s="48"/>
      <c r="BG103" s="49"/>
      <c r="BH103" s="48"/>
      <c r="BI103" s="49"/>
      <c r="BJ103" s="48"/>
      <c r="BK103" s="49"/>
      <c r="BL103" s="48"/>
    </row>
    <row r="104" spans="1:64" ht="15">
      <c r="A104" s="66" t="s">
        <v>247</v>
      </c>
      <c r="B104" s="66" t="s">
        <v>260</v>
      </c>
      <c r="C104" s="67" t="s">
        <v>1279</v>
      </c>
      <c r="D104" s="68">
        <v>3</v>
      </c>
      <c r="E104" s="69" t="s">
        <v>132</v>
      </c>
      <c r="F104" s="70">
        <v>32</v>
      </c>
      <c r="G104" s="67"/>
      <c r="H104" s="71"/>
      <c r="I104" s="72"/>
      <c r="J104" s="72"/>
      <c r="K104" s="34" t="s">
        <v>65</v>
      </c>
      <c r="L104" s="79">
        <v>104</v>
      </c>
      <c r="M104" s="79"/>
      <c r="N104" s="74"/>
      <c r="O104" s="81" t="s">
        <v>277</v>
      </c>
      <c r="P104" s="83">
        <v>43503.38532407407</v>
      </c>
      <c r="Q104" s="81" t="s">
        <v>282</v>
      </c>
      <c r="R104" s="84" t="s">
        <v>290</v>
      </c>
      <c r="S104" s="81" t="s">
        <v>294</v>
      </c>
      <c r="T104" s="81" t="s">
        <v>298</v>
      </c>
      <c r="U104" s="81"/>
      <c r="V104" s="84" t="s">
        <v>339</v>
      </c>
      <c r="W104" s="83">
        <v>43503.38532407407</v>
      </c>
      <c r="X104" s="84" t="s">
        <v>403</v>
      </c>
      <c r="Y104" s="81"/>
      <c r="Z104" s="81"/>
      <c r="AA104" s="88" t="s">
        <v>476</v>
      </c>
      <c r="AB104" s="81"/>
      <c r="AC104" s="81" t="b">
        <v>0</v>
      </c>
      <c r="AD104" s="81">
        <v>0</v>
      </c>
      <c r="AE104" s="88" t="s">
        <v>514</v>
      </c>
      <c r="AF104" s="81" t="b">
        <v>0</v>
      </c>
      <c r="AG104" s="81" t="s">
        <v>517</v>
      </c>
      <c r="AH104" s="81"/>
      <c r="AI104" s="88" t="s">
        <v>514</v>
      </c>
      <c r="AJ104" s="81" t="b">
        <v>0</v>
      </c>
      <c r="AK104" s="81">
        <v>19</v>
      </c>
      <c r="AL104" s="88" t="s">
        <v>489</v>
      </c>
      <c r="AM104" s="81" t="s">
        <v>520</v>
      </c>
      <c r="AN104" s="81" t="b">
        <v>0</v>
      </c>
      <c r="AO104" s="88" t="s">
        <v>489</v>
      </c>
      <c r="AP104" s="81" t="s">
        <v>178</v>
      </c>
      <c r="AQ104" s="81">
        <v>0</v>
      </c>
      <c r="AR104" s="81">
        <v>0</v>
      </c>
      <c r="AS104" s="81"/>
      <c r="AT104" s="81"/>
      <c r="AU104" s="81"/>
      <c r="AV104" s="81"/>
      <c r="AW104" s="81"/>
      <c r="AX104" s="81"/>
      <c r="AY104" s="81"/>
      <c r="AZ104" s="81"/>
      <c r="BA104">
        <v>1</v>
      </c>
      <c r="BB104" s="80" t="str">
        <f>REPLACE(INDEX(GroupVertices[Group],MATCH(Edges[[#This Row],[Vertex 1]],GroupVertices[Vertex],0)),1,1,"")</f>
        <v>2</v>
      </c>
      <c r="BC104" s="80" t="str">
        <f>REPLACE(INDEX(GroupVertices[Group],MATCH(Edges[[#This Row],[Vertex 2]],GroupVertices[Vertex],0)),1,1,"")</f>
        <v>2</v>
      </c>
      <c r="BD104" s="48"/>
      <c r="BE104" s="49"/>
      <c r="BF104" s="48"/>
      <c r="BG104" s="49"/>
      <c r="BH104" s="48"/>
      <c r="BI104" s="49"/>
      <c r="BJ104" s="48"/>
      <c r="BK104" s="49"/>
      <c r="BL104" s="48"/>
    </row>
    <row r="105" spans="1:64" ht="15">
      <c r="A105" s="66" t="s">
        <v>247</v>
      </c>
      <c r="B105" s="66" t="s">
        <v>274</v>
      </c>
      <c r="C105" s="67" t="s">
        <v>1279</v>
      </c>
      <c r="D105" s="68">
        <v>3</v>
      </c>
      <c r="E105" s="69" t="s">
        <v>132</v>
      </c>
      <c r="F105" s="70">
        <v>32</v>
      </c>
      <c r="G105" s="67"/>
      <c r="H105" s="71"/>
      <c r="I105" s="72"/>
      <c r="J105" s="72"/>
      <c r="K105" s="34" t="s">
        <v>65</v>
      </c>
      <c r="L105" s="79">
        <v>105</v>
      </c>
      <c r="M105" s="79"/>
      <c r="N105" s="74"/>
      <c r="O105" s="81" t="s">
        <v>277</v>
      </c>
      <c r="P105" s="83">
        <v>43503.38532407407</v>
      </c>
      <c r="Q105" s="81" t="s">
        <v>282</v>
      </c>
      <c r="R105" s="84" t="s">
        <v>290</v>
      </c>
      <c r="S105" s="81" t="s">
        <v>294</v>
      </c>
      <c r="T105" s="81" t="s">
        <v>298</v>
      </c>
      <c r="U105" s="81"/>
      <c r="V105" s="84" t="s">
        <v>339</v>
      </c>
      <c r="W105" s="83">
        <v>43503.38532407407</v>
      </c>
      <c r="X105" s="84" t="s">
        <v>403</v>
      </c>
      <c r="Y105" s="81"/>
      <c r="Z105" s="81"/>
      <c r="AA105" s="88" t="s">
        <v>476</v>
      </c>
      <c r="AB105" s="81"/>
      <c r="AC105" s="81" t="b">
        <v>0</v>
      </c>
      <c r="AD105" s="81">
        <v>0</v>
      </c>
      <c r="AE105" s="88" t="s">
        <v>514</v>
      </c>
      <c r="AF105" s="81" t="b">
        <v>0</v>
      </c>
      <c r="AG105" s="81" t="s">
        <v>517</v>
      </c>
      <c r="AH105" s="81"/>
      <c r="AI105" s="88" t="s">
        <v>514</v>
      </c>
      <c r="AJ105" s="81" t="b">
        <v>0</v>
      </c>
      <c r="AK105" s="81">
        <v>19</v>
      </c>
      <c r="AL105" s="88" t="s">
        <v>489</v>
      </c>
      <c r="AM105" s="81" t="s">
        <v>520</v>
      </c>
      <c r="AN105" s="81" t="b">
        <v>0</v>
      </c>
      <c r="AO105" s="88" t="s">
        <v>489</v>
      </c>
      <c r="AP105" s="81" t="s">
        <v>178</v>
      </c>
      <c r="AQ105" s="81">
        <v>0</v>
      </c>
      <c r="AR105" s="81">
        <v>0</v>
      </c>
      <c r="AS105" s="81"/>
      <c r="AT105" s="81"/>
      <c r="AU105" s="81"/>
      <c r="AV105" s="81"/>
      <c r="AW105" s="81"/>
      <c r="AX105" s="81"/>
      <c r="AY105" s="81"/>
      <c r="AZ105" s="81"/>
      <c r="BA105">
        <v>1</v>
      </c>
      <c r="BB105" s="80" t="str">
        <f>REPLACE(INDEX(GroupVertices[Group],MATCH(Edges[[#This Row],[Vertex 1]],GroupVertices[Vertex],0)),1,1,"")</f>
        <v>2</v>
      </c>
      <c r="BC105" s="80" t="str">
        <f>REPLACE(INDEX(GroupVertices[Group],MATCH(Edges[[#This Row],[Vertex 2]],GroupVertices[Vertex],0)),1,1,"")</f>
        <v>2</v>
      </c>
      <c r="BD105" s="48"/>
      <c r="BE105" s="49"/>
      <c r="BF105" s="48"/>
      <c r="BG105" s="49"/>
      <c r="BH105" s="48"/>
      <c r="BI105" s="49"/>
      <c r="BJ105" s="48"/>
      <c r="BK105" s="49"/>
      <c r="BL105" s="48"/>
    </row>
    <row r="106" spans="1:64" ht="15">
      <c r="A106" s="66" t="s">
        <v>247</v>
      </c>
      <c r="B106" s="66" t="s">
        <v>273</v>
      </c>
      <c r="C106" s="67" t="s">
        <v>1279</v>
      </c>
      <c r="D106" s="68">
        <v>3</v>
      </c>
      <c r="E106" s="69" t="s">
        <v>132</v>
      </c>
      <c r="F106" s="70">
        <v>32</v>
      </c>
      <c r="G106" s="67"/>
      <c r="H106" s="71"/>
      <c r="I106" s="72"/>
      <c r="J106" s="72"/>
      <c r="K106" s="34" t="s">
        <v>65</v>
      </c>
      <c r="L106" s="79">
        <v>106</v>
      </c>
      <c r="M106" s="79"/>
      <c r="N106" s="74"/>
      <c r="O106" s="81" t="s">
        <v>277</v>
      </c>
      <c r="P106" s="83">
        <v>43503.38532407407</v>
      </c>
      <c r="Q106" s="81" t="s">
        <v>282</v>
      </c>
      <c r="R106" s="84" t="s">
        <v>290</v>
      </c>
      <c r="S106" s="81" t="s">
        <v>294</v>
      </c>
      <c r="T106" s="81" t="s">
        <v>298</v>
      </c>
      <c r="U106" s="81"/>
      <c r="V106" s="84" t="s">
        <v>339</v>
      </c>
      <c r="W106" s="83">
        <v>43503.38532407407</v>
      </c>
      <c r="X106" s="84" t="s">
        <v>403</v>
      </c>
      <c r="Y106" s="81"/>
      <c r="Z106" s="81"/>
      <c r="AA106" s="88" t="s">
        <v>476</v>
      </c>
      <c r="AB106" s="81"/>
      <c r="AC106" s="81" t="b">
        <v>0</v>
      </c>
      <c r="AD106" s="81">
        <v>0</v>
      </c>
      <c r="AE106" s="88" t="s">
        <v>514</v>
      </c>
      <c r="AF106" s="81" t="b">
        <v>0</v>
      </c>
      <c r="AG106" s="81" t="s">
        <v>517</v>
      </c>
      <c r="AH106" s="81"/>
      <c r="AI106" s="88" t="s">
        <v>514</v>
      </c>
      <c r="AJ106" s="81" t="b">
        <v>0</v>
      </c>
      <c r="AK106" s="81">
        <v>19</v>
      </c>
      <c r="AL106" s="88" t="s">
        <v>489</v>
      </c>
      <c r="AM106" s="81" t="s">
        <v>520</v>
      </c>
      <c r="AN106" s="81" t="b">
        <v>0</v>
      </c>
      <c r="AO106" s="88" t="s">
        <v>489</v>
      </c>
      <c r="AP106" s="81" t="s">
        <v>178</v>
      </c>
      <c r="AQ106" s="81">
        <v>0</v>
      </c>
      <c r="AR106" s="81">
        <v>0</v>
      </c>
      <c r="AS106" s="81"/>
      <c r="AT106" s="81"/>
      <c r="AU106" s="81"/>
      <c r="AV106" s="81"/>
      <c r="AW106" s="81"/>
      <c r="AX106" s="81"/>
      <c r="AY106" s="81"/>
      <c r="AZ106" s="81"/>
      <c r="BA106">
        <v>1</v>
      </c>
      <c r="BB106" s="80" t="str">
        <f>REPLACE(INDEX(GroupVertices[Group],MATCH(Edges[[#This Row],[Vertex 1]],GroupVertices[Vertex],0)),1,1,"")</f>
        <v>2</v>
      </c>
      <c r="BC106" s="80" t="str">
        <f>REPLACE(INDEX(GroupVertices[Group],MATCH(Edges[[#This Row],[Vertex 2]],GroupVertices[Vertex],0)),1,1,"")</f>
        <v>1</v>
      </c>
      <c r="BD106" s="48">
        <v>0</v>
      </c>
      <c r="BE106" s="49">
        <v>0</v>
      </c>
      <c r="BF106" s="48">
        <v>0</v>
      </c>
      <c r="BG106" s="49">
        <v>0</v>
      </c>
      <c r="BH106" s="48">
        <v>0</v>
      </c>
      <c r="BI106" s="49">
        <v>0</v>
      </c>
      <c r="BJ106" s="48">
        <v>33</v>
      </c>
      <c r="BK106" s="49">
        <v>100</v>
      </c>
      <c r="BL106" s="48">
        <v>33</v>
      </c>
    </row>
    <row r="107" spans="1:64" ht="15">
      <c r="A107" s="66" t="s">
        <v>248</v>
      </c>
      <c r="B107" s="66" t="s">
        <v>270</v>
      </c>
      <c r="C107" s="67" t="s">
        <v>1279</v>
      </c>
      <c r="D107" s="68">
        <v>3</v>
      </c>
      <c r="E107" s="69" t="s">
        <v>132</v>
      </c>
      <c r="F107" s="70">
        <v>32</v>
      </c>
      <c r="G107" s="67"/>
      <c r="H107" s="71"/>
      <c r="I107" s="72"/>
      <c r="J107" s="72"/>
      <c r="K107" s="34" t="s">
        <v>65</v>
      </c>
      <c r="L107" s="79">
        <v>107</v>
      </c>
      <c r="M107" s="79"/>
      <c r="N107" s="74"/>
      <c r="O107" s="81" t="s">
        <v>276</v>
      </c>
      <c r="P107" s="83">
        <v>43503.50751157408</v>
      </c>
      <c r="Q107" s="81" t="s">
        <v>281</v>
      </c>
      <c r="R107" s="84" t="s">
        <v>290</v>
      </c>
      <c r="S107" s="81" t="s">
        <v>294</v>
      </c>
      <c r="T107" s="81" t="s">
        <v>296</v>
      </c>
      <c r="U107" s="81"/>
      <c r="V107" s="84" t="s">
        <v>340</v>
      </c>
      <c r="W107" s="83">
        <v>43503.50751157408</v>
      </c>
      <c r="X107" s="84" t="s">
        <v>404</v>
      </c>
      <c r="Y107" s="81"/>
      <c r="Z107" s="81"/>
      <c r="AA107" s="88" t="s">
        <v>477</v>
      </c>
      <c r="AB107" s="81"/>
      <c r="AC107" s="81" t="b">
        <v>0</v>
      </c>
      <c r="AD107" s="81">
        <v>0</v>
      </c>
      <c r="AE107" s="88" t="s">
        <v>514</v>
      </c>
      <c r="AF107" s="81" t="b">
        <v>0</v>
      </c>
      <c r="AG107" s="81" t="s">
        <v>517</v>
      </c>
      <c r="AH107" s="81"/>
      <c r="AI107" s="88" t="s">
        <v>514</v>
      </c>
      <c r="AJ107" s="81" t="b">
        <v>0</v>
      </c>
      <c r="AK107" s="81">
        <v>15</v>
      </c>
      <c r="AL107" s="88" t="s">
        <v>508</v>
      </c>
      <c r="AM107" s="81" t="s">
        <v>523</v>
      </c>
      <c r="AN107" s="81" t="b">
        <v>0</v>
      </c>
      <c r="AO107" s="88" t="s">
        <v>508</v>
      </c>
      <c r="AP107" s="81" t="s">
        <v>178</v>
      </c>
      <c r="AQ107" s="81">
        <v>0</v>
      </c>
      <c r="AR107" s="81">
        <v>0</v>
      </c>
      <c r="AS107" s="81"/>
      <c r="AT107" s="81"/>
      <c r="AU107" s="81"/>
      <c r="AV107" s="81"/>
      <c r="AW107" s="81"/>
      <c r="AX107" s="81"/>
      <c r="AY107" s="81"/>
      <c r="AZ107" s="81"/>
      <c r="BA107">
        <v>1</v>
      </c>
      <c r="BB107" s="80" t="str">
        <f>REPLACE(INDEX(GroupVertices[Group],MATCH(Edges[[#This Row],[Vertex 1]],GroupVertices[Vertex],0)),1,1,"")</f>
        <v>1</v>
      </c>
      <c r="BC107" s="80" t="str">
        <f>REPLACE(INDEX(GroupVertices[Group],MATCH(Edges[[#This Row],[Vertex 2]],GroupVertices[Vertex],0)),1,1,"")</f>
        <v>1</v>
      </c>
      <c r="BD107" s="48"/>
      <c r="BE107" s="49"/>
      <c r="BF107" s="48"/>
      <c r="BG107" s="49"/>
      <c r="BH107" s="48"/>
      <c r="BI107" s="49"/>
      <c r="BJ107" s="48"/>
      <c r="BK107" s="49"/>
      <c r="BL107" s="48"/>
    </row>
    <row r="108" spans="1:64" ht="15">
      <c r="A108" s="66" t="s">
        <v>248</v>
      </c>
      <c r="B108" s="66" t="s">
        <v>271</v>
      </c>
      <c r="C108" s="67" t="s">
        <v>1279</v>
      </c>
      <c r="D108" s="68">
        <v>3</v>
      </c>
      <c r="E108" s="69" t="s">
        <v>132</v>
      </c>
      <c r="F108" s="70">
        <v>32</v>
      </c>
      <c r="G108" s="67"/>
      <c r="H108" s="71"/>
      <c r="I108" s="72"/>
      <c r="J108" s="72"/>
      <c r="K108" s="34" t="s">
        <v>65</v>
      </c>
      <c r="L108" s="79">
        <v>108</v>
      </c>
      <c r="M108" s="79"/>
      <c r="N108" s="74"/>
      <c r="O108" s="81" t="s">
        <v>277</v>
      </c>
      <c r="P108" s="83">
        <v>43503.50751157408</v>
      </c>
      <c r="Q108" s="81" t="s">
        <v>281</v>
      </c>
      <c r="R108" s="84" t="s">
        <v>290</v>
      </c>
      <c r="S108" s="81" t="s">
        <v>294</v>
      </c>
      <c r="T108" s="81" t="s">
        <v>296</v>
      </c>
      <c r="U108" s="81"/>
      <c r="V108" s="84" t="s">
        <v>340</v>
      </c>
      <c r="W108" s="83">
        <v>43503.50751157408</v>
      </c>
      <c r="X108" s="84" t="s">
        <v>404</v>
      </c>
      <c r="Y108" s="81"/>
      <c r="Z108" s="81"/>
      <c r="AA108" s="88" t="s">
        <v>477</v>
      </c>
      <c r="AB108" s="81"/>
      <c r="AC108" s="81" t="b">
        <v>0</v>
      </c>
      <c r="AD108" s="81">
        <v>0</v>
      </c>
      <c r="AE108" s="88" t="s">
        <v>514</v>
      </c>
      <c r="AF108" s="81" t="b">
        <v>0</v>
      </c>
      <c r="AG108" s="81" t="s">
        <v>517</v>
      </c>
      <c r="AH108" s="81"/>
      <c r="AI108" s="88" t="s">
        <v>514</v>
      </c>
      <c r="AJ108" s="81" t="b">
        <v>0</v>
      </c>
      <c r="AK108" s="81">
        <v>15</v>
      </c>
      <c r="AL108" s="88" t="s">
        <v>508</v>
      </c>
      <c r="AM108" s="81" t="s">
        <v>523</v>
      </c>
      <c r="AN108" s="81" t="b">
        <v>0</v>
      </c>
      <c r="AO108" s="88" t="s">
        <v>508</v>
      </c>
      <c r="AP108" s="81" t="s">
        <v>178</v>
      </c>
      <c r="AQ108" s="81">
        <v>0</v>
      </c>
      <c r="AR108" s="81">
        <v>0</v>
      </c>
      <c r="AS108" s="81"/>
      <c r="AT108" s="81"/>
      <c r="AU108" s="81"/>
      <c r="AV108" s="81"/>
      <c r="AW108" s="81"/>
      <c r="AX108" s="81"/>
      <c r="AY108" s="81"/>
      <c r="AZ108" s="81"/>
      <c r="BA108">
        <v>1</v>
      </c>
      <c r="BB108" s="80" t="str">
        <f>REPLACE(INDEX(GroupVertices[Group],MATCH(Edges[[#This Row],[Vertex 1]],GroupVertices[Vertex],0)),1,1,"")</f>
        <v>1</v>
      </c>
      <c r="BC108" s="80" t="str">
        <f>REPLACE(INDEX(GroupVertices[Group],MATCH(Edges[[#This Row],[Vertex 2]],GroupVertices[Vertex],0)),1,1,"")</f>
        <v>1</v>
      </c>
      <c r="BD108" s="48"/>
      <c r="BE108" s="49"/>
      <c r="BF108" s="48"/>
      <c r="BG108" s="49"/>
      <c r="BH108" s="48"/>
      <c r="BI108" s="49"/>
      <c r="BJ108" s="48"/>
      <c r="BK108" s="49"/>
      <c r="BL108" s="48"/>
    </row>
    <row r="109" spans="1:64" ht="15">
      <c r="A109" s="66" t="s">
        <v>248</v>
      </c>
      <c r="B109" s="66" t="s">
        <v>273</v>
      </c>
      <c r="C109" s="67" t="s">
        <v>1279</v>
      </c>
      <c r="D109" s="68">
        <v>3</v>
      </c>
      <c r="E109" s="69" t="s">
        <v>132</v>
      </c>
      <c r="F109" s="70">
        <v>32</v>
      </c>
      <c r="G109" s="67"/>
      <c r="H109" s="71"/>
      <c r="I109" s="72"/>
      <c r="J109" s="72"/>
      <c r="K109" s="34" t="s">
        <v>65</v>
      </c>
      <c r="L109" s="79">
        <v>109</v>
      </c>
      <c r="M109" s="79"/>
      <c r="N109" s="74"/>
      <c r="O109" s="81" t="s">
        <v>277</v>
      </c>
      <c r="P109" s="83">
        <v>43503.50751157408</v>
      </c>
      <c r="Q109" s="81" t="s">
        <v>281</v>
      </c>
      <c r="R109" s="84" t="s">
        <v>290</v>
      </c>
      <c r="S109" s="81" t="s">
        <v>294</v>
      </c>
      <c r="T109" s="81" t="s">
        <v>296</v>
      </c>
      <c r="U109" s="81"/>
      <c r="V109" s="84" t="s">
        <v>340</v>
      </c>
      <c r="W109" s="83">
        <v>43503.50751157408</v>
      </c>
      <c r="X109" s="84" t="s">
        <v>404</v>
      </c>
      <c r="Y109" s="81"/>
      <c r="Z109" s="81"/>
      <c r="AA109" s="88" t="s">
        <v>477</v>
      </c>
      <c r="AB109" s="81"/>
      <c r="AC109" s="81" t="b">
        <v>0</v>
      </c>
      <c r="AD109" s="81">
        <v>0</v>
      </c>
      <c r="AE109" s="88" t="s">
        <v>514</v>
      </c>
      <c r="AF109" s="81" t="b">
        <v>0</v>
      </c>
      <c r="AG109" s="81" t="s">
        <v>517</v>
      </c>
      <c r="AH109" s="81"/>
      <c r="AI109" s="88" t="s">
        <v>514</v>
      </c>
      <c r="AJ109" s="81" t="b">
        <v>0</v>
      </c>
      <c r="AK109" s="81">
        <v>15</v>
      </c>
      <c r="AL109" s="88" t="s">
        <v>508</v>
      </c>
      <c r="AM109" s="81" t="s">
        <v>523</v>
      </c>
      <c r="AN109" s="81" t="b">
        <v>0</v>
      </c>
      <c r="AO109" s="88" t="s">
        <v>508</v>
      </c>
      <c r="AP109" s="81" t="s">
        <v>178</v>
      </c>
      <c r="AQ109" s="81">
        <v>0</v>
      </c>
      <c r="AR109" s="81">
        <v>0</v>
      </c>
      <c r="AS109" s="81"/>
      <c r="AT109" s="81"/>
      <c r="AU109" s="81"/>
      <c r="AV109" s="81"/>
      <c r="AW109" s="81"/>
      <c r="AX109" s="81"/>
      <c r="AY109" s="81"/>
      <c r="AZ109" s="81"/>
      <c r="BA109">
        <v>1</v>
      </c>
      <c r="BB109" s="80" t="str">
        <f>REPLACE(INDEX(GroupVertices[Group],MATCH(Edges[[#This Row],[Vertex 1]],GroupVertices[Vertex],0)),1,1,"")</f>
        <v>1</v>
      </c>
      <c r="BC109" s="80" t="str">
        <f>REPLACE(INDEX(GroupVertices[Group],MATCH(Edges[[#This Row],[Vertex 2]],GroupVertices[Vertex],0)),1,1,"")</f>
        <v>1</v>
      </c>
      <c r="BD109" s="48"/>
      <c r="BE109" s="49"/>
      <c r="BF109" s="48"/>
      <c r="BG109" s="49"/>
      <c r="BH109" s="48"/>
      <c r="BI109" s="49"/>
      <c r="BJ109" s="48"/>
      <c r="BK109" s="49"/>
      <c r="BL109" s="48"/>
    </row>
    <row r="110" spans="1:64" ht="15">
      <c r="A110" s="66" t="s">
        <v>248</v>
      </c>
      <c r="B110" s="66" t="s">
        <v>269</v>
      </c>
      <c r="C110" s="67" t="s">
        <v>1279</v>
      </c>
      <c r="D110" s="68">
        <v>3</v>
      </c>
      <c r="E110" s="69" t="s">
        <v>132</v>
      </c>
      <c r="F110" s="70">
        <v>32</v>
      </c>
      <c r="G110" s="67"/>
      <c r="H110" s="71"/>
      <c r="I110" s="72"/>
      <c r="J110" s="72"/>
      <c r="K110" s="34" t="s">
        <v>65</v>
      </c>
      <c r="L110" s="79">
        <v>110</v>
      </c>
      <c r="M110" s="79"/>
      <c r="N110" s="74"/>
      <c r="O110" s="81" t="s">
        <v>277</v>
      </c>
      <c r="P110" s="83">
        <v>43503.50751157408</v>
      </c>
      <c r="Q110" s="81" t="s">
        <v>281</v>
      </c>
      <c r="R110" s="84" t="s">
        <v>290</v>
      </c>
      <c r="S110" s="81" t="s">
        <v>294</v>
      </c>
      <c r="T110" s="81" t="s">
        <v>296</v>
      </c>
      <c r="U110" s="81"/>
      <c r="V110" s="84" t="s">
        <v>340</v>
      </c>
      <c r="W110" s="83">
        <v>43503.50751157408</v>
      </c>
      <c r="X110" s="84" t="s">
        <v>404</v>
      </c>
      <c r="Y110" s="81"/>
      <c r="Z110" s="81"/>
      <c r="AA110" s="88" t="s">
        <v>477</v>
      </c>
      <c r="AB110" s="81"/>
      <c r="AC110" s="81" t="b">
        <v>0</v>
      </c>
      <c r="AD110" s="81">
        <v>0</v>
      </c>
      <c r="AE110" s="88" t="s">
        <v>514</v>
      </c>
      <c r="AF110" s="81" t="b">
        <v>0</v>
      </c>
      <c r="AG110" s="81" t="s">
        <v>517</v>
      </c>
      <c r="AH110" s="81"/>
      <c r="AI110" s="88" t="s">
        <v>514</v>
      </c>
      <c r="AJ110" s="81" t="b">
        <v>0</v>
      </c>
      <c r="AK110" s="81">
        <v>15</v>
      </c>
      <c r="AL110" s="88" t="s">
        <v>508</v>
      </c>
      <c r="AM110" s="81" t="s">
        <v>523</v>
      </c>
      <c r="AN110" s="81" t="b">
        <v>0</v>
      </c>
      <c r="AO110" s="88" t="s">
        <v>508</v>
      </c>
      <c r="AP110" s="81" t="s">
        <v>178</v>
      </c>
      <c r="AQ110" s="81">
        <v>0</v>
      </c>
      <c r="AR110" s="81">
        <v>0</v>
      </c>
      <c r="AS110" s="81"/>
      <c r="AT110" s="81"/>
      <c r="AU110" s="81"/>
      <c r="AV110" s="81"/>
      <c r="AW110" s="81"/>
      <c r="AX110" s="81"/>
      <c r="AY110" s="81"/>
      <c r="AZ110" s="81"/>
      <c r="BA110">
        <v>1</v>
      </c>
      <c r="BB110" s="80" t="str">
        <f>REPLACE(INDEX(GroupVertices[Group],MATCH(Edges[[#This Row],[Vertex 1]],GroupVertices[Vertex],0)),1,1,"")</f>
        <v>1</v>
      </c>
      <c r="BC110" s="80" t="str">
        <f>REPLACE(INDEX(GroupVertices[Group],MATCH(Edges[[#This Row],[Vertex 2]],GroupVertices[Vertex],0)),1,1,"")</f>
        <v>1</v>
      </c>
      <c r="BD110" s="48">
        <v>0</v>
      </c>
      <c r="BE110" s="49">
        <v>0</v>
      </c>
      <c r="BF110" s="48">
        <v>0</v>
      </c>
      <c r="BG110" s="49">
        <v>0</v>
      </c>
      <c r="BH110" s="48">
        <v>0</v>
      </c>
      <c r="BI110" s="49">
        <v>0</v>
      </c>
      <c r="BJ110" s="48">
        <v>12</v>
      </c>
      <c r="BK110" s="49">
        <v>100</v>
      </c>
      <c r="BL110" s="48">
        <v>12</v>
      </c>
    </row>
    <row r="111" spans="1:64" ht="15">
      <c r="A111" s="66" t="s">
        <v>249</v>
      </c>
      <c r="B111" s="66" t="s">
        <v>270</v>
      </c>
      <c r="C111" s="67" t="s">
        <v>1279</v>
      </c>
      <c r="D111" s="68">
        <v>3</v>
      </c>
      <c r="E111" s="69" t="s">
        <v>132</v>
      </c>
      <c r="F111" s="70">
        <v>32</v>
      </c>
      <c r="G111" s="67"/>
      <c r="H111" s="71"/>
      <c r="I111" s="72"/>
      <c r="J111" s="72"/>
      <c r="K111" s="34" t="s">
        <v>65</v>
      </c>
      <c r="L111" s="79">
        <v>111</v>
      </c>
      <c r="M111" s="79"/>
      <c r="N111" s="74"/>
      <c r="O111" s="81" t="s">
        <v>276</v>
      </c>
      <c r="P111" s="83">
        <v>43501.850856481484</v>
      </c>
      <c r="Q111" s="81" t="s">
        <v>279</v>
      </c>
      <c r="R111" s="81"/>
      <c r="S111" s="81"/>
      <c r="T111" s="81" t="s">
        <v>296</v>
      </c>
      <c r="U111" s="81"/>
      <c r="V111" s="84" t="s">
        <v>341</v>
      </c>
      <c r="W111" s="83">
        <v>43501.850856481484</v>
      </c>
      <c r="X111" s="84" t="s">
        <v>405</v>
      </c>
      <c r="Y111" s="81"/>
      <c r="Z111" s="81"/>
      <c r="AA111" s="88" t="s">
        <v>478</v>
      </c>
      <c r="AB111" s="81"/>
      <c r="AC111" s="81" t="b">
        <v>0</v>
      </c>
      <c r="AD111" s="81">
        <v>0</v>
      </c>
      <c r="AE111" s="88" t="s">
        <v>514</v>
      </c>
      <c r="AF111" s="81" t="b">
        <v>0</v>
      </c>
      <c r="AG111" s="81" t="s">
        <v>517</v>
      </c>
      <c r="AH111" s="81"/>
      <c r="AI111" s="88" t="s">
        <v>514</v>
      </c>
      <c r="AJ111" s="81" t="b">
        <v>0</v>
      </c>
      <c r="AK111" s="81">
        <v>9</v>
      </c>
      <c r="AL111" s="88" t="s">
        <v>506</v>
      </c>
      <c r="AM111" s="81" t="s">
        <v>523</v>
      </c>
      <c r="AN111" s="81" t="b">
        <v>0</v>
      </c>
      <c r="AO111" s="88" t="s">
        <v>506</v>
      </c>
      <c r="AP111" s="81" t="s">
        <v>178</v>
      </c>
      <c r="AQ111" s="81">
        <v>0</v>
      </c>
      <c r="AR111" s="81">
        <v>0</v>
      </c>
      <c r="AS111" s="81"/>
      <c r="AT111" s="81"/>
      <c r="AU111" s="81"/>
      <c r="AV111" s="81"/>
      <c r="AW111" s="81"/>
      <c r="AX111" s="81"/>
      <c r="AY111" s="81"/>
      <c r="AZ111" s="81"/>
      <c r="BA111">
        <v>1</v>
      </c>
      <c r="BB111" s="80" t="str">
        <f>REPLACE(INDEX(GroupVertices[Group],MATCH(Edges[[#This Row],[Vertex 1]],GroupVertices[Vertex],0)),1,1,"")</f>
        <v>2</v>
      </c>
      <c r="BC111" s="80" t="str">
        <f>REPLACE(INDEX(GroupVertices[Group],MATCH(Edges[[#This Row],[Vertex 2]],GroupVertices[Vertex],0)),1,1,"")</f>
        <v>1</v>
      </c>
      <c r="BD111" s="48">
        <v>1</v>
      </c>
      <c r="BE111" s="49">
        <v>2.5</v>
      </c>
      <c r="BF111" s="48">
        <v>0</v>
      </c>
      <c r="BG111" s="49">
        <v>0</v>
      </c>
      <c r="BH111" s="48">
        <v>0</v>
      </c>
      <c r="BI111" s="49">
        <v>0</v>
      </c>
      <c r="BJ111" s="48">
        <v>39</v>
      </c>
      <c r="BK111" s="49">
        <v>97.5</v>
      </c>
      <c r="BL111" s="48">
        <v>40</v>
      </c>
    </row>
    <row r="112" spans="1:64" ht="15">
      <c r="A112" s="66" t="s">
        <v>249</v>
      </c>
      <c r="B112" s="66" t="s">
        <v>259</v>
      </c>
      <c r="C112" s="67" t="s">
        <v>1279</v>
      </c>
      <c r="D112" s="68">
        <v>3</v>
      </c>
      <c r="E112" s="69" t="s">
        <v>132</v>
      </c>
      <c r="F112" s="70">
        <v>32</v>
      </c>
      <c r="G112" s="67"/>
      <c r="H112" s="71"/>
      <c r="I112" s="72"/>
      <c r="J112" s="72"/>
      <c r="K112" s="34" t="s">
        <v>65</v>
      </c>
      <c r="L112" s="79">
        <v>112</v>
      </c>
      <c r="M112" s="79"/>
      <c r="N112" s="74"/>
      <c r="O112" s="81" t="s">
        <v>276</v>
      </c>
      <c r="P112" s="83">
        <v>43503.53984953704</v>
      </c>
      <c r="Q112" s="81" t="s">
        <v>282</v>
      </c>
      <c r="R112" s="84" t="s">
        <v>290</v>
      </c>
      <c r="S112" s="81" t="s">
        <v>294</v>
      </c>
      <c r="T112" s="81" t="s">
        <v>298</v>
      </c>
      <c r="U112" s="81"/>
      <c r="V112" s="84" t="s">
        <v>341</v>
      </c>
      <c r="W112" s="83">
        <v>43503.53984953704</v>
      </c>
      <c r="X112" s="84" t="s">
        <v>406</v>
      </c>
      <c r="Y112" s="81"/>
      <c r="Z112" s="81"/>
      <c r="AA112" s="88" t="s">
        <v>479</v>
      </c>
      <c r="AB112" s="81"/>
      <c r="AC112" s="81" t="b">
        <v>0</v>
      </c>
      <c r="AD112" s="81">
        <v>0</v>
      </c>
      <c r="AE112" s="88" t="s">
        <v>514</v>
      </c>
      <c r="AF112" s="81" t="b">
        <v>0</v>
      </c>
      <c r="AG112" s="81" t="s">
        <v>517</v>
      </c>
      <c r="AH112" s="81"/>
      <c r="AI112" s="88" t="s">
        <v>514</v>
      </c>
      <c r="AJ112" s="81" t="b">
        <v>0</v>
      </c>
      <c r="AK112" s="81">
        <v>19</v>
      </c>
      <c r="AL112" s="88" t="s">
        <v>489</v>
      </c>
      <c r="AM112" s="81" t="s">
        <v>523</v>
      </c>
      <c r="AN112" s="81" t="b">
        <v>0</v>
      </c>
      <c r="AO112" s="88" t="s">
        <v>489</v>
      </c>
      <c r="AP112" s="81" t="s">
        <v>178</v>
      </c>
      <c r="AQ112" s="81">
        <v>0</v>
      </c>
      <c r="AR112" s="81">
        <v>0</v>
      </c>
      <c r="AS112" s="81"/>
      <c r="AT112" s="81"/>
      <c r="AU112" s="81"/>
      <c r="AV112" s="81"/>
      <c r="AW112" s="81"/>
      <c r="AX112" s="81"/>
      <c r="AY112" s="81"/>
      <c r="AZ112" s="81"/>
      <c r="BA112">
        <v>1</v>
      </c>
      <c r="BB112" s="80" t="str">
        <f>REPLACE(INDEX(GroupVertices[Group],MATCH(Edges[[#This Row],[Vertex 1]],GroupVertices[Vertex],0)),1,1,"")</f>
        <v>2</v>
      </c>
      <c r="BC112" s="80" t="str">
        <f>REPLACE(INDEX(GroupVertices[Group],MATCH(Edges[[#This Row],[Vertex 2]],GroupVertices[Vertex],0)),1,1,"")</f>
        <v>2</v>
      </c>
      <c r="BD112" s="48"/>
      <c r="BE112" s="49"/>
      <c r="BF112" s="48"/>
      <c r="BG112" s="49"/>
      <c r="BH112" s="48"/>
      <c r="BI112" s="49"/>
      <c r="BJ112" s="48"/>
      <c r="BK112" s="49"/>
      <c r="BL112" s="48"/>
    </row>
    <row r="113" spans="1:64" ht="15">
      <c r="A113" s="66" t="s">
        <v>249</v>
      </c>
      <c r="B113" s="66" t="s">
        <v>260</v>
      </c>
      <c r="C113" s="67" t="s">
        <v>1279</v>
      </c>
      <c r="D113" s="68">
        <v>3</v>
      </c>
      <c r="E113" s="69" t="s">
        <v>132</v>
      </c>
      <c r="F113" s="70">
        <v>32</v>
      </c>
      <c r="G113" s="67"/>
      <c r="H113" s="71"/>
      <c r="I113" s="72"/>
      <c r="J113" s="72"/>
      <c r="K113" s="34" t="s">
        <v>65</v>
      </c>
      <c r="L113" s="79">
        <v>113</v>
      </c>
      <c r="M113" s="79"/>
      <c r="N113" s="74"/>
      <c r="O113" s="81" t="s">
        <v>277</v>
      </c>
      <c r="P113" s="83">
        <v>43503.53984953704</v>
      </c>
      <c r="Q113" s="81" t="s">
        <v>282</v>
      </c>
      <c r="R113" s="84" t="s">
        <v>290</v>
      </c>
      <c r="S113" s="81" t="s">
        <v>294</v>
      </c>
      <c r="T113" s="81" t="s">
        <v>298</v>
      </c>
      <c r="U113" s="81"/>
      <c r="V113" s="84" t="s">
        <v>341</v>
      </c>
      <c r="W113" s="83">
        <v>43503.53984953704</v>
      </c>
      <c r="X113" s="84" t="s">
        <v>406</v>
      </c>
      <c r="Y113" s="81"/>
      <c r="Z113" s="81"/>
      <c r="AA113" s="88" t="s">
        <v>479</v>
      </c>
      <c r="AB113" s="81"/>
      <c r="AC113" s="81" t="b">
        <v>0</v>
      </c>
      <c r="AD113" s="81">
        <v>0</v>
      </c>
      <c r="AE113" s="88" t="s">
        <v>514</v>
      </c>
      <c r="AF113" s="81" t="b">
        <v>0</v>
      </c>
      <c r="AG113" s="81" t="s">
        <v>517</v>
      </c>
      <c r="AH113" s="81"/>
      <c r="AI113" s="88" t="s">
        <v>514</v>
      </c>
      <c r="AJ113" s="81" t="b">
        <v>0</v>
      </c>
      <c r="AK113" s="81">
        <v>19</v>
      </c>
      <c r="AL113" s="88" t="s">
        <v>489</v>
      </c>
      <c r="AM113" s="81" t="s">
        <v>523</v>
      </c>
      <c r="AN113" s="81" t="b">
        <v>0</v>
      </c>
      <c r="AO113" s="88" t="s">
        <v>489</v>
      </c>
      <c r="AP113" s="81" t="s">
        <v>178</v>
      </c>
      <c r="AQ113" s="81">
        <v>0</v>
      </c>
      <c r="AR113" s="81">
        <v>0</v>
      </c>
      <c r="AS113" s="81"/>
      <c r="AT113" s="81"/>
      <c r="AU113" s="81"/>
      <c r="AV113" s="81"/>
      <c r="AW113" s="81"/>
      <c r="AX113" s="81"/>
      <c r="AY113" s="81"/>
      <c r="AZ113" s="81"/>
      <c r="BA113">
        <v>1</v>
      </c>
      <c r="BB113" s="80" t="str">
        <f>REPLACE(INDEX(GroupVertices[Group],MATCH(Edges[[#This Row],[Vertex 1]],GroupVertices[Vertex],0)),1,1,"")</f>
        <v>2</v>
      </c>
      <c r="BC113" s="80" t="str">
        <f>REPLACE(INDEX(GroupVertices[Group],MATCH(Edges[[#This Row],[Vertex 2]],GroupVertices[Vertex],0)),1,1,"")</f>
        <v>2</v>
      </c>
      <c r="BD113" s="48"/>
      <c r="BE113" s="49"/>
      <c r="BF113" s="48"/>
      <c r="BG113" s="49"/>
      <c r="BH113" s="48"/>
      <c r="BI113" s="49"/>
      <c r="BJ113" s="48"/>
      <c r="BK113" s="49"/>
      <c r="BL113" s="48"/>
    </row>
    <row r="114" spans="1:64" ht="15">
      <c r="A114" s="66" t="s">
        <v>249</v>
      </c>
      <c r="B114" s="66" t="s">
        <v>274</v>
      </c>
      <c r="C114" s="67" t="s">
        <v>1279</v>
      </c>
      <c r="D114" s="68">
        <v>3</v>
      </c>
      <c r="E114" s="69" t="s">
        <v>132</v>
      </c>
      <c r="F114" s="70">
        <v>32</v>
      </c>
      <c r="G114" s="67"/>
      <c r="H114" s="71"/>
      <c r="I114" s="72"/>
      <c r="J114" s="72"/>
      <c r="K114" s="34" t="s">
        <v>65</v>
      </c>
      <c r="L114" s="79">
        <v>114</v>
      </c>
      <c r="M114" s="79"/>
      <c r="N114" s="74"/>
      <c r="O114" s="81" t="s">
        <v>277</v>
      </c>
      <c r="P114" s="83">
        <v>43503.53984953704</v>
      </c>
      <c r="Q114" s="81" t="s">
        <v>282</v>
      </c>
      <c r="R114" s="84" t="s">
        <v>290</v>
      </c>
      <c r="S114" s="81" t="s">
        <v>294</v>
      </c>
      <c r="T114" s="81" t="s">
        <v>298</v>
      </c>
      <c r="U114" s="81"/>
      <c r="V114" s="84" t="s">
        <v>341</v>
      </c>
      <c r="W114" s="83">
        <v>43503.53984953704</v>
      </c>
      <c r="X114" s="84" t="s">
        <v>406</v>
      </c>
      <c r="Y114" s="81"/>
      <c r="Z114" s="81"/>
      <c r="AA114" s="88" t="s">
        <v>479</v>
      </c>
      <c r="AB114" s="81"/>
      <c r="AC114" s="81" t="b">
        <v>0</v>
      </c>
      <c r="AD114" s="81">
        <v>0</v>
      </c>
      <c r="AE114" s="88" t="s">
        <v>514</v>
      </c>
      <c r="AF114" s="81" t="b">
        <v>0</v>
      </c>
      <c r="AG114" s="81" t="s">
        <v>517</v>
      </c>
      <c r="AH114" s="81"/>
      <c r="AI114" s="88" t="s">
        <v>514</v>
      </c>
      <c r="AJ114" s="81" t="b">
        <v>0</v>
      </c>
      <c r="AK114" s="81">
        <v>19</v>
      </c>
      <c r="AL114" s="88" t="s">
        <v>489</v>
      </c>
      <c r="AM114" s="81" t="s">
        <v>523</v>
      </c>
      <c r="AN114" s="81" t="b">
        <v>0</v>
      </c>
      <c r="AO114" s="88" t="s">
        <v>489</v>
      </c>
      <c r="AP114" s="81" t="s">
        <v>178</v>
      </c>
      <c r="AQ114" s="81">
        <v>0</v>
      </c>
      <c r="AR114" s="81">
        <v>0</v>
      </c>
      <c r="AS114" s="81"/>
      <c r="AT114" s="81"/>
      <c r="AU114" s="81"/>
      <c r="AV114" s="81"/>
      <c r="AW114" s="81"/>
      <c r="AX114" s="81"/>
      <c r="AY114" s="81"/>
      <c r="AZ114" s="81"/>
      <c r="BA114">
        <v>1</v>
      </c>
      <c r="BB114" s="80" t="str">
        <f>REPLACE(INDEX(GroupVertices[Group],MATCH(Edges[[#This Row],[Vertex 1]],GroupVertices[Vertex],0)),1,1,"")</f>
        <v>2</v>
      </c>
      <c r="BC114" s="80" t="str">
        <f>REPLACE(INDEX(GroupVertices[Group],MATCH(Edges[[#This Row],[Vertex 2]],GroupVertices[Vertex],0)),1,1,"")</f>
        <v>2</v>
      </c>
      <c r="BD114" s="48"/>
      <c r="BE114" s="49"/>
      <c r="BF114" s="48"/>
      <c r="BG114" s="49"/>
      <c r="BH114" s="48"/>
      <c r="BI114" s="49"/>
      <c r="BJ114" s="48"/>
      <c r="BK114" s="49"/>
      <c r="BL114" s="48"/>
    </row>
    <row r="115" spans="1:64" ht="15">
      <c r="A115" s="66" t="s">
        <v>249</v>
      </c>
      <c r="B115" s="66" t="s">
        <v>273</v>
      </c>
      <c r="C115" s="67" t="s">
        <v>1279</v>
      </c>
      <c r="D115" s="68">
        <v>3</v>
      </c>
      <c r="E115" s="69" t="s">
        <v>132</v>
      </c>
      <c r="F115" s="70">
        <v>32</v>
      </c>
      <c r="G115" s="67"/>
      <c r="H115" s="71"/>
      <c r="I115" s="72"/>
      <c r="J115" s="72"/>
      <c r="K115" s="34" t="s">
        <v>65</v>
      </c>
      <c r="L115" s="79">
        <v>115</v>
      </c>
      <c r="M115" s="79"/>
      <c r="N115" s="74"/>
      <c r="O115" s="81" t="s">
        <v>277</v>
      </c>
      <c r="P115" s="83">
        <v>43503.53984953704</v>
      </c>
      <c r="Q115" s="81" t="s">
        <v>282</v>
      </c>
      <c r="R115" s="84" t="s">
        <v>290</v>
      </c>
      <c r="S115" s="81" t="s">
        <v>294</v>
      </c>
      <c r="T115" s="81" t="s">
        <v>298</v>
      </c>
      <c r="U115" s="81"/>
      <c r="V115" s="84" t="s">
        <v>341</v>
      </c>
      <c r="W115" s="83">
        <v>43503.53984953704</v>
      </c>
      <c r="X115" s="84" t="s">
        <v>406</v>
      </c>
      <c r="Y115" s="81"/>
      <c r="Z115" s="81"/>
      <c r="AA115" s="88" t="s">
        <v>479</v>
      </c>
      <c r="AB115" s="81"/>
      <c r="AC115" s="81" t="b">
        <v>0</v>
      </c>
      <c r="AD115" s="81">
        <v>0</v>
      </c>
      <c r="AE115" s="88" t="s">
        <v>514</v>
      </c>
      <c r="AF115" s="81" t="b">
        <v>0</v>
      </c>
      <c r="AG115" s="81" t="s">
        <v>517</v>
      </c>
      <c r="AH115" s="81"/>
      <c r="AI115" s="88" t="s">
        <v>514</v>
      </c>
      <c r="AJ115" s="81" t="b">
        <v>0</v>
      </c>
      <c r="AK115" s="81">
        <v>19</v>
      </c>
      <c r="AL115" s="88" t="s">
        <v>489</v>
      </c>
      <c r="AM115" s="81" t="s">
        <v>523</v>
      </c>
      <c r="AN115" s="81" t="b">
        <v>0</v>
      </c>
      <c r="AO115" s="88" t="s">
        <v>489</v>
      </c>
      <c r="AP115" s="81" t="s">
        <v>178</v>
      </c>
      <c r="AQ115" s="81">
        <v>0</v>
      </c>
      <c r="AR115" s="81">
        <v>0</v>
      </c>
      <c r="AS115" s="81"/>
      <c r="AT115" s="81"/>
      <c r="AU115" s="81"/>
      <c r="AV115" s="81"/>
      <c r="AW115" s="81"/>
      <c r="AX115" s="81"/>
      <c r="AY115" s="81"/>
      <c r="AZ115" s="81"/>
      <c r="BA115">
        <v>1</v>
      </c>
      <c r="BB115" s="80" t="str">
        <f>REPLACE(INDEX(GroupVertices[Group],MATCH(Edges[[#This Row],[Vertex 1]],GroupVertices[Vertex],0)),1,1,"")</f>
        <v>2</v>
      </c>
      <c r="BC115" s="80" t="str">
        <f>REPLACE(INDEX(GroupVertices[Group],MATCH(Edges[[#This Row],[Vertex 2]],GroupVertices[Vertex],0)),1,1,"")</f>
        <v>1</v>
      </c>
      <c r="BD115" s="48">
        <v>0</v>
      </c>
      <c r="BE115" s="49">
        <v>0</v>
      </c>
      <c r="BF115" s="48">
        <v>0</v>
      </c>
      <c r="BG115" s="49">
        <v>0</v>
      </c>
      <c r="BH115" s="48">
        <v>0</v>
      </c>
      <c r="BI115" s="49">
        <v>0</v>
      </c>
      <c r="BJ115" s="48">
        <v>33</v>
      </c>
      <c r="BK115" s="49">
        <v>100</v>
      </c>
      <c r="BL115" s="48">
        <v>33</v>
      </c>
    </row>
    <row r="116" spans="1:64" ht="15">
      <c r="A116" s="66" t="s">
        <v>250</v>
      </c>
      <c r="B116" s="66" t="s">
        <v>270</v>
      </c>
      <c r="C116" s="67" t="s">
        <v>1279</v>
      </c>
      <c r="D116" s="68">
        <v>3</v>
      </c>
      <c r="E116" s="69" t="s">
        <v>132</v>
      </c>
      <c r="F116" s="70">
        <v>32</v>
      </c>
      <c r="G116" s="67"/>
      <c r="H116" s="71"/>
      <c r="I116" s="72"/>
      <c r="J116" s="72"/>
      <c r="K116" s="34" t="s">
        <v>65</v>
      </c>
      <c r="L116" s="79">
        <v>116</v>
      </c>
      <c r="M116" s="79"/>
      <c r="N116" s="74"/>
      <c r="O116" s="81" t="s">
        <v>276</v>
      </c>
      <c r="P116" s="83">
        <v>43503.597025462965</v>
      </c>
      <c r="Q116" s="81" t="s">
        <v>281</v>
      </c>
      <c r="R116" s="84" t="s">
        <v>290</v>
      </c>
      <c r="S116" s="81" t="s">
        <v>294</v>
      </c>
      <c r="T116" s="81" t="s">
        <v>296</v>
      </c>
      <c r="U116" s="81"/>
      <c r="V116" s="84" t="s">
        <v>342</v>
      </c>
      <c r="W116" s="83">
        <v>43503.597025462965</v>
      </c>
      <c r="X116" s="84" t="s">
        <v>407</v>
      </c>
      <c r="Y116" s="81"/>
      <c r="Z116" s="81"/>
      <c r="AA116" s="88" t="s">
        <v>480</v>
      </c>
      <c r="AB116" s="81"/>
      <c r="AC116" s="81" t="b">
        <v>0</v>
      </c>
      <c r="AD116" s="81">
        <v>0</v>
      </c>
      <c r="AE116" s="88" t="s">
        <v>514</v>
      </c>
      <c r="AF116" s="81" t="b">
        <v>0</v>
      </c>
      <c r="AG116" s="81" t="s">
        <v>517</v>
      </c>
      <c r="AH116" s="81"/>
      <c r="AI116" s="88" t="s">
        <v>514</v>
      </c>
      <c r="AJ116" s="81" t="b">
        <v>0</v>
      </c>
      <c r="AK116" s="81">
        <v>15</v>
      </c>
      <c r="AL116" s="88" t="s">
        <v>508</v>
      </c>
      <c r="AM116" s="81" t="s">
        <v>523</v>
      </c>
      <c r="AN116" s="81" t="b">
        <v>0</v>
      </c>
      <c r="AO116" s="88" t="s">
        <v>508</v>
      </c>
      <c r="AP116" s="81" t="s">
        <v>178</v>
      </c>
      <c r="AQ116" s="81">
        <v>0</v>
      </c>
      <c r="AR116" s="81">
        <v>0</v>
      </c>
      <c r="AS116" s="81"/>
      <c r="AT116" s="81"/>
      <c r="AU116" s="81"/>
      <c r="AV116" s="81"/>
      <c r="AW116" s="81"/>
      <c r="AX116" s="81"/>
      <c r="AY116" s="81"/>
      <c r="AZ116" s="81"/>
      <c r="BA116">
        <v>1</v>
      </c>
      <c r="BB116" s="80" t="str">
        <f>REPLACE(INDEX(GroupVertices[Group],MATCH(Edges[[#This Row],[Vertex 1]],GroupVertices[Vertex],0)),1,1,"")</f>
        <v>1</v>
      </c>
      <c r="BC116" s="80" t="str">
        <f>REPLACE(INDEX(GroupVertices[Group],MATCH(Edges[[#This Row],[Vertex 2]],GroupVertices[Vertex],0)),1,1,"")</f>
        <v>1</v>
      </c>
      <c r="BD116" s="48"/>
      <c r="BE116" s="49"/>
      <c r="BF116" s="48"/>
      <c r="BG116" s="49"/>
      <c r="BH116" s="48"/>
      <c r="BI116" s="49"/>
      <c r="BJ116" s="48"/>
      <c r="BK116" s="49"/>
      <c r="BL116" s="48"/>
    </row>
    <row r="117" spans="1:64" ht="15">
      <c r="A117" s="66" t="s">
        <v>250</v>
      </c>
      <c r="B117" s="66" t="s">
        <v>271</v>
      </c>
      <c r="C117" s="67" t="s">
        <v>1279</v>
      </c>
      <c r="D117" s="68">
        <v>3</v>
      </c>
      <c r="E117" s="69" t="s">
        <v>132</v>
      </c>
      <c r="F117" s="70">
        <v>32</v>
      </c>
      <c r="G117" s="67"/>
      <c r="H117" s="71"/>
      <c r="I117" s="72"/>
      <c r="J117" s="72"/>
      <c r="K117" s="34" t="s">
        <v>65</v>
      </c>
      <c r="L117" s="79">
        <v>117</v>
      </c>
      <c r="M117" s="79"/>
      <c r="N117" s="74"/>
      <c r="O117" s="81" t="s">
        <v>277</v>
      </c>
      <c r="P117" s="83">
        <v>43503.597025462965</v>
      </c>
      <c r="Q117" s="81" t="s">
        <v>281</v>
      </c>
      <c r="R117" s="84" t="s">
        <v>290</v>
      </c>
      <c r="S117" s="81" t="s">
        <v>294</v>
      </c>
      <c r="T117" s="81" t="s">
        <v>296</v>
      </c>
      <c r="U117" s="81"/>
      <c r="V117" s="84" t="s">
        <v>342</v>
      </c>
      <c r="W117" s="83">
        <v>43503.597025462965</v>
      </c>
      <c r="X117" s="84" t="s">
        <v>407</v>
      </c>
      <c r="Y117" s="81"/>
      <c r="Z117" s="81"/>
      <c r="AA117" s="88" t="s">
        <v>480</v>
      </c>
      <c r="AB117" s="81"/>
      <c r="AC117" s="81" t="b">
        <v>0</v>
      </c>
      <c r="AD117" s="81">
        <v>0</v>
      </c>
      <c r="AE117" s="88" t="s">
        <v>514</v>
      </c>
      <c r="AF117" s="81" t="b">
        <v>0</v>
      </c>
      <c r="AG117" s="81" t="s">
        <v>517</v>
      </c>
      <c r="AH117" s="81"/>
      <c r="AI117" s="88" t="s">
        <v>514</v>
      </c>
      <c r="AJ117" s="81" t="b">
        <v>0</v>
      </c>
      <c r="AK117" s="81">
        <v>15</v>
      </c>
      <c r="AL117" s="88" t="s">
        <v>508</v>
      </c>
      <c r="AM117" s="81" t="s">
        <v>523</v>
      </c>
      <c r="AN117" s="81" t="b">
        <v>0</v>
      </c>
      <c r="AO117" s="88" t="s">
        <v>508</v>
      </c>
      <c r="AP117" s="81" t="s">
        <v>178</v>
      </c>
      <c r="AQ117" s="81">
        <v>0</v>
      </c>
      <c r="AR117" s="81">
        <v>0</v>
      </c>
      <c r="AS117" s="81"/>
      <c r="AT117" s="81"/>
      <c r="AU117" s="81"/>
      <c r="AV117" s="81"/>
      <c r="AW117" s="81"/>
      <c r="AX117" s="81"/>
      <c r="AY117" s="81"/>
      <c r="AZ117" s="81"/>
      <c r="BA117">
        <v>1</v>
      </c>
      <c r="BB117" s="80" t="str">
        <f>REPLACE(INDEX(GroupVertices[Group],MATCH(Edges[[#This Row],[Vertex 1]],GroupVertices[Vertex],0)),1,1,"")</f>
        <v>1</v>
      </c>
      <c r="BC117" s="80" t="str">
        <f>REPLACE(INDEX(GroupVertices[Group],MATCH(Edges[[#This Row],[Vertex 2]],GroupVertices[Vertex],0)),1,1,"")</f>
        <v>1</v>
      </c>
      <c r="BD117" s="48"/>
      <c r="BE117" s="49"/>
      <c r="BF117" s="48"/>
      <c r="BG117" s="49"/>
      <c r="BH117" s="48"/>
      <c r="BI117" s="49"/>
      <c r="BJ117" s="48"/>
      <c r="BK117" s="49"/>
      <c r="BL117" s="48"/>
    </row>
    <row r="118" spans="1:64" ht="15">
      <c r="A118" s="66" t="s">
        <v>250</v>
      </c>
      <c r="B118" s="66" t="s">
        <v>273</v>
      </c>
      <c r="C118" s="67" t="s">
        <v>1279</v>
      </c>
      <c r="D118" s="68">
        <v>3</v>
      </c>
      <c r="E118" s="69" t="s">
        <v>132</v>
      </c>
      <c r="F118" s="70">
        <v>32</v>
      </c>
      <c r="G118" s="67"/>
      <c r="H118" s="71"/>
      <c r="I118" s="72"/>
      <c r="J118" s="72"/>
      <c r="K118" s="34" t="s">
        <v>65</v>
      </c>
      <c r="L118" s="79">
        <v>118</v>
      </c>
      <c r="M118" s="79"/>
      <c r="N118" s="74"/>
      <c r="O118" s="81" t="s">
        <v>277</v>
      </c>
      <c r="P118" s="83">
        <v>43503.597025462965</v>
      </c>
      <c r="Q118" s="81" t="s">
        <v>281</v>
      </c>
      <c r="R118" s="84" t="s">
        <v>290</v>
      </c>
      <c r="S118" s="81" t="s">
        <v>294</v>
      </c>
      <c r="T118" s="81" t="s">
        <v>296</v>
      </c>
      <c r="U118" s="81"/>
      <c r="V118" s="84" t="s">
        <v>342</v>
      </c>
      <c r="W118" s="83">
        <v>43503.597025462965</v>
      </c>
      <c r="X118" s="84" t="s">
        <v>407</v>
      </c>
      <c r="Y118" s="81"/>
      <c r="Z118" s="81"/>
      <c r="AA118" s="88" t="s">
        <v>480</v>
      </c>
      <c r="AB118" s="81"/>
      <c r="AC118" s="81" t="b">
        <v>0</v>
      </c>
      <c r="AD118" s="81">
        <v>0</v>
      </c>
      <c r="AE118" s="88" t="s">
        <v>514</v>
      </c>
      <c r="AF118" s="81" t="b">
        <v>0</v>
      </c>
      <c r="AG118" s="81" t="s">
        <v>517</v>
      </c>
      <c r="AH118" s="81"/>
      <c r="AI118" s="88" t="s">
        <v>514</v>
      </c>
      <c r="AJ118" s="81" t="b">
        <v>0</v>
      </c>
      <c r="AK118" s="81">
        <v>15</v>
      </c>
      <c r="AL118" s="88" t="s">
        <v>508</v>
      </c>
      <c r="AM118" s="81" t="s">
        <v>523</v>
      </c>
      <c r="AN118" s="81" t="b">
        <v>0</v>
      </c>
      <c r="AO118" s="88" t="s">
        <v>508</v>
      </c>
      <c r="AP118" s="81" t="s">
        <v>178</v>
      </c>
      <c r="AQ118" s="81">
        <v>0</v>
      </c>
      <c r="AR118" s="81">
        <v>0</v>
      </c>
      <c r="AS118" s="81"/>
      <c r="AT118" s="81"/>
      <c r="AU118" s="81"/>
      <c r="AV118" s="81"/>
      <c r="AW118" s="81"/>
      <c r="AX118" s="81"/>
      <c r="AY118" s="81"/>
      <c r="AZ118" s="81"/>
      <c r="BA118">
        <v>1</v>
      </c>
      <c r="BB118" s="80" t="str">
        <f>REPLACE(INDEX(GroupVertices[Group],MATCH(Edges[[#This Row],[Vertex 1]],GroupVertices[Vertex],0)),1,1,"")</f>
        <v>1</v>
      </c>
      <c r="BC118" s="80" t="str">
        <f>REPLACE(INDEX(GroupVertices[Group],MATCH(Edges[[#This Row],[Vertex 2]],GroupVertices[Vertex],0)),1,1,"")</f>
        <v>1</v>
      </c>
      <c r="BD118" s="48"/>
      <c r="BE118" s="49"/>
      <c r="BF118" s="48"/>
      <c r="BG118" s="49"/>
      <c r="BH118" s="48"/>
      <c r="BI118" s="49"/>
      <c r="BJ118" s="48"/>
      <c r="BK118" s="49"/>
      <c r="BL118" s="48"/>
    </row>
    <row r="119" spans="1:64" ht="15">
      <c r="A119" s="66" t="s">
        <v>250</v>
      </c>
      <c r="B119" s="66" t="s">
        <v>269</v>
      </c>
      <c r="C119" s="67" t="s">
        <v>1279</v>
      </c>
      <c r="D119" s="68">
        <v>3</v>
      </c>
      <c r="E119" s="69" t="s">
        <v>132</v>
      </c>
      <c r="F119" s="70">
        <v>32</v>
      </c>
      <c r="G119" s="67"/>
      <c r="H119" s="71"/>
      <c r="I119" s="72"/>
      <c r="J119" s="72"/>
      <c r="K119" s="34" t="s">
        <v>65</v>
      </c>
      <c r="L119" s="79">
        <v>119</v>
      </c>
      <c r="M119" s="79"/>
      <c r="N119" s="74"/>
      <c r="O119" s="81" t="s">
        <v>277</v>
      </c>
      <c r="P119" s="83">
        <v>43503.597025462965</v>
      </c>
      <c r="Q119" s="81" t="s">
        <v>281</v>
      </c>
      <c r="R119" s="84" t="s">
        <v>290</v>
      </c>
      <c r="S119" s="81" t="s">
        <v>294</v>
      </c>
      <c r="T119" s="81" t="s">
        <v>296</v>
      </c>
      <c r="U119" s="81"/>
      <c r="V119" s="84" t="s">
        <v>342</v>
      </c>
      <c r="W119" s="83">
        <v>43503.597025462965</v>
      </c>
      <c r="X119" s="84" t="s">
        <v>407</v>
      </c>
      <c r="Y119" s="81"/>
      <c r="Z119" s="81"/>
      <c r="AA119" s="88" t="s">
        <v>480</v>
      </c>
      <c r="AB119" s="81"/>
      <c r="AC119" s="81" t="b">
        <v>0</v>
      </c>
      <c r="AD119" s="81">
        <v>0</v>
      </c>
      <c r="AE119" s="88" t="s">
        <v>514</v>
      </c>
      <c r="AF119" s="81" t="b">
        <v>0</v>
      </c>
      <c r="AG119" s="81" t="s">
        <v>517</v>
      </c>
      <c r="AH119" s="81"/>
      <c r="AI119" s="88" t="s">
        <v>514</v>
      </c>
      <c r="AJ119" s="81" t="b">
        <v>0</v>
      </c>
      <c r="AK119" s="81">
        <v>15</v>
      </c>
      <c r="AL119" s="88" t="s">
        <v>508</v>
      </c>
      <c r="AM119" s="81" t="s">
        <v>523</v>
      </c>
      <c r="AN119" s="81" t="b">
        <v>0</v>
      </c>
      <c r="AO119" s="88" t="s">
        <v>508</v>
      </c>
      <c r="AP119" s="81" t="s">
        <v>178</v>
      </c>
      <c r="AQ119" s="81">
        <v>0</v>
      </c>
      <c r="AR119" s="81">
        <v>0</v>
      </c>
      <c r="AS119" s="81"/>
      <c r="AT119" s="81"/>
      <c r="AU119" s="81"/>
      <c r="AV119" s="81"/>
      <c r="AW119" s="81"/>
      <c r="AX119" s="81"/>
      <c r="AY119" s="81"/>
      <c r="AZ119" s="81"/>
      <c r="BA119">
        <v>1</v>
      </c>
      <c r="BB119" s="80" t="str">
        <f>REPLACE(INDEX(GroupVertices[Group],MATCH(Edges[[#This Row],[Vertex 1]],GroupVertices[Vertex],0)),1,1,"")</f>
        <v>1</v>
      </c>
      <c r="BC119" s="80" t="str">
        <f>REPLACE(INDEX(GroupVertices[Group],MATCH(Edges[[#This Row],[Vertex 2]],GroupVertices[Vertex],0)),1,1,"")</f>
        <v>1</v>
      </c>
      <c r="BD119" s="48">
        <v>0</v>
      </c>
      <c r="BE119" s="49">
        <v>0</v>
      </c>
      <c r="BF119" s="48">
        <v>0</v>
      </c>
      <c r="BG119" s="49">
        <v>0</v>
      </c>
      <c r="BH119" s="48">
        <v>0</v>
      </c>
      <c r="BI119" s="49">
        <v>0</v>
      </c>
      <c r="BJ119" s="48">
        <v>12</v>
      </c>
      <c r="BK119" s="49">
        <v>100</v>
      </c>
      <c r="BL119" s="48">
        <v>12</v>
      </c>
    </row>
    <row r="120" spans="1:64" ht="15">
      <c r="A120" s="66" t="s">
        <v>251</v>
      </c>
      <c r="B120" s="66" t="s">
        <v>270</v>
      </c>
      <c r="C120" s="67" t="s">
        <v>1279</v>
      </c>
      <c r="D120" s="68">
        <v>3</v>
      </c>
      <c r="E120" s="69" t="s">
        <v>132</v>
      </c>
      <c r="F120" s="70">
        <v>32</v>
      </c>
      <c r="G120" s="67"/>
      <c r="H120" s="71"/>
      <c r="I120" s="72"/>
      <c r="J120" s="72"/>
      <c r="K120" s="34" t="s">
        <v>65</v>
      </c>
      <c r="L120" s="79">
        <v>120</v>
      </c>
      <c r="M120" s="79"/>
      <c r="N120" s="74"/>
      <c r="O120" s="81" t="s">
        <v>276</v>
      </c>
      <c r="P120" s="83">
        <v>43503.59863425926</v>
      </c>
      <c r="Q120" s="81" t="s">
        <v>281</v>
      </c>
      <c r="R120" s="84" t="s">
        <v>290</v>
      </c>
      <c r="S120" s="81" t="s">
        <v>294</v>
      </c>
      <c r="T120" s="81" t="s">
        <v>296</v>
      </c>
      <c r="U120" s="81"/>
      <c r="V120" s="84" t="s">
        <v>343</v>
      </c>
      <c r="W120" s="83">
        <v>43503.59863425926</v>
      </c>
      <c r="X120" s="84" t="s">
        <v>408</v>
      </c>
      <c r="Y120" s="81"/>
      <c r="Z120" s="81"/>
      <c r="AA120" s="88" t="s">
        <v>481</v>
      </c>
      <c r="AB120" s="81"/>
      <c r="AC120" s="81" t="b">
        <v>0</v>
      </c>
      <c r="AD120" s="81">
        <v>0</v>
      </c>
      <c r="AE120" s="88" t="s">
        <v>514</v>
      </c>
      <c r="AF120" s="81" t="b">
        <v>0</v>
      </c>
      <c r="AG120" s="81" t="s">
        <v>517</v>
      </c>
      <c r="AH120" s="81"/>
      <c r="AI120" s="88" t="s">
        <v>514</v>
      </c>
      <c r="AJ120" s="81" t="b">
        <v>0</v>
      </c>
      <c r="AK120" s="81">
        <v>15</v>
      </c>
      <c r="AL120" s="88" t="s">
        <v>508</v>
      </c>
      <c r="AM120" s="81" t="s">
        <v>523</v>
      </c>
      <c r="AN120" s="81" t="b">
        <v>0</v>
      </c>
      <c r="AO120" s="88" t="s">
        <v>508</v>
      </c>
      <c r="AP120" s="81" t="s">
        <v>178</v>
      </c>
      <c r="AQ120" s="81">
        <v>0</v>
      </c>
      <c r="AR120" s="81">
        <v>0</v>
      </c>
      <c r="AS120" s="81"/>
      <c r="AT120" s="81"/>
      <c r="AU120" s="81"/>
      <c r="AV120" s="81"/>
      <c r="AW120" s="81"/>
      <c r="AX120" s="81"/>
      <c r="AY120" s="81"/>
      <c r="AZ120" s="81"/>
      <c r="BA120">
        <v>1</v>
      </c>
      <c r="BB120" s="80" t="str">
        <f>REPLACE(INDEX(GroupVertices[Group],MATCH(Edges[[#This Row],[Vertex 1]],GroupVertices[Vertex],0)),1,1,"")</f>
        <v>1</v>
      </c>
      <c r="BC120" s="80" t="str">
        <f>REPLACE(INDEX(GroupVertices[Group],MATCH(Edges[[#This Row],[Vertex 2]],GroupVertices[Vertex],0)),1,1,"")</f>
        <v>1</v>
      </c>
      <c r="BD120" s="48"/>
      <c r="BE120" s="49"/>
      <c r="BF120" s="48"/>
      <c r="BG120" s="49"/>
      <c r="BH120" s="48"/>
      <c r="BI120" s="49"/>
      <c r="BJ120" s="48"/>
      <c r="BK120" s="49"/>
      <c r="BL120" s="48"/>
    </row>
    <row r="121" spans="1:64" ht="15">
      <c r="A121" s="66" t="s">
        <v>251</v>
      </c>
      <c r="B121" s="66" t="s">
        <v>271</v>
      </c>
      <c r="C121" s="67" t="s">
        <v>1279</v>
      </c>
      <c r="D121" s="68">
        <v>3</v>
      </c>
      <c r="E121" s="69" t="s">
        <v>132</v>
      </c>
      <c r="F121" s="70">
        <v>32</v>
      </c>
      <c r="G121" s="67"/>
      <c r="H121" s="71"/>
      <c r="I121" s="72"/>
      <c r="J121" s="72"/>
      <c r="K121" s="34" t="s">
        <v>65</v>
      </c>
      <c r="L121" s="79">
        <v>121</v>
      </c>
      <c r="M121" s="79"/>
      <c r="N121" s="74"/>
      <c r="O121" s="81" t="s">
        <v>277</v>
      </c>
      <c r="P121" s="83">
        <v>43503.59863425926</v>
      </c>
      <c r="Q121" s="81" t="s">
        <v>281</v>
      </c>
      <c r="R121" s="84" t="s">
        <v>290</v>
      </c>
      <c r="S121" s="81" t="s">
        <v>294</v>
      </c>
      <c r="T121" s="81" t="s">
        <v>296</v>
      </c>
      <c r="U121" s="81"/>
      <c r="V121" s="84" t="s">
        <v>343</v>
      </c>
      <c r="W121" s="83">
        <v>43503.59863425926</v>
      </c>
      <c r="X121" s="84" t="s">
        <v>408</v>
      </c>
      <c r="Y121" s="81"/>
      <c r="Z121" s="81"/>
      <c r="AA121" s="88" t="s">
        <v>481</v>
      </c>
      <c r="AB121" s="81"/>
      <c r="AC121" s="81" t="b">
        <v>0</v>
      </c>
      <c r="AD121" s="81">
        <v>0</v>
      </c>
      <c r="AE121" s="88" t="s">
        <v>514</v>
      </c>
      <c r="AF121" s="81" t="b">
        <v>0</v>
      </c>
      <c r="AG121" s="81" t="s">
        <v>517</v>
      </c>
      <c r="AH121" s="81"/>
      <c r="AI121" s="88" t="s">
        <v>514</v>
      </c>
      <c r="AJ121" s="81" t="b">
        <v>0</v>
      </c>
      <c r="AK121" s="81">
        <v>15</v>
      </c>
      <c r="AL121" s="88" t="s">
        <v>508</v>
      </c>
      <c r="AM121" s="81" t="s">
        <v>523</v>
      </c>
      <c r="AN121" s="81" t="b">
        <v>0</v>
      </c>
      <c r="AO121" s="88" t="s">
        <v>508</v>
      </c>
      <c r="AP121" s="81" t="s">
        <v>178</v>
      </c>
      <c r="AQ121" s="81">
        <v>0</v>
      </c>
      <c r="AR121" s="81">
        <v>0</v>
      </c>
      <c r="AS121" s="81"/>
      <c r="AT121" s="81"/>
      <c r="AU121" s="81"/>
      <c r="AV121" s="81"/>
      <c r="AW121" s="81"/>
      <c r="AX121" s="81"/>
      <c r="AY121" s="81"/>
      <c r="AZ121" s="81"/>
      <c r="BA121">
        <v>1</v>
      </c>
      <c r="BB121" s="80" t="str">
        <f>REPLACE(INDEX(GroupVertices[Group],MATCH(Edges[[#This Row],[Vertex 1]],GroupVertices[Vertex],0)),1,1,"")</f>
        <v>1</v>
      </c>
      <c r="BC121" s="80" t="str">
        <f>REPLACE(INDEX(GroupVertices[Group],MATCH(Edges[[#This Row],[Vertex 2]],GroupVertices[Vertex],0)),1,1,"")</f>
        <v>1</v>
      </c>
      <c r="BD121" s="48"/>
      <c r="BE121" s="49"/>
      <c r="BF121" s="48"/>
      <c r="BG121" s="49"/>
      <c r="BH121" s="48"/>
      <c r="BI121" s="49"/>
      <c r="BJ121" s="48"/>
      <c r="BK121" s="49"/>
      <c r="BL121" s="48"/>
    </row>
    <row r="122" spans="1:64" ht="15">
      <c r="A122" s="66" t="s">
        <v>251</v>
      </c>
      <c r="B122" s="66" t="s">
        <v>273</v>
      </c>
      <c r="C122" s="67" t="s">
        <v>1279</v>
      </c>
      <c r="D122" s="68">
        <v>3</v>
      </c>
      <c r="E122" s="69" t="s">
        <v>132</v>
      </c>
      <c r="F122" s="70">
        <v>32</v>
      </c>
      <c r="G122" s="67"/>
      <c r="H122" s="71"/>
      <c r="I122" s="72"/>
      <c r="J122" s="72"/>
      <c r="K122" s="34" t="s">
        <v>65</v>
      </c>
      <c r="L122" s="79">
        <v>122</v>
      </c>
      <c r="M122" s="79"/>
      <c r="N122" s="74"/>
      <c r="O122" s="81" t="s">
        <v>277</v>
      </c>
      <c r="P122" s="83">
        <v>43503.59863425926</v>
      </c>
      <c r="Q122" s="81" t="s">
        <v>281</v>
      </c>
      <c r="R122" s="84" t="s">
        <v>290</v>
      </c>
      <c r="S122" s="81" t="s">
        <v>294</v>
      </c>
      <c r="T122" s="81" t="s">
        <v>296</v>
      </c>
      <c r="U122" s="81"/>
      <c r="V122" s="84" t="s">
        <v>343</v>
      </c>
      <c r="W122" s="83">
        <v>43503.59863425926</v>
      </c>
      <c r="X122" s="84" t="s">
        <v>408</v>
      </c>
      <c r="Y122" s="81"/>
      <c r="Z122" s="81"/>
      <c r="AA122" s="88" t="s">
        <v>481</v>
      </c>
      <c r="AB122" s="81"/>
      <c r="AC122" s="81" t="b">
        <v>0</v>
      </c>
      <c r="AD122" s="81">
        <v>0</v>
      </c>
      <c r="AE122" s="88" t="s">
        <v>514</v>
      </c>
      <c r="AF122" s="81" t="b">
        <v>0</v>
      </c>
      <c r="AG122" s="81" t="s">
        <v>517</v>
      </c>
      <c r="AH122" s="81"/>
      <c r="AI122" s="88" t="s">
        <v>514</v>
      </c>
      <c r="AJ122" s="81" t="b">
        <v>0</v>
      </c>
      <c r="AK122" s="81">
        <v>15</v>
      </c>
      <c r="AL122" s="88" t="s">
        <v>508</v>
      </c>
      <c r="AM122" s="81" t="s">
        <v>523</v>
      </c>
      <c r="AN122" s="81" t="b">
        <v>0</v>
      </c>
      <c r="AO122" s="88" t="s">
        <v>508</v>
      </c>
      <c r="AP122" s="81" t="s">
        <v>178</v>
      </c>
      <c r="AQ122" s="81">
        <v>0</v>
      </c>
      <c r="AR122" s="81">
        <v>0</v>
      </c>
      <c r="AS122" s="81"/>
      <c r="AT122" s="81"/>
      <c r="AU122" s="81"/>
      <c r="AV122" s="81"/>
      <c r="AW122" s="81"/>
      <c r="AX122" s="81"/>
      <c r="AY122" s="81"/>
      <c r="AZ122" s="81"/>
      <c r="BA122">
        <v>1</v>
      </c>
      <c r="BB122" s="80" t="str">
        <f>REPLACE(INDEX(GroupVertices[Group],MATCH(Edges[[#This Row],[Vertex 1]],GroupVertices[Vertex],0)),1,1,"")</f>
        <v>1</v>
      </c>
      <c r="BC122" s="80" t="str">
        <f>REPLACE(INDEX(GroupVertices[Group],MATCH(Edges[[#This Row],[Vertex 2]],GroupVertices[Vertex],0)),1,1,"")</f>
        <v>1</v>
      </c>
      <c r="BD122" s="48"/>
      <c r="BE122" s="49"/>
      <c r="BF122" s="48"/>
      <c r="BG122" s="49"/>
      <c r="BH122" s="48"/>
      <c r="BI122" s="49"/>
      <c r="BJ122" s="48"/>
      <c r="BK122" s="49"/>
      <c r="BL122" s="48"/>
    </row>
    <row r="123" spans="1:64" ht="15">
      <c r="A123" s="66" t="s">
        <v>251</v>
      </c>
      <c r="B123" s="66" t="s">
        <v>269</v>
      </c>
      <c r="C123" s="67" t="s">
        <v>1279</v>
      </c>
      <c r="D123" s="68">
        <v>3</v>
      </c>
      <c r="E123" s="69" t="s">
        <v>132</v>
      </c>
      <c r="F123" s="70">
        <v>32</v>
      </c>
      <c r="G123" s="67"/>
      <c r="H123" s="71"/>
      <c r="I123" s="72"/>
      <c r="J123" s="72"/>
      <c r="K123" s="34" t="s">
        <v>65</v>
      </c>
      <c r="L123" s="79">
        <v>123</v>
      </c>
      <c r="M123" s="79"/>
      <c r="N123" s="74"/>
      <c r="O123" s="81" t="s">
        <v>277</v>
      </c>
      <c r="P123" s="83">
        <v>43503.59863425926</v>
      </c>
      <c r="Q123" s="81" t="s">
        <v>281</v>
      </c>
      <c r="R123" s="84" t="s">
        <v>290</v>
      </c>
      <c r="S123" s="81" t="s">
        <v>294</v>
      </c>
      <c r="T123" s="81" t="s">
        <v>296</v>
      </c>
      <c r="U123" s="81"/>
      <c r="V123" s="84" t="s">
        <v>343</v>
      </c>
      <c r="W123" s="83">
        <v>43503.59863425926</v>
      </c>
      <c r="X123" s="84" t="s">
        <v>408</v>
      </c>
      <c r="Y123" s="81"/>
      <c r="Z123" s="81"/>
      <c r="AA123" s="88" t="s">
        <v>481</v>
      </c>
      <c r="AB123" s="81"/>
      <c r="AC123" s="81" t="b">
        <v>0</v>
      </c>
      <c r="AD123" s="81">
        <v>0</v>
      </c>
      <c r="AE123" s="88" t="s">
        <v>514</v>
      </c>
      <c r="AF123" s="81" t="b">
        <v>0</v>
      </c>
      <c r="AG123" s="81" t="s">
        <v>517</v>
      </c>
      <c r="AH123" s="81"/>
      <c r="AI123" s="88" t="s">
        <v>514</v>
      </c>
      <c r="AJ123" s="81" t="b">
        <v>0</v>
      </c>
      <c r="AK123" s="81">
        <v>15</v>
      </c>
      <c r="AL123" s="88" t="s">
        <v>508</v>
      </c>
      <c r="AM123" s="81" t="s">
        <v>523</v>
      </c>
      <c r="AN123" s="81" t="b">
        <v>0</v>
      </c>
      <c r="AO123" s="88" t="s">
        <v>508</v>
      </c>
      <c r="AP123" s="81" t="s">
        <v>178</v>
      </c>
      <c r="AQ123" s="81">
        <v>0</v>
      </c>
      <c r="AR123" s="81">
        <v>0</v>
      </c>
      <c r="AS123" s="81"/>
      <c r="AT123" s="81"/>
      <c r="AU123" s="81"/>
      <c r="AV123" s="81"/>
      <c r="AW123" s="81"/>
      <c r="AX123" s="81"/>
      <c r="AY123" s="81"/>
      <c r="AZ123" s="81"/>
      <c r="BA123">
        <v>1</v>
      </c>
      <c r="BB123" s="80" t="str">
        <f>REPLACE(INDEX(GroupVertices[Group],MATCH(Edges[[#This Row],[Vertex 1]],GroupVertices[Vertex],0)),1,1,"")</f>
        <v>1</v>
      </c>
      <c r="BC123" s="80" t="str">
        <f>REPLACE(INDEX(GroupVertices[Group],MATCH(Edges[[#This Row],[Vertex 2]],GroupVertices[Vertex],0)),1,1,"")</f>
        <v>1</v>
      </c>
      <c r="BD123" s="48">
        <v>0</v>
      </c>
      <c r="BE123" s="49">
        <v>0</v>
      </c>
      <c r="BF123" s="48">
        <v>0</v>
      </c>
      <c r="BG123" s="49">
        <v>0</v>
      </c>
      <c r="BH123" s="48">
        <v>0</v>
      </c>
      <c r="BI123" s="49">
        <v>0</v>
      </c>
      <c r="BJ123" s="48">
        <v>12</v>
      </c>
      <c r="BK123" s="49">
        <v>100</v>
      </c>
      <c r="BL123" s="48">
        <v>12</v>
      </c>
    </row>
    <row r="124" spans="1:64" ht="15">
      <c r="A124" s="66" t="s">
        <v>252</v>
      </c>
      <c r="B124" s="66" t="s">
        <v>266</v>
      </c>
      <c r="C124" s="67" t="s">
        <v>1279</v>
      </c>
      <c r="D124" s="68">
        <v>3</v>
      </c>
      <c r="E124" s="69" t="s">
        <v>132</v>
      </c>
      <c r="F124" s="70">
        <v>32</v>
      </c>
      <c r="G124" s="67"/>
      <c r="H124" s="71"/>
      <c r="I124" s="72"/>
      <c r="J124" s="72"/>
      <c r="K124" s="34" t="s">
        <v>65</v>
      </c>
      <c r="L124" s="79">
        <v>124</v>
      </c>
      <c r="M124" s="79"/>
      <c r="N124" s="74"/>
      <c r="O124" s="81" t="s">
        <v>276</v>
      </c>
      <c r="P124" s="83">
        <v>43503.625925925924</v>
      </c>
      <c r="Q124" s="81" t="s">
        <v>287</v>
      </c>
      <c r="R124" s="81"/>
      <c r="S124" s="81"/>
      <c r="T124" s="81" t="s">
        <v>296</v>
      </c>
      <c r="U124" s="81"/>
      <c r="V124" s="84" t="s">
        <v>344</v>
      </c>
      <c r="W124" s="83">
        <v>43503.625925925924</v>
      </c>
      <c r="X124" s="84" t="s">
        <v>409</v>
      </c>
      <c r="Y124" s="81"/>
      <c r="Z124" s="81"/>
      <c r="AA124" s="88" t="s">
        <v>482</v>
      </c>
      <c r="AB124" s="81"/>
      <c r="AC124" s="81" t="b">
        <v>0</v>
      </c>
      <c r="AD124" s="81">
        <v>0</v>
      </c>
      <c r="AE124" s="88" t="s">
        <v>514</v>
      </c>
      <c r="AF124" s="81" t="b">
        <v>0</v>
      </c>
      <c r="AG124" s="81" t="s">
        <v>519</v>
      </c>
      <c r="AH124" s="81"/>
      <c r="AI124" s="88" t="s">
        <v>514</v>
      </c>
      <c r="AJ124" s="81" t="b">
        <v>0</v>
      </c>
      <c r="AK124" s="81">
        <v>4</v>
      </c>
      <c r="AL124" s="88" t="s">
        <v>496</v>
      </c>
      <c r="AM124" s="81" t="s">
        <v>520</v>
      </c>
      <c r="AN124" s="81" t="b">
        <v>0</v>
      </c>
      <c r="AO124" s="88" t="s">
        <v>496</v>
      </c>
      <c r="AP124" s="81" t="s">
        <v>178</v>
      </c>
      <c r="AQ124" s="81">
        <v>0</v>
      </c>
      <c r="AR124" s="81">
        <v>0</v>
      </c>
      <c r="AS124" s="81"/>
      <c r="AT124" s="81"/>
      <c r="AU124" s="81"/>
      <c r="AV124" s="81"/>
      <c r="AW124" s="81"/>
      <c r="AX124" s="81"/>
      <c r="AY124" s="81"/>
      <c r="AZ124" s="81"/>
      <c r="BA124">
        <v>1</v>
      </c>
      <c r="BB124" s="80" t="str">
        <f>REPLACE(INDEX(GroupVertices[Group],MATCH(Edges[[#This Row],[Vertex 1]],GroupVertices[Vertex],0)),1,1,"")</f>
        <v>3</v>
      </c>
      <c r="BC124" s="80" t="str">
        <f>REPLACE(INDEX(GroupVertices[Group],MATCH(Edges[[#This Row],[Vertex 2]],GroupVertices[Vertex],0)),1,1,"")</f>
        <v>3</v>
      </c>
      <c r="BD124" s="48">
        <v>0</v>
      </c>
      <c r="BE124" s="49">
        <v>0</v>
      </c>
      <c r="BF124" s="48">
        <v>1</v>
      </c>
      <c r="BG124" s="49">
        <v>4.761904761904762</v>
      </c>
      <c r="BH124" s="48">
        <v>0</v>
      </c>
      <c r="BI124" s="49">
        <v>0</v>
      </c>
      <c r="BJ124" s="48">
        <v>20</v>
      </c>
      <c r="BK124" s="49">
        <v>95.23809523809524</v>
      </c>
      <c r="BL124" s="48">
        <v>21</v>
      </c>
    </row>
    <row r="125" spans="1:64" ht="15">
      <c r="A125" s="66" t="s">
        <v>253</v>
      </c>
      <c r="B125" s="66" t="s">
        <v>270</v>
      </c>
      <c r="C125" s="67" t="s">
        <v>1279</v>
      </c>
      <c r="D125" s="68">
        <v>3</v>
      </c>
      <c r="E125" s="69" t="s">
        <v>132</v>
      </c>
      <c r="F125" s="70">
        <v>32</v>
      </c>
      <c r="G125" s="67"/>
      <c r="H125" s="71"/>
      <c r="I125" s="72"/>
      <c r="J125" s="72"/>
      <c r="K125" s="34" t="s">
        <v>65</v>
      </c>
      <c r="L125" s="79">
        <v>125</v>
      </c>
      <c r="M125" s="79"/>
      <c r="N125" s="74"/>
      <c r="O125" s="81" t="s">
        <v>276</v>
      </c>
      <c r="P125" s="83">
        <v>43503.654340277775</v>
      </c>
      <c r="Q125" s="81" t="s">
        <v>288</v>
      </c>
      <c r="R125" s="84" t="s">
        <v>293</v>
      </c>
      <c r="S125" s="81" t="s">
        <v>294</v>
      </c>
      <c r="T125" s="81" t="s">
        <v>296</v>
      </c>
      <c r="U125" s="81"/>
      <c r="V125" s="84" t="s">
        <v>345</v>
      </c>
      <c r="W125" s="83">
        <v>43503.654340277775</v>
      </c>
      <c r="X125" s="84" t="s">
        <v>410</v>
      </c>
      <c r="Y125" s="81"/>
      <c r="Z125" s="81"/>
      <c r="AA125" s="88" t="s">
        <v>483</v>
      </c>
      <c r="AB125" s="81"/>
      <c r="AC125" s="81" t="b">
        <v>0</v>
      </c>
      <c r="AD125" s="81">
        <v>0</v>
      </c>
      <c r="AE125" s="88" t="s">
        <v>514</v>
      </c>
      <c r="AF125" s="81" t="b">
        <v>0</v>
      </c>
      <c r="AG125" s="81" t="s">
        <v>517</v>
      </c>
      <c r="AH125" s="81"/>
      <c r="AI125" s="88" t="s">
        <v>514</v>
      </c>
      <c r="AJ125" s="81" t="b">
        <v>0</v>
      </c>
      <c r="AK125" s="81">
        <v>4</v>
      </c>
      <c r="AL125" s="88" t="s">
        <v>509</v>
      </c>
      <c r="AM125" s="81" t="s">
        <v>521</v>
      </c>
      <c r="AN125" s="81" t="b">
        <v>0</v>
      </c>
      <c r="AO125" s="88" t="s">
        <v>509</v>
      </c>
      <c r="AP125" s="81" t="s">
        <v>178</v>
      </c>
      <c r="AQ125" s="81">
        <v>0</v>
      </c>
      <c r="AR125" s="81">
        <v>0</v>
      </c>
      <c r="AS125" s="81"/>
      <c r="AT125" s="81"/>
      <c r="AU125" s="81"/>
      <c r="AV125" s="81"/>
      <c r="AW125" s="81"/>
      <c r="AX125" s="81"/>
      <c r="AY125" s="81"/>
      <c r="AZ125" s="81"/>
      <c r="BA125">
        <v>1</v>
      </c>
      <c r="BB125" s="80" t="str">
        <f>REPLACE(INDEX(GroupVertices[Group],MATCH(Edges[[#This Row],[Vertex 1]],GroupVertices[Vertex],0)),1,1,"")</f>
        <v>1</v>
      </c>
      <c r="BC125" s="80" t="str">
        <f>REPLACE(INDEX(GroupVertices[Group],MATCH(Edges[[#This Row],[Vertex 2]],GroupVertices[Vertex],0)),1,1,"")</f>
        <v>1</v>
      </c>
      <c r="BD125" s="48"/>
      <c r="BE125" s="49"/>
      <c r="BF125" s="48"/>
      <c r="BG125" s="49"/>
      <c r="BH125" s="48"/>
      <c r="BI125" s="49"/>
      <c r="BJ125" s="48"/>
      <c r="BK125" s="49"/>
      <c r="BL125" s="48"/>
    </row>
    <row r="126" spans="1:64" ht="15">
      <c r="A126" s="66" t="s">
        <v>253</v>
      </c>
      <c r="B126" s="66" t="s">
        <v>273</v>
      </c>
      <c r="C126" s="67" t="s">
        <v>1279</v>
      </c>
      <c r="D126" s="68">
        <v>3</v>
      </c>
      <c r="E126" s="69" t="s">
        <v>132</v>
      </c>
      <c r="F126" s="70">
        <v>32</v>
      </c>
      <c r="G126" s="67"/>
      <c r="H126" s="71"/>
      <c r="I126" s="72"/>
      <c r="J126" s="72"/>
      <c r="K126" s="34" t="s">
        <v>65</v>
      </c>
      <c r="L126" s="79">
        <v>126</v>
      </c>
      <c r="M126" s="79"/>
      <c r="N126" s="74"/>
      <c r="O126" s="81" t="s">
        <v>277</v>
      </c>
      <c r="P126" s="83">
        <v>43503.654340277775</v>
      </c>
      <c r="Q126" s="81" t="s">
        <v>288</v>
      </c>
      <c r="R126" s="84" t="s">
        <v>293</v>
      </c>
      <c r="S126" s="81" t="s">
        <v>294</v>
      </c>
      <c r="T126" s="81" t="s">
        <v>296</v>
      </c>
      <c r="U126" s="81"/>
      <c r="V126" s="84" t="s">
        <v>345</v>
      </c>
      <c r="W126" s="83">
        <v>43503.654340277775</v>
      </c>
      <c r="X126" s="84" t="s">
        <v>410</v>
      </c>
      <c r="Y126" s="81"/>
      <c r="Z126" s="81"/>
      <c r="AA126" s="88" t="s">
        <v>483</v>
      </c>
      <c r="AB126" s="81"/>
      <c r="AC126" s="81" t="b">
        <v>0</v>
      </c>
      <c r="AD126" s="81">
        <v>0</v>
      </c>
      <c r="AE126" s="88" t="s">
        <v>514</v>
      </c>
      <c r="AF126" s="81" t="b">
        <v>0</v>
      </c>
      <c r="AG126" s="81" t="s">
        <v>517</v>
      </c>
      <c r="AH126" s="81"/>
      <c r="AI126" s="88" t="s">
        <v>514</v>
      </c>
      <c r="AJ126" s="81" t="b">
        <v>0</v>
      </c>
      <c r="AK126" s="81">
        <v>4</v>
      </c>
      <c r="AL126" s="88" t="s">
        <v>509</v>
      </c>
      <c r="AM126" s="81" t="s">
        <v>521</v>
      </c>
      <c r="AN126" s="81" t="b">
        <v>0</v>
      </c>
      <c r="AO126" s="88" t="s">
        <v>509</v>
      </c>
      <c r="AP126" s="81" t="s">
        <v>178</v>
      </c>
      <c r="AQ126" s="81">
        <v>0</v>
      </c>
      <c r="AR126" s="81">
        <v>0</v>
      </c>
      <c r="AS126" s="81"/>
      <c r="AT126" s="81"/>
      <c r="AU126" s="81"/>
      <c r="AV126" s="81"/>
      <c r="AW126" s="81"/>
      <c r="AX126" s="81"/>
      <c r="AY126" s="81"/>
      <c r="AZ126" s="81"/>
      <c r="BA126">
        <v>1</v>
      </c>
      <c r="BB126" s="80" t="str">
        <f>REPLACE(INDEX(GroupVertices[Group],MATCH(Edges[[#This Row],[Vertex 1]],GroupVertices[Vertex],0)),1,1,"")</f>
        <v>1</v>
      </c>
      <c r="BC126" s="80" t="str">
        <f>REPLACE(INDEX(GroupVertices[Group],MATCH(Edges[[#This Row],[Vertex 2]],GroupVertices[Vertex],0)),1,1,"")</f>
        <v>1</v>
      </c>
      <c r="BD126" s="48"/>
      <c r="BE126" s="49"/>
      <c r="BF126" s="48"/>
      <c r="BG126" s="49"/>
      <c r="BH126" s="48"/>
      <c r="BI126" s="49"/>
      <c r="BJ126" s="48"/>
      <c r="BK126" s="49"/>
      <c r="BL126" s="48"/>
    </row>
    <row r="127" spans="1:64" ht="15">
      <c r="A127" s="66" t="s">
        <v>253</v>
      </c>
      <c r="B127" s="66" t="s">
        <v>269</v>
      </c>
      <c r="C127" s="67" t="s">
        <v>1279</v>
      </c>
      <c r="D127" s="68">
        <v>3</v>
      </c>
      <c r="E127" s="69" t="s">
        <v>132</v>
      </c>
      <c r="F127" s="70">
        <v>32</v>
      </c>
      <c r="G127" s="67"/>
      <c r="H127" s="71"/>
      <c r="I127" s="72"/>
      <c r="J127" s="72"/>
      <c r="K127" s="34" t="s">
        <v>65</v>
      </c>
      <c r="L127" s="79">
        <v>127</v>
      </c>
      <c r="M127" s="79"/>
      <c r="N127" s="74"/>
      <c r="O127" s="81" t="s">
        <v>277</v>
      </c>
      <c r="P127" s="83">
        <v>43503.654340277775</v>
      </c>
      <c r="Q127" s="81" t="s">
        <v>288</v>
      </c>
      <c r="R127" s="84" t="s">
        <v>293</v>
      </c>
      <c r="S127" s="81" t="s">
        <v>294</v>
      </c>
      <c r="T127" s="81" t="s">
        <v>296</v>
      </c>
      <c r="U127" s="81"/>
      <c r="V127" s="84" t="s">
        <v>345</v>
      </c>
      <c r="W127" s="83">
        <v>43503.654340277775</v>
      </c>
      <c r="X127" s="84" t="s">
        <v>410</v>
      </c>
      <c r="Y127" s="81"/>
      <c r="Z127" s="81"/>
      <c r="AA127" s="88" t="s">
        <v>483</v>
      </c>
      <c r="AB127" s="81"/>
      <c r="AC127" s="81" t="b">
        <v>0</v>
      </c>
      <c r="AD127" s="81">
        <v>0</v>
      </c>
      <c r="AE127" s="88" t="s">
        <v>514</v>
      </c>
      <c r="AF127" s="81" t="b">
        <v>0</v>
      </c>
      <c r="AG127" s="81" t="s">
        <v>517</v>
      </c>
      <c r="AH127" s="81"/>
      <c r="AI127" s="88" t="s">
        <v>514</v>
      </c>
      <c r="AJ127" s="81" t="b">
        <v>0</v>
      </c>
      <c r="AK127" s="81">
        <v>4</v>
      </c>
      <c r="AL127" s="88" t="s">
        <v>509</v>
      </c>
      <c r="AM127" s="81" t="s">
        <v>521</v>
      </c>
      <c r="AN127" s="81" t="b">
        <v>0</v>
      </c>
      <c r="AO127" s="88" t="s">
        <v>509</v>
      </c>
      <c r="AP127" s="81" t="s">
        <v>178</v>
      </c>
      <c r="AQ127" s="81">
        <v>0</v>
      </c>
      <c r="AR127" s="81">
        <v>0</v>
      </c>
      <c r="AS127" s="81"/>
      <c r="AT127" s="81"/>
      <c r="AU127" s="81"/>
      <c r="AV127" s="81"/>
      <c r="AW127" s="81"/>
      <c r="AX127" s="81"/>
      <c r="AY127" s="81"/>
      <c r="AZ127" s="81"/>
      <c r="BA127">
        <v>1</v>
      </c>
      <c r="BB127" s="80" t="str">
        <f>REPLACE(INDEX(GroupVertices[Group],MATCH(Edges[[#This Row],[Vertex 1]],GroupVertices[Vertex],0)),1,1,"")</f>
        <v>1</v>
      </c>
      <c r="BC127" s="80" t="str">
        <f>REPLACE(INDEX(GroupVertices[Group],MATCH(Edges[[#This Row],[Vertex 2]],GroupVertices[Vertex],0)),1,1,"")</f>
        <v>1</v>
      </c>
      <c r="BD127" s="48">
        <v>0</v>
      </c>
      <c r="BE127" s="49">
        <v>0</v>
      </c>
      <c r="BF127" s="48">
        <v>0</v>
      </c>
      <c r="BG127" s="49">
        <v>0</v>
      </c>
      <c r="BH127" s="48">
        <v>0</v>
      </c>
      <c r="BI127" s="49">
        <v>0</v>
      </c>
      <c r="BJ127" s="48">
        <v>13</v>
      </c>
      <c r="BK127" s="49">
        <v>100</v>
      </c>
      <c r="BL127" s="48">
        <v>13</v>
      </c>
    </row>
    <row r="128" spans="1:64" ht="15">
      <c r="A128" s="66" t="s">
        <v>254</v>
      </c>
      <c r="B128" s="66" t="s">
        <v>259</v>
      </c>
      <c r="C128" s="67" t="s">
        <v>1279</v>
      </c>
      <c r="D128" s="68">
        <v>3</v>
      </c>
      <c r="E128" s="69" t="s">
        <v>132</v>
      </c>
      <c r="F128" s="70">
        <v>32</v>
      </c>
      <c r="G128" s="67"/>
      <c r="H128" s="71"/>
      <c r="I128" s="72"/>
      <c r="J128" s="72"/>
      <c r="K128" s="34" t="s">
        <v>65</v>
      </c>
      <c r="L128" s="79">
        <v>128</v>
      </c>
      <c r="M128" s="79"/>
      <c r="N128" s="74"/>
      <c r="O128" s="81" t="s">
        <v>276</v>
      </c>
      <c r="P128" s="83">
        <v>43503.72547453704</v>
      </c>
      <c r="Q128" s="81" t="s">
        <v>282</v>
      </c>
      <c r="R128" s="84" t="s">
        <v>290</v>
      </c>
      <c r="S128" s="81" t="s">
        <v>294</v>
      </c>
      <c r="T128" s="81" t="s">
        <v>298</v>
      </c>
      <c r="U128" s="81"/>
      <c r="V128" s="84" t="s">
        <v>346</v>
      </c>
      <c r="W128" s="83">
        <v>43503.72547453704</v>
      </c>
      <c r="X128" s="84" t="s">
        <v>411</v>
      </c>
      <c r="Y128" s="81"/>
      <c r="Z128" s="81"/>
      <c r="AA128" s="88" t="s">
        <v>484</v>
      </c>
      <c r="AB128" s="81"/>
      <c r="AC128" s="81" t="b">
        <v>0</v>
      </c>
      <c r="AD128" s="81">
        <v>0</v>
      </c>
      <c r="AE128" s="88" t="s">
        <v>514</v>
      </c>
      <c r="AF128" s="81" t="b">
        <v>0</v>
      </c>
      <c r="AG128" s="81" t="s">
        <v>517</v>
      </c>
      <c r="AH128" s="81"/>
      <c r="AI128" s="88" t="s">
        <v>514</v>
      </c>
      <c r="AJ128" s="81" t="b">
        <v>0</v>
      </c>
      <c r="AK128" s="81">
        <v>19</v>
      </c>
      <c r="AL128" s="88" t="s">
        <v>489</v>
      </c>
      <c r="AM128" s="81" t="s">
        <v>523</v>
      </c>
      <c r="AN128" s="81" t="b">
        <v>0</v>
      </c>
      <c r="AO128" s="88" t="s">
        <v>489</v>
      </c>
      <c r="AP128" s="81" t="s">
        <v>178</v>
      </c>
      <c r="AQ128" s="81">
        <v>0</v>
      </c>
      <c r="AR128" s="81">
        <v>0</v>
      </c>
      <c r="AS128" s="81"/>
      <c r="AT128" s="81"/>
      <c r="AU128" s="81"/>
      <c r="AV128" s="81"/>
      <c r="AW128" s="81"/>
      <c r="AX128" s="81"/>
      <c r="AY128" s="81"/>
      <c r="AZ128" s="81"/>
      <c r="BA128">
        <v>1</v>
      </c>
      <c r="BB128" s="80" t="str">
        <f>REPLACE(INDEX(GroupVertices[Group],MATCH(Edges[[#This Row],[Vertex 1]],GroupVertices[Vertex],0)),1,1,"")</f>
        <v>2</v>
      </c>
      <c r="BC128" s="80" t="str">
        <f>REPLACE(INDEX(GroupVertices[Group],MATCH(Edges[[#This Row],[Vertex 2]],GroupVertices[Vertex],0)),1,1,"")</f>
        <v>2</v>
      </c>
      <c r="BD128" s="48"/>
      <c r="BE128" s="49"/>
      <c r="BF128" s="48"/>
      <c r="BG128" s="49"/>
      <c r="BH128" s="48"/>
      <c r="BI128" s="49"/>
      <c r="BJ128" s="48"/>
      <c r="BK128" s="49"/>
      <c r="BL128" s="48"/>
    </row>
    <row r="129" spans="1:64" ht="15">
      <c r="A129" s="66" t="s">
        <v>254</v>
      </c>
      <c r="B129" s="66" t="s">
        <v>260</v>
      </c>
      <c r="C129" s="67" t="s">
        <v>1279</v>
      </c>
      <c r="D129" s="68">
        <v>3</v>
      </c>
      <c r="E129" s="69" t="s">
        <v>132</v>
      </c>
      <c r="F129" s="70">
        <v>32</v>
      </c>
      <c r="G129" s="67"/>
      <c r="H129" s="71"/>
      <c r="I129" s="72"/>
      <c r="J129" s="72"/>
      <c r="K129" s="34" t="s">
        <v>65</v>
      </c>
      <c r="L129" s="79">
        <v>129</v>
      </c>
      <c r="M129" s="79"/>
      <c r="N129" s="74"/>
      <c r="O129" s="81" t="s">
        <v>277</v>
      </c>
      <c r="P129" s="83">
        <v>43503.72547453704</v>
      </c>
      <c r="Q129" s="81" t="s">
        <v>282</v>
      </c>
      <c r="R129" s="84" t="s">
        <v>290</v>
      </c>
      <c r="S129" s="81" t="s">
        <v>294</v>
      </c>
      <c r="T129" s="81" t="s">
        <v>298</v>
      </c>
      <c r="U129" s="81"/>
      <c r="V129" s="84" t="s">
        <v>346</v>
      </c>
      <c r="W129" s="83">
        <v>43503.72547453704</v>
      </c>
      <c r="X129" s="84" t="s">
        <v>411</v>
      </c>
      <c r="Y129" s="81"/>
      <c r="Z129" s="81"/>
      <c r="AA129" s="88" t="s">
        <v>484</v>
      </c>
      <c r="AB129" s="81"/>
      <c r="AC129" s="81" t="b">
        <v>0</v>
      </c>
      <c r="AD129" s="81">
        <v>0</v>
      </c>
      <c r="AE129" s="88" t="s">
        <v>514</v>
      </c>
      <c r="AF129" s="81" t="b">
        <v>0</v>
      </c>
      <c r="AG129" s="81" t="s">
        <v>517</v>
      </c>
      <c r="AH129" s="81"/>
      <c r="AI129" s="88" t="s">
        <v>514</v>
      </c>
      <c r="AJ129" s="81" t="b">
        <v>0</v>
      </c>
      <c r="AK129" s="81">
        <v>19</v>
      </c>
      <c r="AL129" s="88" t="s">
        <v>489</v>
      </c>
      <c r="AM129" s="81" t="s">
        <v>523</v>
      </c>
      <c r="AN129" s="81" t="b">
        <v>0</v>
      </c>
      <c r="AO129" s="88" t="s">
        <v>489</v>
      </c>
      <c r="AP129" s="81" t="s">
        <v>178</v>
      </c>
      <c r="AQ129" s="81">
        <v>0</v>
      </c>
      <c r="AR129" s="81">
        <v>0</v>
      </c>
      <c r="AS129" s="81"/>
      <c r="AT129" s="81"/>
      <c r="AU129" s="81"/>
      <c r="AV129" s="81"/>
      <c r="AW129" s="81"/>
      <c r="AX129" s="81"/>
      <c r="AY129" s="81"/>
      <c r="AZ129" s="81"/>
      <c r="BA129">
        <v>1</v>
      </c>
      <c r="BB129" s="80" t="str">
        <f>REPLACE(INDEX(GroupVertices[Group],MATCH(Edges[[#This Row],[Vertex 1]],GroupVertices[Vertex],0)),1,1,"")</f>
        <v>2</v>
      </c>
      <c r="BC129" s="80" t="str">
        <f>REPLACE(INDEX(GroupVertices[Group],MATCH(Edges[[#This Row],[Vertex 2]],GroupVertices[Vertex],0)),1,1,"")</f>
        <v>2</v>
      </c>
      <c r="BD129" s="48"/>
      <c r="BE129" s="49"/>
      <c r="BF129" s="48"/>
      <c r="BG129" s="49"/>
      <c r="BH129" s="48"/>
      <c r="BI129" s="49"/>
      <c r="BJ129" s="48"/>
      <c r="BK129" s="49"/>
      <c r="BL129" s="48"/>
    </row>
    <row r="130" spans="1:64" ht="15">
      <c r="A130" s="66" t="s">
        <v>254</v>
      </c>
      <c r="B130" s="66" t="s">
        <v>274</v>
      </c>
      <c r="C130" s="67" t="s">
        <v>1279</v>
      </c>
      <c r="D130" s="68">
        <v>3</v>
      </c>
      <c r="E130" s="69" t="s">
        <v>132</v>
      </c>
      <c r="F130" s="70">
        <v>32</v>
      </c>
      <c r="G130" s="67"/>
      <c r="H130" s="71"/>
      <c r="I130" s="72"/>
      <c r="J130" s="72"/>
      <c r="K130" s="34" t="s">
        <v>65</v>
      </c>
      <c r="L130" s="79">
        <v>130</v>
      </c>
      <c r="M130" s="79"/>
      <c r="N130" s="74"/>
      <c r="O130" s="81" t="s">
        <v>277</v>
      </c>
      <c r="P130" s="83">
        <v>43503.72547453704</v>
      </c>
      <c r="Q130" s="81" t="s">
        <v>282</v>
      </c>
      <c r="R130" s="84" t="s">
        <v>290</v>
      </c>
      <c r="S130" s="81" t="s">
        <v>294</v>
      </c>
      <c r="T130" s="81" t="s">
        <v>298</v>
      </c>
      <c r="U130" s="81"/>
      <c r="V130" s="84" t="s">
        <v>346</v>
      </c>
      <c r="W130" s="83">
        <v>43503.72547453704</v>
      </c>
      <c r="X130" s="84" t="s">
        <v>411</v>
      </c>
      <c r="Y130" s="81"/>
      <c r="Z130" s="81"/>
      <c r="AA130" s="88" t="s">
        <v>484</v>
      </c>
      <c r="AB130" s="81"/>
      <c r="AC130" s="81" t="b">
        <v>0</v>
      </c>
      <c r="AD130" s="81">
        <v>0</v>
      </c>
      <c r="AE130" s="88" t="s">
        <v>514</v>
      </c>
      <c r="AF130" s="81" t="b">
        <v>0</v>
      </c>
      <c r="AG130" s="81" t="s">
        <v>517</v>
      </c>
      <c r="AH130" s="81"/>
      <c r="AI130" s="88" t="s">
        <v>514</v>
      </c>
      <c r="AJ130" s="81" t="b">
        <v>0</v>
      </c>
      <c r="AK130" s="81">
        <v>19</v>
      </c>
      <c r="AL130" s="88" t="s">
        <v>489</v>
      </c>
      <c r="AM130" s="81" t="s">
        <v>523</v>
      </c>
      <c r="AN130" s="81" t="b">
        <v>0</v>
      </c>
      <c r="AO130" s="88" t="s">
        <v>489</v>
      </c>
      <c r="AP130" s="81" t="s">
        <v>178</v>
      </c>
      <c r="AQ130" s="81">
        <v>0</v>
      </c>
      <c r="AR130" s="81">
        <v>0</v>
      </c>
      <c r="AS130" s="81"/>
      <c r="AT130" s="81"/>
      <c r="AU130" s="81"/>
      <c r="AV130" s="81"/>
      <c r="AW130" s="81"/>
      <c r="AX130" s="81"/>
      <c r="AY130" s="81"/>
      <c r="AZ130" s="81"/>
      <c r="BA130">
        <v>1</v>
      </c>
      <c r="BB130" s="80" t="str">
        <f>REPLACE(INDEX(GroupVertices[Group],MATCH(Edges[[#This Row],[Vertex 1]],GroupVertices[Vertex],0)),1,1,"")</f>
        <v>2</v>
      </c>
      <c r="BC130" s="80" t="str">
        <f>REPLACE(INDEX(GroupVertices[Group],MATCH(Edges[[#This Row],[Vertex 2]],GroupVertices[Vertex],0)),1,1,"")</f>
        <v>2</v>
      </c>
      <c r="BD130" s="48"/>
      <c r="BE130" s="49"/>
      <c r="BF130" s="48"/>
      <c r="BG130" s="49"/>
      <c r="BH130" s="48"/>
      <c r="BI130" s="49"/>
      <c r="BJ130" s="48"/>
      <c r="BK130" s="49"/>
      <c r="BL130" s="48"/>
    </row>
    <row r="131" spans="1:64" ht="15">
      <c r="A131" s="66" t="s">
        <v>254</v>
      </c>
      <c r="B131" s="66" t="s">
        <v>273</v>
      </c>
      <c r="C131" s="67" t="s">
        <v>1279</v>
      </c>
      <c r="D131" s="68">
        <v>3</v>
      </c>
      <c r="E131" s="69" t="s">
        <v>132</v>
      </c>
      <c r="F131" s="70">
        <v>32</v>
      </c>
      <c r="G131" s="67"/>
      <c r="H131" s="71"/>
      <c r="I131" s="72"/>
      <c r="J131" s="72"/>
      <c r="K131" s="34" t="s">
        <v>65</v>
      </c>
      <c r="L131" s="79">
        <v>131</v>
      </c>
      <c r="M131" s="79"/>
      <c r="N131" s="74"/>
      <c r="O131" s="81" t="s">
        <v>277</v>
      </c>
      <c r="P131" s="83">
        <v>43503.72547453704</v>
      </c>
      <c r="Q131" s="81" t="s">
        <v>282</v>
      </c>
      <c r="R131" s="84" t="s">
        <v>290</v>
      </c>
      <c r="S131" s="81" t="s">
        <v>294</v>
      </c>
      <c r="T131" s="81" t="s">
        <v>298</v>
      </c>
      <c r="U131" s="81"/>
      <c r="V131" s="84" t="s">
        <v>346</v>
      </c>
      <c r="W131" s="83">
        <v>43503.72547453704</v>
      </c>
      <c r="X131" s="84" t="s">
        <v>411</v>
      </c>
      <c r="Y131" s="81"/>
      <c r="Z131" s="81"/>
      <c r="AA131" s="88" t="s">
        <v>484</v>
      </c>
      <c r="AB131" s="81"/>
      <c r="AC131" s="81" t="b">
        <v>0</v>
      </c>
      <c r="AD131" s="81">
        <v>0</v>
      </c>
      <c r="AE131" s="88" t="s">
        <v>514</v>
      </c>
      <c r="AF131" s="81" t="b">
        <v>0</v>
      </c>
      <c r="AG131" s="81" t="s">
        <v>517</v>
      </c>
      <c r="AH131" s="81"/>
      <c r="AI131" s="88" t="s">
        <v>514</v>
      </c>
      <c r="AJ131" s="81" t="b">
        <v>0</v>
      </c>
      <c r="AK131" s="81">
        <v>19</v>
      </c>
      <c r="AL131" s="88" t="s">
        <v>489</v>
      </c>
      <c r="AM131" s="81" t="s">
        <v>523</v>
      </c>
      <c r="AN131" s="81" t="b">
        <v>0</v>
      </c>
      <c r="AO131" s="88" t="s">
        <v>489</v>
      </c>
      <c r="AP131" s="81" t="s">
        <v>178</v>
      </c>
      <c r="AQ131" s="81">
        <v>0</v>
      </c>
      <c r="AR131" s="81">
        <v>0</v>
      </c>
      <c r="AS131" s="81"/>
      <c r="AT131" s="81"/>
      <c r="AU131" s="81"/>
      <c r="AV131" s="81"/>
      <c r="AW131" s="81"/>
      <c r="AX131" s="81"/>
      <c r="AY131" s="81"/>
      <c r="AZ131" s="81"/>
      <c r="BA131">
        <v>1</v>
      </c>
      <c r="BB131" s="80" t="str">
        <f>REPLACE(INDEX(GroupVertices[Group],MATCH(Edges[[#This Row],[Vertex 1]],GroupVertices[Vertex],0)),1,1,"")</f>
        <v>2</v>
      </c>
      <c r="BC131" s="80" t="str">
        <f>REPLACE(INDEX(GroupVertices[Group],MATCH(Edges[[#This Row],[Vertex 2]],GroupVertices[Vertex],0)),1,1,"")</f>
        <v>1</v>
      </c>
      <c r="BD131" s="48">
        <v>0</v>
      </c>
      <c r="BE131" s="49">
        <v>0</v>
      </c>
      <c r="BF131" s="48">
        <v>0</v>
      </c>
      <c r="BG131" s="49">
        <v>0</v>
      </c>
      <c r="BH131" s="48">
        <v>0</v>
      </c>
      <c r="BI131" s="49">
        <v>0</v>
      </c>
      <c r="BJ131" s="48">
        <v>33</v>
      </c>
      <c r="BK131" s="49">
        <v>100</v>
      </c>
      <c r="BL131" s="48">
        <v>33</v>
      </c>
    </row>
    <row r="132" spans="1:64" ht="15">
      <c r="A132" s="66" t="s">
        <v>255</v>
      </c>
      <c r="B132" s="66" t="s">
        <v>259</v>
      </c>
      <c r="C132" s="67" t="s">
        <v>1279</v>
      </c>
      <c r="D132" s="68">
        <v>3</v>
      </c>
      <c r="E132" s="69" t="s">
        <v>132</v>
      </c>
      <c r="F132" s="70">
        <v>32</v>
      </c>
      <c r="G132" s="67"/>
      <c r="H132" s="71"/>
      <c r="I132" s="72"/>
      <c r="J132" s="72"/>
      <c r="K132" s="34" t="s">
        <v>65</v>
      </c>
      <c r="L132" s="79">
        <v>132</v>
      </c>
      <c r="M132" s="79"/>
      <c r="N132" s="74"/>
      <c r="O132" s="81" t="s">
        <v>276</v>
      </c>
      <c r="P132" s="83">
        <v>43503.74527777778</v>
      </c>
      <c r="Q132" s="81" t="s">
        <v>282</v>
      </c>
      <c r="R132" s="84" t="s">
        <v>290</v>
      </c>
      <c r="S132" s="81" t="s">
        <v>294</v>
      </c>
      <c r="T132" s="81" t="s">
        <v>298</v>
      </c>
      <c r="U132" s="81"/>
      <c r="V132" s="84" t="s">
        <v>347</v>
      </c>
      <c r="W132" s="83">
        <v>43503.74527777778</v>
      </c>
      <c r="X132" s="84" t="s">
        <v>412</v>
      </c>
      <c r="Y132" s="81"/>
      <c r="Z132" s="81"/>
      <c r="AA132" s="88" t="s">
        <v>485</v>
      </c>
      <c r="AB132" s="81"/>
      <c r="AC132" s="81" t="b">
        <v>0</v>
      </c>
      <c r="AD132" s="81">
        <v>0</v>
      </c>
      <c r="AE132" s="88" t="s">
        <v>514</v>
      </c>
      <c r="AF132" s="81" t="b">
        <v>0</v>
      </c>
      <c r="AG132" s="81" t="s">
        <v>517</v>
      </c>
      <c r="AH132" s="81"/>
      <c r="AI132" s="88" t="s">
        <v>514</v>
      </c>
      <c r="AJ132" s="81" t="b">
        <v>0</v>
      </c>
      <c r="AK132" s="81">
        <v>19</v>
      </c>
      <c r="AL132" s="88" t="s">
        <v>489</v>
      </c>
      <c r="AM132" s="81" t="s">
        <v>523</v>
      </c>
      <c r="AN132" s="81" t="b">
        <v>0</v>
      </c>
      <c r="AO132" s="88" t="s">
        <v>489</v>
      </c>
      <c r="AP132" s="81" t="s">
        <v>178</v>
      </c>
      <c r="AQ132" s="81">
        <v>0</v>
      </c>
      <c r="AR132" s="81">
        <v>0</v>
      </c>
      <c r="AS132" s="81"/>
      <c r="AT132" s="81"/>
      <c r="AU132" s="81"/>
      <c r="AV132" s="81"/>
      <c r="AW132" s="81"/>
      <c r="AX132" s="81"/>
      <c r="AY132" s="81"/>
      <c r="AZ132" s="81"/>
      <c r="BA132">
        <v>1</v>
      </c>
      <c r="BB132" s="80" t="str">
        <f>REPLACE(INDEX(GroupVertices[Group],MATCH(Edges[[#This Row],[Vertex 1]],GroupVertices[Vertex],0)),1,1,"")</f>
        <v>2</v>
      </c>
      <c r="BC132" s="80" t="str">
        <f>REPLACE(INDEX(GroupVertices[Group],MATCH(Edges[[#This Row],[Vertex 2]],GroupVertices[Vertex],0)),1,1,"")</f>
        <v>2</v>
      </c>
      <c r="BD132" s="48"/>
      <c r="BE132" s="49"/>
      <c r="BF132" s="48"/>
      <c r="BG132" s="49"/>
      <c r="BH132" s="48"/>
      <c r="BI132" s="49"/>
      <c r="BJ132" s="48"/>
      <c r="BK132" s="49"/>
      <c r="BL132" s="48"/>
    </row>
    <row r="133" spans="1:64" ht="15">
      <c r="A133" s="66" t="s">
        <v>255</v>
      </c>
      <c r="B133" s="66" t="s">
        <v>260</v>
      </c>
      <c r="C133" s="67" t="s">
        <v>1279</v>
      </c>
      <c r="D133" s="68">
        <v>3</v>
      </c>
      <c r="E133" s="69" t="s">
        <v>132</v>
      </c>
      <c r="F133" s="70">
        <v>32</v>
      </c>
      <c r="G133" s="67"/>
      <c r="H133" s="71"/>
      <c r="I133" s="72"/>
      <c r="J133" s="72"/>
      <c r="K133" s="34" t="s">
        <v>65</v>
      </c>
      <c r="L133" s="79">
        <v>133</v>
      </c>
      <c r="M133" s="79"/>
      <c r="N133" s="74"/>
      <c r="O133" s="81" t="s">
        <v>277</v>
      </c>
      <c r="P133" s="83">
        <v>43503.74527777778</v>
      </c>
      <c r="Q133" s="81" t="s">
        <v>282</v>
      </c>
      <c r="R133" s="84" t="s">
        <v>290</v>
      </c>
      <c r="S133" s="81" t="s">
        <v>294</v>
      </c>
      <c r="T133" s="81" t="s">
        <v>298</v>
      </c>
      <c r="U133" s="81"/>
      <c r="V133" s="84" t="s">
        <v>347</v>
      </c>
      <c r="W133" s="83">
        <v>43503.74527777778</v>
      </c>
      <c r="X133" s="84" t="s">
        <v>412</v>
      </c>
      <c r="Y133" s="81"/>
      <c r="Z133" s="81"/>
      <c r="AA133" s="88" t="s">
        <v>485</v>
      </c>
      <c r="AB133" s="81"/>
      <c r="AC133" s="81" t="b">
        <v>0</v>
      </c>
      <c r="AD133" s="81">
        <v>0</v>
      </c>
      <c r="AE133" s="88" t="s">
        <v>514</v>
      </c>
      <c r="AF133" s="81" t="b">
        <v>0</v>
      </c>
      <c r="AG133" s="81" t="s">
        <v>517</v>
      </c>
      <c r="AH133" s="81"/>
      <c r="AI133" s="88" t="s">
        <v>514</v>
      </c>
      <c r="AJ133" s="81" t="b">
        <v>0</v>
      </c>
      <c r="AK133" s="81">
        <v>19</v>
      </c>
      <c r="AL133" s="88" t="s">
        <v>489</v>
      </c>
      <c r="AM133" s="81" t="s">
        <v>523</v>
      </c>
      <c r="AN133" s="81" t="b">
        <v>0</v>
      </c>
      <c r="AO133" s="88" t="s">
        <v>489</v>
      </c>
      <c r="AP133" s="81" t="s">
        <v>178</v>
      </c>
      <c r="AQ133" s="81">
        <v>0</v>
      </c>
      <c r="AR133" s="81">
        <v>0</v>
      </c>
      <c r="AS133" s="81"/>
      <c r="AT133" s="81"/>
      <c r="AU133" s="81"/>
      <c r="AV133" s="81"/>
      <c r="AW133" s="81"/>
      <c r="AX133" s="81"/>
      <c r="AY133" s="81"/>
      <c r="AZ133" s="81"/>
      <c r="BA133">
        <v>1</v>
      </c>
      <c r="BB133" s="80" t="str">
        <f>REPLACE(INDEX(GroupVertices[Group],MATCH(Edges[[#This Row],[Vertex 1]],GroupVertices[Vertex],0)),1,1,"")</f>
        <v>2</v>
      </c>
      <c r="BC133" s="80" t="str">
        <f>REPLACE(INDEX(GroupVertices[Group],MATCH(Edges[[#This Row],[Vertex 2]],GroupVertices[Vertex],0)),1,1,"")</f>
        <v>2</v>
      </c>
      <c r="BD133" s="48"/>
      <c r="BE133" s="49"/>
      <c r="BF133" s="48"/>
      <c r="BG133" s="49"/>
      <c r="BH133" s="48"/>
      <c r="BI133" s="49"/>
      <c r="BJ133" s="48"/>
      <c r="BK133" s="49"/>
      <c r="BL133" s="48"/>
    </row>
    <row r="134" spans="1:64" ht="15">
      <c r="A134" s="66" t="s">
        <v>255</v>
      </c>
      <c r="B134" s="66" t="s">
        <v>274</v>
      </c>
      <c r="C134" s="67" t="s">
        <v>1279</v>
      </c>
      <c r="D134" s="68">
        <v>3</v>
      </c>
      <c r="E134" s="69" t="s">
        <v>132</v>
      </c>
      <c r="F134" s="70">
        <v>32</v>
      </c>
      <c r="G134" s="67"/>
      <c r="H134" s="71"/>
      <c r="I134" s="72"/>
      <c r="J134" s="72"/>
      <c r="K134" s="34" t="s">
        <v>65</v>
      </c>
      <c r="L134" s="79">
        <v>134</v>
      </c>
      <c r="M134" s="79"/>
      <c r="N134" s="74"/>
      <c r="O134" s="81" t="s">
        <v>277</v>
      </c>
      <c r="P134" s="83">
        <v>43503.74527777778</v>
      </c>
      <c r="Q134" s="81" t="s">
        <v>282</v>
      </c>
      <c r="R134" s="84" t="s">
        <v>290</v>
      </c>
      <c r="S134" s="81" t="s">
        <v>294</v>
      </c>
      <c r="T134" s="81" t="s">
        <v>298</v>
      </c>
      <c r="U134" s="81"/>
      <c r="V134" s="84" t="s">
        <v>347</v>
      </c>
      <c r="W134" s="83">
        <v>43503.74527777778</v>
      </c>
      <c r="X134" s="84" t="s">
        <v>412</v>
      </c>
      <c r="Y134" s="81"/>
      <c r="Z134" s="81"/>
      <c r="AA134" s="88" t="s">
        <v>485</v>
      </c>
      <c r="AB134" s="81"/>
      <c r="AC134" s="81" t="b">
        <v>0</v>
      </c>
      <c r="AD134" s="81">
        <v>0</v>
      </c>
      <c r="AE134" s="88" t="s">
        <v>514</v>
      </c>
      <c r="AF134" s="81" t="b">
        <v>0</v>
      </c>
      <c r="AG134" s="81" t="s">
        <v>517</v>
      </c>
      <c r="AH134" s="81"/>
      <c r="AI134" s="88" t="s">
        <v>514</v>
      </c>
      <c r="AJ134" s="81" t="b">
        <v>0</v>
      </c>
      <c r="AK134" s="81">
        <v>19</v>
      </c>
      <c r="AL134" s="88" t="s">
        <v>489</v>
      </c>
      <c r="AM134" s="81" t="s">
        <v>523</v>
      </c>
      <c r="AN134" s="81" t="b">
        <v>0</v>
      </c>
      <c r="AO134" s="88" t="s">
        <v>489</v>
      </c>
      <c r="AP134" s="81" t="s">
        <v>178</v>
      </c>
      <c r="AQ134" s="81">
        <v>0</v>
      </c>
      <c r="AR134" s="81">
        <v>0</v>
      </c>
      <c r="AS134" s="81"/>
      <c r="AT134" s="81"/>
      <c r="AU134" s="81"/>
      <c r="AV134" s="81"/>
      <c r="AW134" s="81"/>
      <c r="AX134" s="81"/>
      <c r="AY134" s="81"/>
      <c r="AZ134" s="81"/>
      <c r="BA134">
        <v>1</v>
      </c>
      <c r="BB134" s="80" t="str">
        <f>REPLACE(INDEX(GroupVertices[Group],MATCH(Edges[[#This Row],[Vertex 1]],GroupVertices[Vertex],0)),1,1,"")</f>
        <v>2</v>
      </c>
      <c r="BC134" s="80" t="str">
        <f>REPLACE(INDEX(GroupVertices[Group],MATCH(Edges[[#This Row],[Vertex 2]],GroupVertices[Vertex],0)),1,1,"")</f>
        <v>2</v>
      </c>
      <c r="BD134" s="48"/>
      <c r="BE134" s="49"/>
      <c r="BF134" s="48"/>
      <c r="BG134" s="49"/>
      <c r="BH134" s="48"/>
      <c r="BI134" s="49"/>
      <c r="BJ134" s="48"/>
      <c r="BK134" s="49"/>
      <c r="BL134" s="48"/>
    </row>
    <row r="135" spans="1:64" ht="15">
      <c r="A135" s="66" t="s">
        <v>255</v>
      </c>
      <c r="B135" s="66" t="s">
        <v>273</v>
      </c>
      <c r="C135" s="67" t="s">
        <v>1279</v>
      </c>
      <c r="D135" s="68">
        <v>3</v>
      </c>
      <c r="E135" s="69" t="s">
        <v>132</v>
      </c>
      <c r="F135" s="70">
        <v>32</v>
      </c>
      <c r="G135" s="67"/>
      <c r="H135" s="71"/>
      <c r="I135" s="72"/>
      <c r="J135" s="72"/>
      <c r="K135" s="34" t="s">
        <v>65</v>
      </c>
      <c r="L135" s="79">
        <v>135</v>
      </c>
      <c r="M135" s="79"/>
      <c r="N135" s="74"/>
      <c r="O135" s="81" t="s">
        <v>277</v>
      </c>
      <c r="P135" s="83">
        <v>43503.74527777778</v>
      </c>
      <c r="Q135" s="81" t="s">
        <v>282</v>
      </c>
      <c r="R135" s="84" t="s">
        <v>290</v>
      </c>
      <c r="S135" s="81" t="s">
        <v>294</v>
      </c>
      <c r="T135" s="81" t="s">
        <v>298</v>
      </c>
      <c r="U135" s="81"/>
      <c r="V135" s="84" t="s">
        <v>347</v>
      </c>
      <c r="W135" s="83">
        <v>43503.74527777778</v>
      </c>
      <c r="X135" s="84" t="s">
        <v>412</v>
      </c>
      <c r="Y135" s="81"/>
      <c r="Z135" s="81"/>
      <c r="AA135" s="88" t="s">
        <v>485</v>
      </c>
      <c r="AB135" s="81"/>
      <c r="AC135" s="81" t="b">
        <v>0</v>
      </c>
      <c r="AD135" s="81">
        <v>0</v>
      </c>
      <c r="AE135" s="88" t="s">
        <v>514</v>
      </c>
      <c r="AF135" s="81" t="b">
        <v>0</v>
      </c>
      <c r="AG135" s="81" t="s">
        <v>517</v>
      </c>
      <c r="AH135" s="81"/>
      <c r="AI135" s="88" t="s">
        <v>514</v>
      </c>
      <c r="AJ135" s="81" t="b">
        <v>0</v>
      </c>
      <c r="AK135" s="81">
        <v>19</v>
      </c>
      <c r="AL135" s="88" t="s">
        <v>489</v>
      </c>
      <c r="AM135" s="81" t="s">
        <v>523</v>
      </c>
      <c r="AN135" s="81" t="b">
        <v>0</v>
      </c>
      <c r="AO135" s="88" t="s">
        <v>489</v>
      </c>
      <c r="AP135" s="81" t="s">
        <v>178</v>
      </c>
      <c r="AQ135" s="81">
        <v>0</v>
      </c>
      <c r="AR135" s="81">
        <v>0</v>
      </c>
      <c r="AS135" s="81"/>
      <c r="AT135" s="81"/>
      <c r="AU135" s="81"/>
      <c r="AV135" s="81"/>
      <c r="AW135" s="81"/>
      <c r="AX135" s="81"/>
      <c r="AY135" s="81"/>
      <c r="AZ135" s="81"/>
      <c r="BA135">
        <v>1</v>
      </c>
      <c r="BB135" s="80" t="str">
        <f>REPLACE(INDEX(GroupVertices[Group],MATCH(Edges[[#This Row],[Vertex 1]],GroupVertices[Vertex],0)),1,1,"")</f>
        <v>2</v>
      </c>
      <c r="BC135" s="80" t="str">
        <f>REPLACE(INDEX(GroupVertices[Group],MATCH(Edges[[#This Row],[Vertex 2]],GroupVertices[Vertex],0)),1,1,"")</f>
        <v>1</v>
      </c>
      <c r="BD135" s="48">
        <v>0</v>
      </c>
      <c r="BE135" s="49">
        <v>0</v>
      </c>
      <c r="BF135" s="48">
        <v>0</v>
      </c>
      <c r="BG135" s="49">
        <v>0</v>
      </c>
      <c r="BH135" s="48">
        <v>0</v>
      </c>
      <c r="BI135" s="49">
        <v>0</v>
      </c>
      <c r="BJ135" s="48">
        <v>33</v>
      </c>
      <c r="BK135" s="49">
        <v>100</v>
      </c>
      <c r="BL135" s="48">
        <v>33</v>
      </c>
    </row>
    <row r="136" spans="1:64" ht="15">
      <c r="A136" s="66" t="s">
        <v>256</v>
      </c>
      <c r="B136" s="66" t="s">
        <v>259</v>
      </c>
      <c r="C136" s="67" t="s">
        <v>1279</v>
      </c>
      <c r="D136" s="68">
        <v>3</v>
      </c>
      <c r="E136" s="69" t="s">
        <v>132</v>
      </c>
      <c r="F136" s="70">
        <v>32</v>
      </c>
      <c r="G136" s="67"/>
      <c r="H136" s="71"/>
      <c r="I136" s="72"/>
      <c r="J136" s="72"/>
      <c r="K136" s="34" t="s">
        <v>65</v>
      </c>
      <c r="L136" s="79">
        <v>136</v>
      </c>
      <c r="M136" s="79"/>
      <c r="N136" s="74"/>
      <c r="O136" s="81" t="s">
        <v>276</v>
      </c>
      <c r="P136" s="83">
        <v>43503.781875</v>
      </c>
      <c r="Q136" s="81" t="s">
        <v>282</v>
      </c>
      <c r="R136" s="84" t="s">
        <v>290</v>
      </c>
      <c r="S136" s="81" t="s">
        <v>294</v>
      </c>
      <c r="T136" s="81" t="s">
        <v>298</v>
      </c>
      <c r="U136" s="81"/>
      <c r="V136" s="84" t="s">
        <v>348</v>
      </c>
      <c r="W136" s="83">
        <v>43503.781875</v>
      </c>
      <c r="X136" s="84" t="s">
        <v>413</v>
      </c>
      <c r="Y136" s="81"/>
      <c r="Z136" s="81"/>
      <c r="AA136" s="88" t="s">
        <v>486</v>
      </c>
      <c r="AB136" s="81"/>
      <c r="AC136" s="81" t="b">
        <v>0</v>
      </c>
      <c r="AD136" s="81">
        <v>0</v>
      </c>
      <c r="AE136" s="88" t="s">
        <v>514</v>
      </c>
      <c r="AF136" s="81" t="b">
        <v>0</v>
      </c>
      <c r="AG136" s="81" t="s">
        <v>517</v>
      </c>
      <c r="AH136" s="81"/>
      <c r="AI136" s="88" t="s">
        <v>514</v>
      </c>
      <c r="AJ136" s="81" t="b">
        <v>0</v>
      </c>
      <c r="AK136" s="81">
        <v>19</v>
      </c>
      <c r="AL136" s="88" t="s">
        <v>489</v>
      </c>
      <c r="AM136" s="81" t="s">
        <v>520</v>
      </c>
      <c r="AN136" s="81" t="b">
        <v>0</v>
      </c>
      <c r="AO136" s="88" t="s">
        <v>489</v>
      </c>
      <c r="AP136" s="81" t="s">
        <v>178</v>
      </c>
      <c r="AQ136" s="81">
        <v>0</v>
      </c>
      <c r="AR136" s="81">
        <v>0</v>
      </c>
      <c r="AS136" s="81"/>
      <c r="AT136" s="81"/>
      <c r="AU136" s="81"/>
      <c r="AV136" s="81"/>
      <c r="AW136" s="81"/>
      <c r="AX136" s="81"/>
      <c r="AY136" s="81"/>
      <c r="AZ136" s="81"/>
      <c r="BA136">
        <v>1</v>
      </c>
      <c r="BB136" s="80" t="str">
        <f>REPLACE(INDEX(GroupVertices[Group],MATCH(Edges[[#This Row],[Vertex 1]],GroupVertices[Vertex],0)),1,1,"")</f>
        <v>2</v>
      </c>
      <c r="BC136" s="80" t="str">
        <f>REPLACE(INDEX(GroupVertices[Group],MATCH(Edges[[#This Row],[Vertex 2]],GroupVertices[Vertex],0)),1,1,"")</f>
        <v>2</v>
      </c>
      <c r="BD136" s="48"/>
      <c r="BE136" s="49"/>
      <c r="BF136" s="48"/>
      <c r="BG136" s="49"/>
      <c r="BH136" s="48"/>
      <c r="BI136" s="49"/>
      <c r="BJ136" s="48"/>
      <c r="BK136" s="49"/>
      <c r="BL136" s="48"/>
    </row>
    <row r="137" spans="1:64" ht="15">
      <c r="A137" s="66" t="s">
        <v>256</v>
      </c>
      <c r="B137" s="66" t="s">
        <v>260</v>
      </c>
      <c r="C137" s="67" t="s">
        <v>1279</v>
      </c>
      <c r="D137" s="68">
        <v>3</v>
      </c>
      <c r="E137" s="69" t="s">
        <v>132</v>
      </c>
      <c r="F137" s="70">
        <v>32</v>
      </c>
      <c r="G137" s="67"/>
      <c r="H137" s="71"/>
      <c r="I137" s="72"/>
      <c r="J137" s="72"/>
      <c r="K137" s="34" t="s">
        <v>65</v>
      </c>
      <c r="L137" s="79">
        <v>137</v>
      </c>
      <c r="M137" s="79"/>
      <c r="N137" s="74"/>
      <c r="O137" s="81" t="s">
        <v>277</v>
      </c>
      <c r="P137" s="83">
        <v>43503.781875</v>
      </c>
      <c r="Q137" s="81" t="s">
        <v>282</v>
      </c>
      <c r="R137" s="84" t="s">
        <v>290</v>
      </c>
      <c r="S137" s="81" t="s">
        <v>294</v>
      </c>
      <c r="T137" s="81" t="s">
        <v>298</v>
      </c>
      <c r="U137" s="81"/>
      <c r="V137" s="84" t="s">
        <v>348</v>
      </c>
      <c r="W137" s="83">
        <v>43503.781875</v>
      </c>
      <c r="X137" s="84" t="s">
        <v>413</v>
      </c>
      <c r="Y137" s="81"/>
      <c r="Z137" s="81"/>
      <c r="AA137" s="88" t="s">
        <v>486</v>
      </c>
      <c r="AB137" s="81"/>
      <c r="AC137" s="81" t="b">
        <v>0</v>
      </c>
      <c r="AD137" s="81">
        <v>0</v>
      </c>
      <c r="AE137" s="88" t="s">
        <v>514</v>
      </c>
      <c r="AF137" s="81" t="b">
        <v>0</v>
      </c>
      <c r="AG137" s="81" t="s">
        <v>517</v>
      </c>
      <c r="AH137" s="81"/>
      <c r="AI137" s="88" t="s">
        <v>514</v>
      </c>
      <c r="AJ137" s="81" t="b">
        <v>0</v>
      </c>
      <c r="AK137" s="81">
        <v>19</v>
      </c>
      <c r="AL137" s="88" t="s">
        <v>489</v>
      </c>
      <c r="AM137" s="81" t="s">
        <v>520</v>
      </c>
      <c r="AN137" s="81" t="b">
        <v>0</v>
      </c>
      <c r="AO137" s="88" t="s">
        <v>489</v>
      </c>
      <c r="AP137" s="81" t="s">
        <v>178</v>
      </c>
      <c r="AQ137" s="81">
        <v>0</v>
      </c>
      <c r="AR137" s="81">
        <v>0</v>
      </c>
      <c r="AS137" s="81"/>
      <c r="AT137" s="81"/>
      <c r="AU137" s="81"/>
      <c r="AV137" s="81"/>
      <c r="AW137" s="81"/>
      <c r="AX137" s="81"/>
      <c r="AY137" s="81"/>
      <c r="AZ137" s="81"/>
      <c r="BA137">
        <v>1</v>
      </c>
      <c r="BB137" s="80" t="str">
        <f>REPLACE(INDEX(GroupVertices[Group],MATCH(Edges[[#This Row],[Vertex 1]],GroupVertices[Vertex],0)),1,1,"")</f>
        <v>2</v>
      </c>
      <c r="BC137" s="80" t="str">
        <f>REPLACE(INDEX(GroupVertices[Group],MATCH(Edges[[#This Row],[Vertex 2]],GroupVertices[Vertex],0)),1,1,"")</f>
        <v>2</v>
      </c>
      <c r="BD137" s="48"/>
      <c r="BE137" s="49"/>
      <c r="BF137" s="48"/>
      <c r="BG137" s="49"/>
      <c r="BH137" s="48"/>
      <c r="BI137" s="49"/>
      <c r="BJ137" s="48"/>
      <c r="BK137" s="49"/>
      <c r="BL137" s="48"/>
    </row>
    <row r="138" spans="1:64" ht="15">
      <c r="A138" s="66" t="s">
        <v>256</v>
      </c>
      <c r="B138" s="66" t="s">
        <v>274</v>
      </c>
      <c r="C138" s="67" t="s">
        <v>1279</v>
      </c>
      <c r="D138" s="68">
        <v>3</v>
      </c>
      <c r="E138" s="69" t="s">
        <v>132</v>
      </c>
      <c r="F138" s="70">
        <v>32</v>
      </c>
      <c r="G138" s="67"/>
      <c r="H138" s="71"/>
      <c r="I138" s="72"/>
      <c r="J138" s="72"/>
      <c r="K138" s="34" t="s">
        <v>65</v>
      </c>
      <c r="L138" s="79">
        <v>138</v>
      </c>
      <c r="M138" s="79"/>
      <c r="N138" s="74"/>
      <c r="O138" s="81" t="s">
        <v>277</v>
      </c>
      <c r="P138" s="83">
        <v>43503.781875</v>
      </c>
      <c r="Q138" s="81" t="s">
        <v>282</v>
      </c>
      <c r="R138" s="84" t="s">
        <v>290</v>
      </c>
      <c r="S138" s="81" t="s">
        <v>294</v>
      </c>
      <c r="T138" s="81" t="s">
        <v>298</v>
      </c>
      <c r="U138" s="81"/>
      <c r="V138" s="84" t="s">
        <v>348</v>
      </c>
      <c r="W138" s="83">
        <v>43503.781875</v>
      </c>
      <c r="X138" s="84" t="s">
        <v>413</v>
      </c>
      <c r="Y138" s="81"/>
      <c r="Z138" s="81"/>
      <c r="AA138" s="88" t="s">
        <v>486</v>
      </c>
      <c r="AB138" s="81"/>
      <c r="AC138" s="81" t="b">
        <v>0</v>
      </c>
      <c r="AD138" s="81">
        <v>0</v>
      </c>
      <c r="AE138" s="88" t="s">
        <v>514</v>
      </c>
      <c r="AF138" s="81" t="b">
        <v>0</v>
      </c>
      <c r="AG138" s="81" t="s">
        <v>517</v>
      </c>
      <c r="AH138" s="81"/>
      <c r="AI138" s="88" t="s">
        <v>514</v>
      </c>
      <c r="AJ138" s="81" t="b">
        <v>0</v>
      </c>
      <c r="AK138" s="81">
        <v>19</v>
      </c>
      <c r="AL138" s="88" t="s">
        <v>489</v>
      </c>
      <c r="AM138" s="81" t="s">
        <v>520</v>
      </c>
      <c r="AN138" s="81" t="b">
        <v>0</v>
      </c>
      <c r="AO138" s="88" t="s">
        <v>489</v>
      </c>
      <c r="AP138" s="81" t="s">
        <v>178</v>
      </c>
      <c r="AQ138" s="81">
        <v>0</v>
      </c>
      <c r="AR138" s="81">
        <v>0</v>
      </c>
      <c r="AS138" s="81"/>
      <c r="AT138" s="81"/>
      <c r="AU138" s="81"/>
      <c r="AV138" s="81"/>
      <c r="AW138" s="81"/>
      <c r="AX138" s="81"/>
      <c r="AY138" s="81"/>
      <c r="AZ138" s="81"/>
      <c r="BA138">
        <v>1</v>
      </c>
      <c r="BB138" s="80" t="str">
        <f>REPLACE(INDEX(GroupVertices[Group],MATCH(Edges[[#This Row],[Vertex 1]],GroupVertices[Vertex],0)),1,1,"")</f>
        <v>2</v>
      </c>
      <c r="BC138" s="80" t="str">
        <f>REPLACE(INDEX(GroupVertices[Group],MATCH(Edges[[#This Row],[Vertex 2]],GroupVertices[Vertex],0)),1,1,"")</f>
        <v>2</v>
      </c>
      <c r="BD138" s="48"/>
      <c r="BE138" s="49"/>
      <c r="BF138" s="48"/>
      <c r="BG138" s="49"/>
      <c r="BH138" s="48"/>
      <c r="BI138" s="49"/>
      <c r="BJ138" s="48"/>
      <c r="BK138" s="49"/>
      <c r="BL138" s="48"/>
    </row>
    <row r="139" spans="1:64" ht="15">
      <c r="A139" s="66" t="s">
        <v>256</v>
      </c>
      <c r="B139" s="66" t="s">
        <v>273</v>
      </c>
      <c r="C139" s="67" t="s">
        <v>1279</v>
      </c>
      <c r="D139" s="68">
        <v>3</v>
      </c>
      <c r="E139" s="69" t="s">
        <v>132</v>
      </c>
      <c r="F139" s="70">
        <v>32</v>
      </c>
      <c r="G139" s="67"/>
      <c r="H139" s="71"/>
      <c r="I139" s="72"/>
      <c r="J139" s="72"/>
      <c r="K139" s="34" t="s">
        <v>65</v>
      </c>
      <c r="L139" s="79">
        <v>139</v>
      </c>
      <c r="M139" s="79"/>
      <c r="N139" s="74"/>
      <c r="O139" s="81" t="s">
        <v>277</v>
      </c>
      <c r="P139" s="83">
        <v>43503.781875</v>
      </c>
      <c r="Q139" s="81" t="s">
        <v>282</v>
      </c>
      <c r="R139" s="84" t="s">
        <v>290</v>
      </c>
      <c r="S139" s="81" t="s">
        <v>294</v>
      </c>
      <c r="T139" s="81" t="s">
        <v>298</v>
      </c>
      <c r="U139" s="81"/>
      <c r="V139" s="84" t="s">
        <v>348</v>
      </c>
      <c r="W139" s="83">
        <v>43503.781875</v>
      </c>
      <c r="X139" s="84" t="s">
        <v>413</v>
      </c>
      <c r="Y139" s="81"/>
      <c r="Z139" s="81"/>
      <c r="AA139" s="88" t="s">
        <v>486</v>
      </c>
      <c r="AB139" s="81"/>
      <c r="AC139" s="81" t="b">
        <v>0</v>
      </c>
      <c r="AD139" s="81">
        <v>0</v>
      </c>
      <c r="AE139" s="88" t="s">
        <v>514</v>
      </c>
      <c r="AF139" s="81" t="b">
        <v>0</v>
      </c>
      <c r="AG139" s="81" t="s">
        <v>517</v>
      </c>
      <c r="AH139" s="81"/>
      <c r="AI139" s="88" t="s">
        <v>514</v>
      </c>
      <c r="AJ139" s="81" t="b">
        <v>0</v>
      </c>
      <c r="AK139" s="81">
        <v>19</v>
      </c>
      <c r="AL139" s="88" t="s">
        <v>489</v>
      </c>
      <c r="AM139" s="81" t="s">
        <v>520</v>
      </c>
      <c r="AN139" s="81" t="b">
        <v>0</v>
      </c>
      <c r="AO139" s="88" t="s">
        <v>489</v>
      </c>
      <c r="AP139" s="81" t="s">
        <v>178</v>
      </c>
      <c r="AQ139" s="81">
        <v>0</v>
      </c>
      <c r="AR139" s="81">
        <v>0</v>
      </c>
      <c r="AS139" s="81"/>
      <c r="AT139" s="81"/>
      <c r="AU139" s="81"/>
      <c r="AV139" s="81"/>
      <c r="AW139" s="81"/>
      <c r="AX139" s="81"/>
      <c r="AY139" s="81"/>
      <c r="AZ139" s="81"/>
      <c r="BA139">
        <v>1</v>
      </c>
      <c r="BB139" s="80" t="str">
        <f>REPLACE(INDEX(GroupVertices[Group],MATCH(Edges[[#This Row],[Vertex 1]],GroupVertices[Vertex],0)),1,1,"")</f>
        <v>2</v>
      </c>
      <c r="BC139" s="80" t="str">
        <f>REPLACE(INDEX(GroupVertices[Group],MATCH(Edges[[#This Row],[Vertex 2]],GroupVertices[Vertex],0)),1,1,"")</f>
        <v>1</v>
      </c>
      <c r="BD139" s="48">
        <v>0</v>
      </c>
      <c r="BE139" s="49">
        <v>0</v>
      </c>
      <c r="BF139" s="48">
        <v>0</v>
      </c>
      <c r="BG139" s="49">
        <v>0</v>
      </c>
      <c r="BH139" s="48">
        <v>0</v>
      </c>
      <c r="BI139" s="49">
        <v>0</v>
      </c>
      <c r="BJ139" s="48">
        <v>33</v>
      </c>
      <c r="BK139" s="49">
        <v>100</v>
      </c>
      <c r="BL139" s="48">
        <v>33</v>
      </c>
    </row>
    <row r="140" spans="1:64" ht="15">
      <c r="A140" s="66" t="s">
        <v>257</v>
      </c>
      <c r="B140" s="66" t="s">
        <v>266</v>
      </c>
      <c r="C140" s="67" t="s">
        <v>1279</v>
      </c>
      <c r="D140" s="68">
        <v>3</v>
      </c>
      <c r="E140" s="69" t="s">
        <v>132</v>
      </c>
      <c r="F140" s="70">
        <v>32</v>
      </c>
      <c r="G140" s="67"/>
      <c r="H140" s="71"/>
      <c r="I140" s="72"/>
      <c r="J140" s="72"/>
      <c r="K140" s="34" t="s">
        <v>65</v>
      </c>
      <c r="L140" s="79">
        <v>140</v>
      </c>
      <c r="M140" s="79"/>
      <c r="N140" s="74"/>
      <c r="O140" s="81" t="s">
        <v>276</v>
      </c>
      <c r="P140" s="83">
        <v>43503.8137037037</v>
      </c>
      <c r="Q140" s="81" t="s">
        <v>287</v>
      </c>
      <c r="R140" s="81"/>
      <c r="S140" s="81"/>
      <c r="T140" s="81" t="s">
        <v>296</v>
      </c>
      <c r="U140" s="81"/>
      <c r="V140" s="84" t="s">
        <v>349</v>
      </c>
      <c r="W140" s="83">
        <v>43503.8137037037</v>
      </c>
      <c r="X140" s="84" t="s">
        <v>414</v>
      </c>
      <c r="Y140" s="81"/>
      <c r="Z140" s="81"/>
      <c r="AA140" s="88" t="s">
        <v>487</v>
      </c>
      <c r="AB140" s="81"/>
      <c r="AC140" s="81" t="b">
        <v>0</v>
      </c>
      <c r="AD140" s="81">
        <v>0</v>
      </c>
      <c r="AE140" s="88" t="s">
        <v>514</v>
      </c>
      <c r="AF140" s="81" t="b">
        <v>0</v>
      </c>
      <c r="AG140" s="81" t="s">
        <v>519</v>
      </c>
      <c r="AH140" s="81"/>
      <c r="AI140" s="88" t="s">
        <v>514</v>
      </c>
      <c r="AJ140" s="81" t="b">
        <v>0</v>
      </c>
      <c r="AK140" s="81">
        <v>4</v>
      </c>
      <c r="AL140" s="88" t="s">
        <v>496</v>
      </c>
      <c r="AM140" s="81" t="s">
        <v>520</v>
      </c>
      <c r="AN140" s="81" t="b">
        <v>0</v>
      </c>
      <c r="AO140" s="88" t="s">
        <v>496</v>
      </c>
      <c r="AP140" s="81" t="s">
        <v>178</v>
      </c>
      <c r="AQ140" s="81">
        <v>0</v>
      </c>
      <c r="AR140" s="81">
        <v>0</v>
      </c>
      <c r="AS140" s="81"/>
      <c r="AT140" s="81"/>
      <c r="AU140" s="81"/>
      <c r="AV140" s="81"/>
      <c r="AW140" s="81"/>
      <c r="AX140" s="81"/>
      <c r="AY140" s="81"/>
      <c r="AZ140" s="81"/>
      <c r="BA140">
        <v>1</v>
      </c>
      <c r="BB140" s="80" t="str">
        <f>REPLACE(INDEX(GroupVertices[Group],MATCH(Edges[[#This Row],[Vertex 1]],GroupVertices[Vertex],0)),1,1,"")</f>
        <v>3</v>
      </c>
      <c r="BC140" s="80" t="str">
        <f>REPLACE(INDEX(GroupVertices[Group],MATCH(Edges[[#This Row],[Vertex 2]],GroupVertices[Vertex],0)),1,1,"")</f>
        <v>3</v>
      </c>
      <c r="BD140" s="48">
        <v>0</v>
      </c>
      <c r="BE140" s="49">
        <v>0</v>
      </c>
      <c r="BF140" s="48">
        <v>1</v>
      </c>
      <c r="BG140" s="49">
        <v>4.761904761904762</v>
      </c>
      <c r="BH140" s="48">
        <v>0</v>
      </c>
      <c r="BI140" s="49">
        <v>0</v>
      </c>
      <c r="BJ140" s="48">
        <v>20</v>
      </c>
      <c r="BK140" s="49">
        <v>95.23809523809524</v>
      </c>
      <c r="BL140" s="48">
        <v>21</v>
      </c>
    </row>
    <row r="141" spans="1:64" ht="15">
      <c r="A141" s="66" t="s">
        <v>258</v>
      </c>
      <c r="B141" s="66" t="s">
        <v>270</v>
      </c>
      <c r="C141" s="67" t="s">
        <v>1279</v>
      </c>
      <c r="D141" s="68">
        <v>3</v>
      </c>
      <c r="E141" s="69" t="s">
        <v>132</v>
      </c>
      <c r="F141" s="70">
        <v>32</v>
      </c>
      <c r="G141" s="67"/>
      <c r="H141" s="71"/>
      <c r="I141" s="72"/>
      <c r="J141" s="72"/>
      <c r="K141" s="34" t="s">
        <v>65</v>
      </c>
      <c r="L141" s="79">
        <v>141</v>
      </c>
      <c r="M141" s="79"/>
      <c r="N141" s="74"/>
      <c r="O141" s="81" t="s">
        <v>276</v>
      </c>
      <c r="P141" s="83">
        <v>43503.89019675926</v>
      </c>
      <c r="Q141" s="81" t="s">
        <v>288</v>
      </c>
      <c r="R141" s="84" t="s">
        <v>293</v>
      </c>
      <c r="S141" s="81" t="s">
        <v>294</v>
      </c>
      <c r="T141" s="81" t="s">
        <v>296</v>
      </c>
      <c r="U141" s="81"/>
      <c r="V141" s="84" t="s">
        <v>350</v>
      </c>
      <c r="W141" s="83">
        <v>43503.89019675926</v>
      </c>
      <c r="X141" s="84" t="s">
        <v>415</v>
      </c>
      <c r="Y141" s="81"/>
      <c r="Z141" s="81"/>
      <c r="AA141" s="88" t="s">
        <v>488</v>
      </c>
      <c r="AB141" s="81"/>
      <c r="AC141" s="81" t="b">
        <v>0</v>
      </c>
      <c r="AD141" s="81">
        <v>0</v>
      </c>
      <c r="AE141" s="88" t="s">
        <v>514</v>
      </c>
      <c r="AF141" s="81" t="b">
        <v>0</v>
      </c>
      <c r="AG141" s="81" t="s">
        <v>517</v>
      </c>
      <c r="AH141" s="81"/>
      <c r="AI141" s="88" t="s">
        <v>514</v>
      </c>
      <c r="AJ141" s="81" t="b">
        <v>0</v>
      </c>
      <c r="AK141" s="81">
        <v>4</v>
      </c>
      <c r="AL141" s="88" t="s">
        <v>509</v>
      </c>
      <c r="AM141" s="81" t="s">
        <v>520</v>
      </c>
      <c r="AN141" s="81" t="b">
        <v>0</v>
      </c>
      <c r="AO141" s="88" t="s">
        <v>509</v>
      </c>
      <c r="AP141" s="81" t="s">
        <v>178</v>
      </c>
      <c r="AQ141" s="81">
        <v>0</v>
      </c>
      <c r="AR141" s="81">
        <v>0</v>
      </c>
      <c r="AS141" s="81"/>
      <c r="AT141" s="81"/>
      <c r="AU141" s="81"/>
      <c r="AV141" s="81"/>
      <c r="AW141" s="81"/>
      <c r="AX141" s="81"/>
      <c r="AY141" s="81"/>
      <c r="AZ141" s="81"/>
      <c r="BA141">
        <v>1</v>
      </c>
      <c r="BB141" s="80" t="str">
        <f>REPLACE(INDEX(GroupVertices[Group],MATCH(Edges[[#This Row],[Vertex 1]],GroupVertices[Vertex],0)),1,1,"")</f>
        <v>1</v>
      </c>
      <c r="BC141" s="80" t="str">
        <f>REPLACE(INDEX(GroupVertices[Group],MATCH(Edges[[#This Row],[Vertex 2]],GroupVertices[Vertex],0)),1,1,"")</f>
        <v>1</v>
      </c>
      <c r="BD141" s="48"/>
      <c r="BE141" s="49"/>
      <c r="BF141" s="48"/>
      <c r="BG141" s="49"/>
      <c r="BH141" s="48"/>
      <c r="BI141" s="49"/>
      <c r="BJ141" s="48"/>
      <c r="BK141" s="49"/>
      <c r="BL141" s="48"/>
    </row>
    <row r="142" spans="1:64" ht="15">
      <c r="A142" s="66" t="s">
        <v>258</v>
      </c>
      <c r="B142" s="66" t="s">
        <v>273</v>
      </c>
      <c r="C142" s="67" t="s">
        <v>1279</v>
      </c>
      <c r="D142" s="68">
        <v>3</v>
      </c>
      <c r="E142" s="69" t="s">
        <v>132</v>
      </c>
      <c r="F142" s="70">
        <v>32</v>
      </c>
      <c r="G142" s="67"/>
      <c r="H142" s="71"/>
      <c r="I142" s="72"/>
      <c r="J142" s="72"/>
      <c r="K142" s="34" t="s">
        <v>65</v>
      </c>
      <c r="L142" s="79">
        <v>142</v>
      </c>
      <c r="M142" s="79"/>
      <c r="N142" s="74"/>
      <c r="O142" s="81" t="s">
        <v>277</v>
      </c>
      <c r="P142" s="83">
        <v>43503.89019675926</v>
      </c>
      <c r="Q142" s="81" t="s">
        <v>288</v>
      </c>
      <c r="R142" s="84" t="s">
        <v>293</v>
      </c>
      <c r="S142" s="81" t="s">
        <v>294</v>
      </c>
      <c r="T142" s="81" t="s">
        <v>296</v>
      </c>
      <c r="U142" s="81"/>
      <c r="V142" s="84" t="s">
        <v>350</v>
      </c>
      <c r="W142" s="83">
        <v>43503.89019675926</v>
      </c>
      <c r="X142" s="84" t="s">
        <v>415</v>
      </c>
      <c r="Y142" s="81"/>
      <c r="Z142" s="81"/>
      <c r="AA142" s="88" t="s">
        <v>488</v>
      </c>
      <c r="AB142" s="81"/>
      <c r="AC142" s="81" t="b">
        <v>0</v>
      </c>
      <c r="AD142" s="81">
        <v>0</v>
      </c>
      <c r="AE142" s="88" t="s">
        <v>514</v>
      </c>
      <c r="AF142" s="81" t="b">
        <v>0</v>
      </c>
      <c r="AG142" s="81" t="s">
        <v>517</v>
      </c>
      <c r="AH142" s="81"/>
      <c r="AI142" s="88" t="s">
        <v>514</v>
      </c>
      <c r="AJ142" s="81" t="b">
        <v>0</v>
      </c>
      <c r="AK142" s="81">
        <v>4</v>
      </c>
      <c r="AL142" s="88" t="s">
        <v>509</v>
      </c>
      <c r="AM142" s="81" t="s">
        <v>520</v>
      </c>
      <c r="AN142" s="81" t="b">
        <v>0</v>
      </c>
      <c r="AO142" s="88" t="s">
        <v>509</v>
      </c>
      <c r="AP142" s="81" t="s">
        <v>178</v>
      </c>
      <c r="AQ142" s="81">
        <v>0</v>
      </c>
      <c r="AR142" s="81">
        <v>0</v>
      </c>
      <c r="AS142" s="81"/>
      <c r="AT142" s="81"/>
      <c r="AU142" s="81"/>
      <c r="AV142" s="81"/>
      <c r="AW142" s="81"/>
      <c r="AX142" s="81"/>
      <c r="AY142" s="81"/>
      <c r="AZ142" s="81"/>
      <c r="BA142">
        <v>1</v>
      </c>
      <c r="BB142" s="80" t="str">
        <f>REPLACE(INDEX(GroupVertices[Group],MATCH(Edges[[#This Row],[Vertex 1]],GroupVertices[Vertex],0)),1,1,"")</f>
        <v>1</v>
      </c>
      <c r="BC142" s="80" t="str">
        <f>REPLACE(INDEX(GroupVertices[Group],MATCH(Edges[[#This Row],[Vertex 2]],GroupVertices[Vertex],0)),1,1,"")</f>
        <v>1</v>
      </c>
      <c r="BD142" s="48"/>
      <c r="BE142" s="49"/>
      <c r="BF142" s="48"/>
      <c r="BG142" s="49"/>
      <c r="BH142" s="48"/>
      <c r="BI142" s="49"/>
      <c r="BJ142" s="48"/>
      <c r="BK142" s="49"/>
      <c r="BL142" s="48"/>
    </row>
    <row r="143" spans="1:64" ht="15">
      <c r="A143" s="66" t="s">
        <v>258</v>
      </c>
      <c r="B143" s="66" t="s">
        <v>269</v>
      </c>
      <c r="C143" s="67" t="s">
        <v>1279</v>
      </c>
      <c r="D143" s="68">
        <v>3</v>
      </c>
      <c r="E143" s="69" t="s">
        <v>132</v>
      </c>
      <c r="F143" s="70">
        <v>32</v>
      </c>
      <c r="G143" s="67"/>
      <c r="H143" s="71"/>
      <c r="I143" s="72"/>
      <c r="J143" s="72"/>
      <c r="K143" s="34" t="s">
        <v>65</v>
      </c>
      <c r="L143" s="79">
        <v>143</v>
      </c>
      <c r="M143" s="79"/>
      <c r="N143" s="74"/>
      <c r="O143" s="81" t="s">
        <v>277</v>
      </c>
      <c r="P143" s="83">
        <v>43503.89019675926</v>
      </c>
      <c r="Q143" s="81" t="s">
        <v>288</v>
      </c>
      <c r="R143" s="84" t="s">
        <v>293</v>
      </c>
      <c r="S143" s="81" t="s">
        <v>294</v>
      </c>
      <c r="T143" s="81" t="s">
        <v>296</v>
      </c>
      <c r="U143" s="81"/>
      <c r="V143" s="84" t="s">
        <v>350</v>
      </c>
      <c r="W143" s="83">
        <v>43503.89019675926</v>
      </c>
      <c r="X143" s="84" t="s">
        <v>415</v>
      </c>
      <c r="Y143" s="81"/>
      <c r="Z143" s="81"/>
      <c r="AA143" s="88" t="s">
        <v>488</v>
      </c>
      <c r="AB143" s="81"/>
      <c r="AC143" s="81" t="b">
        <v>0</v>
      </c>
      <c r="AD143" s="81">
        <v>0</v>
      </c>
      <c r="AE143" s="88" t="s">
        <v>514</v>
      </c>
      <c r="AF143" s="81" t="b">
        <v>0</v>
      </c>
      <c r="AG143" s="81" t="s">
        <v>517</v>
      </c>
      <c r="AH143" s="81"/>
      <c r="AI143" s="88" t="s">
        <v>514</v>
      </c>
      <c r="AJ143" s="81" t="b">
        <v>0</v>
      </c>
      <c r="AK143" s="81">
        <v>4</v>
      </c>
      <c r="AL143" s="88" t="s">
        <v>509</v>
      </c>
      <c r="AM143" s="81" t="s">
        <v>520</v>
      </c>
      <c r="AN143" s="81" t="b">
        <v>0</v>
      </c>
      <c r="AO143" s="88" t="s">
        <v>509</v>
      </c>
      <c r="AP143" s="81" t="s">
        <v>178</v>
      </c>
      <c r="AQ143" s="81">
        <v>0</v>
      </c>
      <c r="AR143" s="81">
        <v>0</v>
      </c>
      <c r="AS143" s="81"/>
      <c r="AT143" s="81"/>
      <c r="AU143" s="81"/>
      <c r="AV143" s="81"/>
      <c r="AW143" s="81"/>
      <c r="AX143" s="81"/>
      <c r="AY143" s="81"/>
      <c r="AZ143" s="81"/>
      <c r="BA143">
        <v>1</v>
      </c>
      <c r="BB143" s="80" t="str">
        <f>REPLACE(INDEX(GroupVertices[Group],MATCH(Edges[[#This Row],[Vertex 1]],GroupVertices[Vertex],0)),1,1,"")</f>
        <v>1</v>
      </c>
      <c r="BC143" s="80" t="str">
        <f>REPLACE(INDEX(GroupVertices[Group],MATCH(Edges[[#This Row],[Vertex 2]],GroupVertices[Vertex],0)),1,1,"")</f>
        <v>1</v>
      </c>
      <c r="BD143" s="48">
        <v>0</v>
      </c>
      <c r="BE143" s="49">
        <v>0</v>
      </c>
      <c r="BF143" s="48">
        <v>0</v>
      </c>
      <c r="BG143" s="49">
        <v>0</v>
      </c>
      <c r="BH143" s="48">
        <v>0</v>
      </c>
      <c r="BI143" s="49">
        <v>0</v>
      </c>
      <c r="BJ143" s="48">
        <v>13</v>
      </c>
      <c r="BK143" s="49">
        <v>100</v>
      </c>
      <c r="BL143" s="48">
        <v>13</v>
      </c>
    </row>
    <row r="144" spans="1:64" ht="15">
      <c r="A144" s="66" t="s">
        <v>259</v>
      </c>
      <c r="B144" s="66" t="s">
        <v>260</v>
      </c>
      <c r="C144" s="67" t="s">
        <v>1279</v>
      </c>
      <c r="D144" s="68">
        <v>3</v>
      </c>
      <c r="E144" s="69" t="s">
        <v>132</v>
      </c>
      <c r="F144" s="70">
        <v>32</v>
      </c>
      <c r="G144" s="67"/>
      <c r="H144" s="71"/>
      <c r="I144" s="72"/>
      <c r="J144" s="72"/>
      <c r="K144" s="34" t="s">
        <v>66</v>
      </c>
      <c r="L144" s="79">
        <v>144</v>
      </c>
      <c r="M144" s="79"/>
      <c r="N144" s="74"/>
      <c r="O144" s="81" t="s">
        <v>277</v>
      </c>
      <c r="P144" s="83">
        <v>43502.82729166667</v>
      </c>
      <c r="Q144" s="81" t="s">
        <v>282</v>
      </c>
      <c r="R144" s="84" t="s">
        <v>290</v>
      </c>
      <c r="S144" s="81" t="s">
        <v>294</v>
      </c>
      <c r="T144" s="81" t="s">
        <v>299</v>
      </c>
      <c r="U144" s="81"/>
      <c r="V144" s="84" t="s">
        <v>351</v>
      </c>
      <c r="W144" s="83">
        <v>43502.82729166667</v>
      </c>
      <c r="X144" s="84" t="s">
        <v>416</v>
      </c>
      <c r="Y144" s="81"/>
      <c r="Z144" s="81"/>
      <c r="AA144" s="88" t="s">
        <v>489</v>
      </c>
      <c r="AB144" s="81"/>
      <c r="AC144" s="81" t="b">
        <v>0</v>
      </c>
      <c r="AD144" s="81">
        <v>21</v>
      </c>
      <c r="AE144" s="88" t="s">
        <v>514</v>
      </c>
      <c r="AF144" s="81" t="b">
        <v>0</v>
      </c>
      <c r="AG144" s="81" t="s">
        <v>517</v>
      </c>
      <c r="AH144" s="81"/>
      <c r="AI144" s="88" t="s">
        <v>514</v>
      </c>
      <c r="AJ144" s="81" t="b">
        <v>0</v>
      </c>
      <c r="AK144" s="81">
        <v>19</v>
      </c>
      <c r="AL144" s="88" t="s">
        <v>514</v>
      </c>
      <c r="AM144" s="81" t="s">
        <v>521</v>
      </c>
      <c r="AN144" s="81" t="b">
        <v>0</v>
      </c>
      <c r="AO144" s="88" t="s">
        <v>489</v>
      </c>
      <c r="AP144" s="81" t="s">
        <v>178</v>
      </c>
      <c r="AQ144" s="81">
        <v>0</v>
      </c>
      <c r="AR144" s="81">
        <v>0</v>
      </c>
      <c r="AS144" s="81"/>
      <c r="AT144" s="81"/>
      <c r="AU144" s="81"/>
      <c r="AV144" s="81"/>
      <c r="AW144" s="81"/>
      <c r="AX144" s="81"/>
      <c r="AY144" s="81"/>
      <c r="AZ144" s="81"/>
      <c r="BA144">
        <v>1</v>
      </c>
      <c r="BB144" s="80" t="str">
        <f>REPLACE(INDEX(GroupVertices[Group],MATCH(Edges[[#This Row],[Vertex 1]],GroupVertices[Vertex],0)),1,1,"")</f>
        <v>2</v>
      </c>
      <c r="BC144" s="80" t="str">
        <f>REPLACE(INDEX(GroupVertices[Group],MATCH(Edges[[#This Row],[Vertex 2]],GroupVertices[Vertex],0)),1,1,"")</f>
        <v>2</v>
      </c>
      <c r="BD144" s="48"/>
      <c r="BE144" s="49"/>
      <c r="BF144" s="48"/>
      <c r="BG144" s="49"/>
      <c r="BH144" s="48"/>
      <c r="BI144" s="49"/>
      <c r="BJ144" s="48"/>
      <c r="BK144" s="49"/>
      <c r="BL144" s="48"/>
    </row>
    <row r="145" spans="1:64" ht="15">
      <c r="A145" s="66" t="s">
        <v>259</v>
      </c>
      <c r="B145" s="66" t="s">
        <v>274</v>
      </c>
      <c r="C145" s="67" t="s">
        <v>1279</v>
      </c>
      <c r="D145" s="68">
        <v>3</v>
      </c>
      <c r="E145" s="69" t="s">
        <v>132</v>
      </c>
      <c r="F145" s="70">
        <v>32</v>
      </c>
      <c r="G145" s="67"/>
      <c r="H145" s="71"/>
      <c r="I145" s="72"/>
      <c r="J145" s="72"/>
      <c r="K145" s="34" t="s">
        <v>65</v>
      </c>
      <c r="L145" s="79">
        <v>145</v>
      </c>
      <c r="M145" s="79"/>
      <c r="N145" s="74"/>
      <c r="O145" s="81" t="s">
        <v>277</v>
      </c>
      <c r="P145" s="83">
        <v>43502.82729166667</v>
      </c>
      <c r="Q145" s="81" t="s">
        <v>282</v>
      </c>
      <c r="R145" s="84" t="s">
        <v>290</v>
      </c>
      <c r="S145" s="81" t="s">
        <v>294</v>
      </c>
      <c r="T145" s="81" t="s">
        <v>299</v>
      </c>
      <c r="U145" s="81"/>
      <c r="V145" s="84" t="s">
        <v>351</v>
      </c>
      <c r="W145" s="83">
        <v>43502.82729166667</v>
      </c>
      <c r="X145" s="84" t="s">
        <v>416</v>
      </c>
      <c r="Y145" s="81"/>
      <c r="Z145" s="81"/>
      <c r="AA145" s="88" t="s">
        <v>489</v>
      </c>
      <c r="AB145" s="81"/>
      <c r="AC145" s="81" t="b">
        <v>0</v>
      </c>
      <c r="AD145" s="81">
        <v>21</v>
      </c>
      <c r="AE145" s="88" t="s">
        <v>514</v>
      </c>
      <c r="AF145" s="81" t="b">
        <v>0</v>
      </c>
      <c r="AG145" s="81" t="s">
        <v>517</v>
      </c>
      <c r="AH145" s="81"/>
      <c r="AI145" s="88" t="s">
        <v>514</v>
      </c>
      <c r="AJ145" s="81" t="b">
        <v>0</v>
      </c>
      <c r="AK145" s="81">
        <v>19</v>
      </c>
      <c r="AL145" s="88" t="s">
        <v>514</v>
      </c>
      <c r="AM145" s="81" t="s">
        <v>521</v>
      </c>
      <c r="AN145" s="81" t="b">
        <v>0</v>
      </c>
      <c r="AO145" s="88" t="s">
        <v>489</v>
      </c>
      <c r="AP145" s="81" t="s">
        <v>178</v>
      </c>
      <c r="AQ145" s="81">
        <v>0</v>
      </c>
      <c r="AR145" s="81">
        <v>0</v>
      </c>
      <c r="AS145" s="81"/>
      <c r="AT145" s="81"/>
      <c r="AU145" s="81"/>
      <c r="AV145" s="81"/>
      <c r="AW145" s="81"/>
      <c r="AX145" s="81"/>
      <c r="AY145" s="81"/>
      <c r="AZ145" s="81"/>
      <c r="BA145">
        <v>1</v>
      </c>
      <c r="BB145" s="80" t="str">
        <f>REPLACE(INDEX(GroupVertices[Group],MATCH(Edges[[#This Row],[Vertex 1]],GroupVertices[Vertex],0)),1,1,"")</f>
        <v>2</v>
      </c>
      <c r="BC145" s="80" t="str">
        <f>REPLACE(INDEX(GroupVertices[Group],MATCH(Edges[[#This Row],[Vertex 2]],GroupVertices[Vertex],0)),1,1,"")</f>
        <v>2</v>
      </c>
      <c r="BD145" s="48">
        <v>0</v>
      </c>
      <c r="BE145" s="49">
        <v>0</v>
      </c>
      <c r="BF145" s="48">
        <v>0</v>
      </c>
      <c r="BG145" s="49">
        <v>0</v>
      </c>
      <c r="BH145" s="48">
        <v>0</v>
      </c>
      <c r="BI145" s="49">
        <v>0</v>
      </c>
      <c r="BJ145" s="48">
        <v>33</v>
      </c>
      <c r="BK145" s="49">
        <v>100</v>
      </c>
      <c r="BL145" s="48">
        <v>33</v>
      </c>
    </row>
    <row r="146" spans="1:64" ht="15">
      <c r="A146" s="66" t="s">
        <v>259</v>
      </c>
      <c r="B146" s="66" t="s">
        <v>273</v>
      </c>
      <c r="C146" s="67" t="s">
        <v>1279</v>
      </c>
      <c r="D146" s="68">
        <v>3</v>
      </c>
      <c r="E146" s="69" t="s">
        <v>132</v>
      </c>
      <c r="F146" s="70">
        <v>32</v>
      </c>
      <c r="G146" s="67"/>
      <c r="H146" s="71"/>
      <c r="I146" s="72"/>
      <c r="J146" s="72"/>
      <c r="K146" s="34" t="s">
        <v>65</v>
      </c>
      <c r="L146" s="79">
        <v>146</v>
      </c>
      <c r="M146" s="79"/>
      <c r="N146" s="74"/>
      <c r="O146" s="81" t="s">
        <v>277</v>
      </c>
      <c r="P146" s="83">
        <v>43502.82729166667</v>
      </c>
      <c r="Q146" s="81" t="s">
        <v>282</v>
      </c>
      <c r="R146" s="84" t="s">
        <v>290</v>
      </c>
      <c r="S146" s="81" t="s">
        <v>294</v>
      </c>
      <c r="T146" s="81" t="s">
        <v>299</v>
      </c>
      <c r="U146" s="81"/>
      <c r="V146" s="84" t="s">
        <v>351</v>
      </c>
      <c r="W146" s="83">
        <v>43502.82729166667</v>
      </c>
      <c r="X146" s="84" t="s">
        <v>416</v>
      </c>
      <c r="Y146" s="81"/>
      <c r="Z146" s="81"/>
      <c r="AA146" s="88" t="s">
        <v>489</v>
      </c>
      <c r="AB146" s="81"/>
      <c r="AC146" s="81" t="b">
        <v>0</v>
      </c>
      <c r="AD146" s="81">
        <v>21</v>
      </c>
      <c r="AE146" s="88" t="s">
        <v>514</v>
      </c>
      <c r="AF146" s="81" t="b">
        <v>0</v>
      </c>
      <c r="AG146" s="81" t="s">
        <v>517</v>
      </c>
      <c r="AH146" s="81"/>
      <c r="AI146" s="88" t="s">
        <v>514</v>
      </c>
      <c r="AJ146" s="81" t="b">
        <v>0</v>
      </c>
      <c r="AK146" s="81">
        <v>19</v>
      </c>
      <c r="AL146" s="88" t="s">
        <v>514</v>
      </c>
      <c r="AM146" s="81" t="s">
        <v>521</v>
      </c>
      <c r="AN146" s="81" t="b">
        <v>0</v>
      </c>
      <c r="AO146" s="88" t="s">
        <v>489</v>
      </c>
      <c r="AP146" s="81" t="s">
        <v>178</v>
      </c>
      <c r="AQ146" s="81">
        <v>0</v>
      </c>
      <c r="AR146" s="81">
        <v>0</v>
      </c>
      <c r="AS146" s="81"/>
      <c r="AT146" s="81"/>
      <c r="AU146" s="81"/>
      <c r="AV146" s="81"/>
      <c r="AW146" s="81"/>
      <c r="AX146" s="81"/>
      <c r="AY146" s="81"/>
      <c r="AZ146" s="81"/>
      <c r="BA146">
        <v>1</v>
      </c>
      <c r="BB146" s="80" t="str">
        <f>REPLACE(INDEX(GroupVertices[Group],MATCH(Edges[[#This Row],[Vertex 1]],GroupVertices[Vertex],0)),1,1,"")</f>
        <v>2</v>
      </c>
      <c r="BC146" s="80" t="str">
        <f>REPLACE(INDEX(GroupVertices[Group],MATCH(Edges[[#This Row],[Vertex 2]],GroupVertices[Vertex],0)),1,1,"")</f>
        <v>1</v>
      </c>
      <c r="BD146" s="48"/>
      <c r="BE146" s="49"/>
      <c r="BF146" s="48"/>
      <c r="BG146" s="49"/>
      <c r="BH146" s="48"/>
      <c r="BI146" s="49"/>
      <c r="BJ146" s="48"/>
      <c r="BK146" s="49"/>
      <c r="BL146" s="48"/>
    </row>
    <row r="147" spans="1:64" ht="15">
      <c r="A147" s="66" t="s">
        <v>260</v>
      </c>
      <c r="B147" s="66" t="s">
        <v>259</v>
      </c>
      <c r="C147" s="67" t="s">
        <v>1279</v>
      </c>
      <c r="D147" s="68">
        <v>3</v>
      </c>
      <c r="E147" s="69" t="s">
        <v>132</v>
      </c>
      <c r="F147" s="70">
        <v>32</v>
      </c>
      <c r="G147" s="67"/>
      <c r="H147" s="71"/>
      <c r="I147" s="72"/>
      <c r="J147" s="72"/>
      <c r="K147" s="34" t="s">
        <v>66</v>
      </c>
      <c r="L147" s="79">
        <v>147</v>
      </c>
      <c r="M147" s="79"/>
      <c r="N147" s="74"/>
      <c r="O147" s="81" t="s">
        <v>276</v>
      </c>
      <c r="P147" s="83">
        <v>43503.38246527778</v>
      </c>
      <c r="Q147" s="81" t="s">
        <v>282</v>
      </c>
      <c r="R147" s="84" t="s">
        <v>290</v>
      </c>
      <c r="S147" s="81" t="s">
        <v>294</v>
      </c>
      <c r="T147" s="81" t="s">
        <v>298</v>
      </c>
      <c r="U147" s="81"/>
      <c r="V147" s="84" t="s">
        <v>352</v>
      </c>
      <c r="W147" s="83">
        <v>43503.38246527778</v>
      </c>
      <c r="X147" s="84" t="s">
        <v>417</v>
      </c>
      <c r="Y147" s="81"/>
      <c r="Z147" s="81"/>
      <c r="AA147" s="88" t="s">
        <v>490</v>
      </c>
      <c r="AB147" s="81"/>
      <c r="AC147" s="81" t="b">
        <v>0</v>
      </c>
      <c r="AD147" s="81">
        <v>0</v>
      </c>
      <c r="AE147" s="88" t="s">
        <v>514</v>
      </c>
      <c r="AF147" s="81" t="b">
        <v>0</v>
      </c>
      <c r="AG147" s="81" t="s">
        <v>517</v>
      </c>
      <c r="AH147" s="81"/>
      <c r="AI147" s="88" t="s">
        <v>514</v>
      </c>
      <c r="AJ147" s="81" t="b">
        <v>0</v>
      </c>
      <c r="AK147" s="81">
        <v>19</v>
      </c>
      <c r="AL147" s="88" t="s">
        <v>489</v>
      </c>
      <c r="AM147" s="81" t="s">
        <v>521</v>
      </c>
      <c r="AN147" s="81" t="b">
        <v>0</v>
      </c>
      <c r="AO147" s="88" t="s">
        <v>489</v>
      </c>
      <c r="AP147" s="81" t="s">
        <v>178</v>
      </c>
      <c r="AQ147" s="81">
        <v>0</v>
      </c>
      <c r="AR147" s="81">
        <v>0</v>
      </c>
      <c r="AS147" s="81"/>
      <c r="AT147" s="81"/>
      <c r="AU147" s="81"/>
      <c r="AV147" s="81"/>
      <c r="AW147" s="81"/>
      <c r="AX147" s="81"/>
      <c r="AY147" s="81"/>
      <c r="AZ147" s="81"/>
      <c r="BA147">
        <v>1</v>
      </c>
      <c r="BB147" s="80" t="str">
        <f>REPLACE(INDEX(GroupVertices[Group],MATCH(Edges[[#This Row],[Vertex 1]],GroupVertices[Vertex],0)),1,1,"")</f>
        <v>2</v>
      </c>
      <c r="BC147" s="80" t="str">
        <f>REPLACE(INDEX(GroupVertices[Group],MATCH(Edges[[#This Row],[Vertex 2]],GroupVertices[Vertex],0)),1,1,"")</f>
        <v>2</v>
      </c>
      <c r="BD147" s="48"/>
      <c r="BE147" s="49"/>
      <c r="BF147" s="48"/>
      <c r="BG147" s="49"/>
      <c r="BH147" s="48"/>
      <c r="BI147" s="49"/>
      <c r="BJ147" s="48"/>
      <c r="BK147" s="49"/>
      <c r="BL147" s="48"/>
    </row>
    <row r="148" spans="1:64" ht="15">
      <c r="A148" s="66" t="s">
        <v>261</v>
      </c>
      <c r="B148" s="66" t="s">
        <v>259</v>
      </c>
      <c r="C148" s="67" t="s">
        <v>1279</v>
      </c>
      <c r="D148" s="68">
        <v>3</v>
      </c>
      <c r="E148" s="69" t="s">
        <v>132</v>
      </c>
      <c r="F148" s="70">
        <v>32</v>
      </c>
      <c r="G148" s="67"/>
      <c r="H148" s="71"/>
      <c r="I148" s="72"/>
      <c r="J148" s="72"/>
      <c r="K148" s="34" t="s">
        <v>65</v>
      </c>
      <c r="L148" s="79">
        <v>148</v>
      </c>
      <c r="M148" s="79"/>
      <c r="N148" s="74"/>
      <c r="O148" s="81" t="s">
        <v>276</v>
      </c>
      <c r="P148" s="83">
        <v>43503.935162037036</v>
      </c>
      <c r="Q148" s="81" t="s">
        <v>282</v>
      </c>
      <c r="R148" s="84" t="s">
        <v>290</v>
      </c>
      <c r="S148" s="81" t="s">
        <v>294</v>
      </c>
      <c r="T148" s="81" t="s">
        <v>298</v>
      </c>
      <c r="U148" s="81"/>
      <c r="V148" s="84" t="s">
        <v>353</v>
      </c>
      <c r="W148" s="83">
        <v>43503.935162037036</v>
      </c>
      <c r="X148" s="84" t="s">
        <v>418</v>
      </c>
      <c r="Y148" s="81"/>
      <c r="Z148" s="81"/>
      <c r="AA148" s="88" t="s">
        <v>491</v>
      </c>
      <c r="AB148" s="81"/>
      <c r="AC148" s="81" t="b">
        <v>0</v>
      </c>
      <c r="AD148" s="81">
        <v>0</v>
      </c>
      <c r="AE148" s="88" t="s">
        <v>514</v>
      </c>
      <c r="AF148" s="81" t="b">
        <v>0</v>
      </c>
      <c r="AG148" s="81" t="s">
        <v>517</v>
      </c>
      <c r="AH148" s="81"/>
      <c r="AI148" s="88" t="s">
        <v>514</v>
      </c>
      <c r="AJ148" s="81" t="b">
        <v>0</v>
      </c>
      <c r="AK148" s="81">
        <v>19</v>
      </c>
      <c r="AL148" s="88" t="s">
        <v>489</v>
      </c>
      <c r="AM148" s="81" t="s">
        <v>523</v>
      </c>
      <c r="AN148" s="81" t="b">
        <v>0</v>
      </c>
      <c r="AO148" s="88" t="s">
        <v>489</v>
      </c>
      <c r="AP148" s="81" t="s">
        <v>178</v>
      </c>
      <c r="AQ148" s="81">
        <v>0</v>
      </c>
      <c r="AR148" s="81">
        <v>0</v>
      </c>
      <c r="AS148" s="81"/>
      <c r="AT148" s="81"/>
      <c r="AU148" s="81"/>
      <c r="AV148" s="81"/>
      <c r="AW148" s="81"/>
      <c r="AX148" s="81"/>
      <c r="AY148" s="81"/>
      <c r="AZ148" s="81"/>
      <c r="BA148">
        <v>1</v>
      </c>
      <c r="BB148" s="80" t="str">
        <f>REPLACE(INDEX(GroupVertices[Group],MATCH(Edges[[#This Row],[Vertex 1]],GroupVertices[Vertex],0)),1,1,"")</f>
        <v>2</v>
      </c>
      <c r="BC148" s="80" t="str">
        <f>REPLACE(INDEX(GroupVertices[Group],MATCH(Edges[[#This Row],[Vertex 2]],GroupVertices[Vertex],0)),1,1,"")</f>
        <v>2</v>
      </c>
      <c r="BD148" s="48"/>
      <c r="BE148" s="49"/>
      <c r="BF148" s="48"/>
      <c r="BG148" s="49"/>
      <c r="BH148" s="48"/>
      <c r="BI148" s="49"/>
      <c r="BJ148" s="48"/>
      <c r="BK148" s="49"/>
      <c r="BL148" s="48"/>
    </row>
    <row r="149" spans="1:64" ht="15">
      <c r="A149" s="66" t="s">
        <v>260</v>
      </c>
      <c r="B149" s="66" t="s">
        <v>274</v>
      </c>
      <c r="C149" s="67" t="s">
        <v>1279</v>
      </c>
      <c r="D149" s="68">
        <v>3</v>
      </c>
      <c r="E149" s="69" t="s">
        <v>132</v>
      </c>
      <c r="F149" s="70">
        <v>32</v>
      </c>
      <c r="G149" s="67"/>
      <c r="H149" s="71"/>
      <c r="I149" s="72"/>
      <c r="J149" s="72"/>
      <c r="K149" s="34" t="s">
        <v>65</v>
      </c>
      <c r="L149" s="79">
        <v>149</v>
      </c>
      <c r="M149" s="79"/>
      <c r="N149" s="74"/>
      <c r="O149" s="81" t="s">
        <v>277</v>
      </c>
      <c r="P149" s="83">
        <v>43503.38246527778</v>
      </c>
      <c r="Q149" s="81" t="s">
        <v>282</v>
      </c>
      <c r="R149" s="84" t="s">
        <v>290</v>
      </c>
      <c r="S149" s="81" t="s">
        <v>294</v>
      </c>
      <c r="T149" s="81" t="s">
        <v>298</v>
      </c>
      <c r="U149" s="81"/>
      <c r="V149" s="84" t="s">
        <v>352</v>
      </c>
      <c r="W149" s="83">
        <v>43503.38246527778</v>
      </c>
      <c r="X149" s="84" t="s">
        <v>417</v>
      </c>
      <c r="Y149" s="81"/>
      <c r="Z149" s="81"/>
      <c r="AA149" s="88" t="s">
        <v>490</v>
      </c>
      <c r="AB149" s="81"/>
      <c r="AC149" s="81" t="b">
        <v>0</v>
      </c>
      <c r="AD149" s="81">
        <v>0</v>
      </c>
      <c r="AE149" s="88" t="s">
        <v>514</v>
      </c>
      <c r="AF149" s="81" t="b">
        <v>0</v>
      </c>
      <c r="AG149" s="81" t="s">
        <v>517</v>
      </c>
      <c r="AH149" s="81"/>
      <c r="AI149" s="88" t="s">
        <v>514</v>
      </c>
      <c r="AJ149" s="81" t="b">
        <v>0</v>
      </c>
      <c r="AK149" s="81">
        <v>19</v>
      </c>
      <c r="AL149" s="88" t="s">
        <v>489</v>
      </c>
      <c r="AM149" s="81" t="s">
        <v>521</v>
      </c>
      <c r="AN149" s="81" t="b">
        <v>0</v>
      </c>
      <c r="AO149" s="88" t="s">
        <v>489</v>
      </c>
      <c r="AP149" s="81" t="s">
        <v>178</v>
      </c>
      <c r="AQ149" s="81">
        <v>0</v>
      </c>
      <c r="AR149" s="81">
        <v>0</v>
      </c>
      <c r="AS149" s="81"/>
      <c r="AT149" s="81"/>
      <c r="AU149" s="81"/>
      <c r="AV149" s="81"/>
      <c r="AW149" s="81"/>
      <c r="AX149" s="81"/>
      <c r="AY149" s="81"/>
      <c r="AZ149" s="81"/>
      <c r="BA149">
        <v>1</v>
      </c>
      <c r="BB149" s="80" t="str">
        <f>REPLACE(INDEX(GroupVertices[Group],MATCH(Edges[[#This Row],[Vertex 1]],GroupVertices[Vertex],0)),1,1,"")</f>
        <v>2</v>
      </c>
      <c r="BC149" s="80" t="str">
        <f>REPLACE(INDEX(GroupVertices[Group],MATCH(Edges[[#This Row],[Vertex 2]],GroupVertices[Vertex],0)),1,1,"")</f>
        <v>2</v>
      </c>
      <c r="BD149" s="48">
        <v>0</v>
      </c>
      <c r="BE149" s="49">
        <v>0</v>
      </c>
      <c r="BF149" s="48">
        <v>0</v>
      </c>
      <c r="BG149" s="49">
        <v>0</v>
      </c>
      <c r="BH149" s="48">
        <v>0</v>
      </c>
      <c r="BI149" s="49">
        <v>0</v>
      </c>
      <c r="BJ149" s="48">
        <v>33</v>
      </c>
      <c r="BK149" s="49">
        <v>100</v>
      </c>
      <c r="BL149" s="48">
        <v>33</v>
      </c>
    </row>
    <row r="150" spans="1:64" ht="15">
      <c r="A150" s="66" t="s">
        <v>261</v>
      </c>
      <c r="B150" s="66" t="s">
        <v>274</v>
      </c>
      <c r="C150" s="67" t="s">
        <v>1279</v>
      </c>
      <c r="D150" s="68">
        <v>3</v>
      </c>
      <c r="E150" s="69" t="s">
        <v>132</v>
      </c>
      <c r="F150" s="70">
        <v>32</v>
      </c>
      <c r="G150" s="67"/>
      <c r="H150" s="71"/>
      <c r="I150" s="72"/>
      <c r="J150" s="72"/>
      <c r="K150" s="34" t="s">
        <v>65</v>
      </c>
      <c r="L150" s="79">
        <v>150</v>
      </c>
      <c r="M150" s="79"/>
      <c r="N150" s="74"/>
      <c r="O150" s="81" t="s">
        <v>277</v>
      </c>
      <c r="P150" s="83">
        <v>43503.935162037036</v>
      </c>
      <c r="Q150" s="81" t="s">
        <v>282</v>
      </c>
      <c r="R150" s="84" t="s">
        <v>290</v>
      </c>
      <c r="S150" s="81" t="s">
        <v>294</v>
      </c>
      <c r="T150" s="81" t="s">
        <v>298</v>
      </c>
      <c r="U150" s="81"/>
      <c r="V150" s="84" t="s">
        <v>353</v>
      </c>
      <c r="W150" s="83">
        <v>43503.935162037036</v>
      </c>
      <c r="X150" s="84" t="s">
        <v>418</v>
      </c>
      <c r="Y150" s="81"/>
      <c r="Z150" s="81"/>
      <c r="AA150" s="88" t="s">
        <v>491</v>
      </c>
      <c r="AB150" s="81"/>
      <c r="AC150" s="81" t="b">
        <v>0</v>
      </c>
      <c r="AD150" s="81">
        <v>0</v>
      </c>
      <c r="AE150" s="88" t="s">
        <v>514</v>
      </c>
      <c r="AF150" s="81" t="b">
        <v>0</v>
      </c>
      <c r="AG150" s="81" t="s">
        <v>517</v>
      </c>
      <c r="AH150" s="81"/>
      <c r="AI150" s="88" t="s">
        <v>514</v>
      </c>
      <c r="AJ150" s="81" t="b">
        <v>0</v>
      </c>
      <c r="AK150" s="81">
        <v>19</v>
      </c>
      <c r="AL150" s="88" t="s">
        <v>489</v>
      </c>
      <c r="AM150" s="81" t="s">
        <v>523</v>
      </c>
      <c r="AN150" s="81" t="b">
        <v>0</v>
      </c>
      <c r="AO150" s="88" t="s">
        <v>489</v>
      </c>
      <c r="AP150" s="81" t="s">
        <v>178</v>
      </c>
      <c r="AQ150" s="81">
        <v>0</v>
      </c>
      <c r="AR150" s="81">
        <v>0</v>
      </c>
      <c r="AS150" s="81"/>
      <c r="AT150" s="81"/>
      <c r="AU150" s="81"/>
      <c r="AV150" s="81"/>
      <c r="AW150" s="81"/>
      <c r="AX150" s="81"/>
      <c r="AY150" s="81"/>
      <c r="AZ150" s="81"/>
      <c r="BA150">
        <v>1</v>
      </c>
      <c r="BB150" s="80" t="str">
        <f>REPLACE(INDEX(GroupVertices[Group],MATCH(Edges[[#This Row],[Vertex 1]],GroupVertices[Vertex],0)),1,1,"")</f>
        <v>2</v>
      </c>
      <c r="BC150" s="80" t="str">
        <f>REPLACE(INDEX(GroupVertices[Group],MATCH(Edges[[#This Row],[Vertex 2]],GroupVertices[Vertex],0)),1,1,"")</f>
        <v>2</v>
      </c>
      <c r="BD150" s="48"/>
      <c r="BE150" s="49"/>
      <c r="BF150" s="48"/>
      <c r="BG150" s="49"/>
      <c r="BH150" s="48"/>
      <c r="BI150" s="49"/>
      <c r="BJ150" s="48"/>
      <c r="BK150" s="49"/>
      <c r="BL150" s="48"/>
    </row>
    <row r="151" spans="1:64" ht="15">
      <c r="A151" s="66" t="s">
        <v>261</v>
      </c>
      <c r="B151" s="66" t="s">
        <v>260</v>
      </c>
      <c r="C151" s="67" t="s">
        <v>1279</v>
      </c>
      <c r="D151" s="68">
        <v>3</v>
      </c>
      <c r="E151" s="69" t="s">
        <v>132</v>
      </c>
      <c r="F151" s="70">
        <v>32</v>
      </c>
      <c r="G151" s="67"/>
      <c r="H151" s="71"/>
      <c r="I151" s="72"/>
      <c r="J151" s="72"/>
      <c r="K151" s="34" t="s">
        <v>65</v>
      </c>
      <c r="L151" s="79">
        <v>151</v>
      </c>
      <c r="M151" s="79"/>
      <c r="N151" s="74"/>
      <c r="O151" s="81" t="s">
        <v>277</v>
      </c>
      <c r="P151" s="83">
        <v>43503.935162037036</v>
      </c>
      <c r="Q151" s="81" t="s">
        <v>282</v>
      </c>
      <c r="R151" s="84" t="s">
        <v>290</v>
      </c>
      <c r="S151" s="81" t="s">
        <v>294</v>
      </c>
      <c r="T151" s="81" t="s">
        <v>298</v>
      </c>
      <c r="U151" s="81"/>
      <c r="V151" s="84" t="s">
        <v>353</v>
      </c>
      <c r="W151" s="83">
        <v>43503.935162037036</v>
      </c>
      <c r="X151" s="84" t="s">
        <v>418</v>
      </c>
      <c r="Y151" s="81"/>
      <c r="Z151" s="81"/>
      <c r="AA151" s="88" t="s">
        <v>491</v>
      </c>
      <c r="AB151" s="81"/>
      <c r="AC151" s="81" t="b">
        <v>0</v>
      </c>
      <c r="AD151" s="81">
        <v>0</v>
      </c>
      <c r="AE151" s="88" t="s">
        <v>514</v>
      </c>
      <c r="AF151" s="81" t="b">
        <v>0</v>
      </c>
      <c r="AG151" s="81" t="s">
        <v>517</v>
      </c>
      <c r="AH151" s="81"/>
      <c r="AI151" s="88" t="s">
        <v>514</v>
      </c>
      <c r="AJ151" s="81" t="b">
        <v>0</v>
      </c>
      <c r="AK151" s="81">
        <v>19</v>
      </c>
      <c r="AL151" s="88" t="s">
        <v>489</v>
      </c>
      <c r="AM151" s="81" t="s">
        <v>523</v>
      </c>
      <c r="AN151" s="81" t="b">
        <v>0</v>
      </c>
      <c r="AO151" s="88" t="s">
        <v>489</v>
      </c>
      <c r="AP151" s="81" t="s">
        <v>178</v>
      </c>
      <c r="AQ151" s="81">
        <v>0</v>
      </c>
      <c r="AR151" s="81">
        <v>0</v>
      </c>
      <c r="AS151" s="81"/>
      <c r="AT151" s="81"/>
      <c r="AU151" s="81"/>
      <c r="AV151" s="81"/>
      <c r="AW151" s="81"/>
      <c r="AX151" s="81"/>
      <c r="AY151" s="81"/>
      <c r="AZ151" s="81"/>
      <c r="BA151">
        <v>1</v>
      </c>
      <c r="BB151" s="80" t="str">
        <f>REPLACE(INDEX(GroupVertices[Group],MATCH(Edges[[#This Row],[Vertex 1]],GroupVertices[Vertex],0)),1,1,"")</f>
        <v>2</v>
      </c>
      <c r="BC151" s="80" t="str">
        <f>REPLACE(INDEX(GroupVertices[Group],MATCH(Edges[[#This Row],[Vertex 2]],GroupVertices[Vertex],0)),1,1,"")</f>
        <v>2</v>
      </c>
      <c r="BD151" s="48"/>
      <c r="BE151" s="49"/>
      <c r="BF151" s="48"/>
      <c r="BG151" s="49"/>
      <c r="BH151" s="48"/>
      <c r="BI151" s="49"/>
      <c r="BJ151" s="48"/>
      <c r="BK151" s="49"/>
      <c r="BL151" s="48"/>
    </row>
    <row r="152" spans="1:64" ht="15">
      <c r="A152" s="66" t="s">
        <v>261</v>
      </c>
      <c r="B152" s="66" t="s">
        <v>273</v>
      </c>
      <c r="C152" s="67" t="s">
        <v>1279</v>
      </c>
      <c r="D152" s="68">
        <v>3</v>
      </c>
      <c r="E152" s="69" t="s">
        <v>132</v>
      </c>
      <c r="F152" s="70">
        <v>32</v>
      </c>
      <c r="G152" s="67"/>
      <c r="H152" s="71"/>
      <c r="I152" s="72"/>
      <c r="J152" s="72"/>
      <c r="K152" s="34" t="s">
        <v>65</v>
      </c>
      <c r="L152" s="79">
        <v>152</v>
      </c>
      <c r="M152" s="79"/>
      <c r="N152" s="74"/>
      <c r="O152" s="81" t="s">
        <v>277</v>
      </c>
      <c r="P152" s="83">
        <v>43503.935162037036</v>
      </c>
      <c r="Q152" s="81" t="s">
        <v>282</v>
      </c>
      <c r="R152" s="84" t="s">
        <v>290</v>
      </c>
      <c r="S152" s="81" t="s">
        <v>294</v>
      </c>
      <c r="T152" s="81" t="s">
        <v>298</v>
      </c>
      <c r="U152" s="81"/>
      <c r="V152" s="84" t="s">
        <v>353</v>
      </c>
      <c r="W152" s="83">
        <v>43503.935162037036</v>
      </c>
      <c r="X152" s="84" t="s">
        <v>418</v>
      </c>
      <c r="Y152" s="81"/>
      <c r="Z152" s="81"/>
      <c r="AA152" s="88" t="s">
        <v>491</v>
      </c>
      <c r="AB152" s="81"/>
      <c r="AC152" s="81" t="b">
        <v>0</v>
      </c>
      <c r="AD152" s="81">
        <v>0</v>
      </c>
      <c r="AE152" s="88" t="s">
        <v>514</v>
      </c>
      <c r="AF152" s="81" t="b">
        <v>0</v>
      </c>
      <c r="AG152" s="81" t="s">
        <v>517</v>
      </c>
      <c r="AH152" s="81"/>
      <c r="AI152" s="88" t="s">
        <v>514</v>
      </c>
      <c r="AJ152" s="81" t="b">
        <v>0</v>
      </c>
      <c r="AK152" s="81">
        <v>19</v>
      </c>
      <c r="AL152" s="88" t="s">
        <v>489</v>
      </c>
      <c r="AM152" s="81" t="s">
        <v>523</v>
      </c>
      <c r="AN152" s="81" t="b">
        <v>0</v>
      </c>
      <c r="AO152" s="88" t="s">
        <v>489</v>
      </c>
      <c r="AP152" s="81" t="s">
        <v>178</v>
      </c>
      <c r="AQ152" s="81">
        <v>0</v>
      </c>
      <c r="AR152" s="81">
        <v>0</v>
      </c>
      <c r="AS152" s="81"/>
      <c r="AT152" s="81"/>
      <c r="AU152" s="81"/>
      <c r="AV152" s="81"/>
      <c r="AW152" s="81"/>
      <c r="AX152" s="81"/>
      <c r="AY152" s="81"/>
      <c r="AZ152" s="81"/>
      <c r="BA152">
        <v>1</v>
      </c>
      <c r="BB152" s="80" t="str">
        <f>REPLACE(INDEX(GroupVertices[Group],MATCH(Edges[[#This Row],[Vertex 1]],GroupVertices[Vertex],0)),1,1,"")</f>
        <v>2</v>
      </c>
      <c r="BC152" s="80" t="str">
        <f>REPLACE(INDEX(GroupVertices[Group],MATCH(Edges[[#This Row],[Vertex 2]],GroupVertices[Vertex],0)),1,1,"")</f>
        <v>1</v>
      </c>
      <c r="BD152" s="48">
        <v>0</v>
      </c>
      <c r="BE152" s="49">
        <v>0</v>
      </c>
      <c r="BF152" s="48">
        <v>0</v>
      </c>
      <c r="BG152" s="49">
        <v>0</v>
      </c>
      <c r="BH152" s="48">
        <v>0</v>
      </c>
      <c r="BI152" s="49">
        <v>0</v>
      </c>
      <c r="BJ152" s="48">
        <v>33</v>
      </c>
      <c r="BK152" s="49">
        <v>100</v>
      </c>
      <c r="BL152" s="48">
        <v>33</v>
      </c>
    </row>
    <row r="153" spans="1:64" ht="15">
      <c r="A153" s="66" t="s">
        <v>262</v>
      </c>
      <c r="B153" s="66" t="s">
        <v>270</v>
      </c>
      <c r="C153" s="67" t="s">
        <v>1279</v>
      </c>
      <c r="D153" s="68">
        <v>3</v>
      </c>
      <c r="E153" s="69" t="s">
        <v>132</v>
      </c>
      <c r="F153" s="70">
        <v>32</v>
      </c>
      <c r="G153" s="67"/>
      <c r="H153" s="71"/>
      <c r="I153" s="72"/>
      <c r="J153" s="72"/>
      <c r="K153" s="34" t="s">
        <v>65</v>
      </c>
      <c r="L153" s="79">
        <v>153</v>
      </c>
      <c r="M153" s="79"/>
      <c r="N153" s="74"/>
      <c r="O153" s="81" t="s">
        <v>276</v>
      </c>
      <c r="P153" s="83">
        <v>43504.05266203704</v>
      </c>
      <c r="Q153" s="81" t="s">
        <v>281</v>
      </c>
      <c r="R153" s="84" t="s">
        <v>290</v>
      </c>
      <c r="S153" s="81" t="s">
        <v>294</v>
      </c>
      <c r="T153" s="81" t="s">
        <v>296</v>
      </c>
      <c r="U153" s="81"/>
      <c r="V153" s="84" t="s">
        <v>354</v>
      </c>
      <c r="W153" s="83">
        <v>43504.05266203704</v>
      </c>
      <c r="X153" s="84" t="s">
        <v>419</v>
      </c>
      <c r="Y153" s="81"/>
      <c r="Z153" s="81"/>
      <c r="AA153" s="88" t="s">
        <v>492</v>
      </c>
      <c r="AB153" s="81"/>
      <c r="AC153" s="81" t="b">
        <v>0</v>
      </c>
      <c r="AD153" s="81">
        <v>0</v>
      </c>
      <c r="AE153" s="88" t="s">
        <v>514</v>
      </c>
      <c r="AF153" s="81" t="b">
        <v>0</v>
      </c>
      <c r="AG153" s="81" t="s">
        <v>517</v>
      </c>
      <c r="AH153" s="81"/>
      <c r="AI153" s="88" t="s">
        <v>514</v>
      </c>
      <c r="AJ153" s="81" t="b">
        <v>0</v>
      </c>
      <c r="AK153" s="81">
        <v>15</v>
      </c>
      <c r="AL153" s="88" t="s">
        <v>508</v>
      </c>
      <c r="AM153" s="81" t="s">
        <v>520</v>
      </c>
      <c r="AN153" s="81" t="b">
        <v>0</v>
      </c>
      <c r="AO153" s="88" t="s">
        <v>508</v>
      </c>
      <c r="AP153" s="81" t="s">
        <v>178</v>
      </c>
      <c r="AQ153" s="81">
        <v>0</v>
      </c>
      <c r="AR153" s="81">
        <v>0</v>
      </c>
      <c r="AS153" s="81"/>
      <c r="AT153" s="81"/>
      <c r="AU153" s="81"/>
      <c r="AV153" s="81"/>
      <c r="AW153" s="81"/>
      <c r="AX153" s="81"/>
      <c r="AY153" s="81"/>
      <c r="AZ153" s="81"/>
      <c r="BA153">
        <v>1</v>
      </c>
      <c r="BB153" s="80" t="str">
        <f>REPLACE(INDEX(GroupVertices[Group],MATCH(Edges[[#This Row],[Vertex 1]],GroupVertices[Vertex],0)),1,1,"")</f>
        <v>1</v>
      </c>
      <c r="BC153" s="80" t="str">
        <f>REPLACE(INDEX(GroupVertices[Group],MATCH(Edges[[#This Row],[Vertex 2]],GroupVertices[Vertex],0)),1,1,"")</f>
        <v>1</v>
      </c>
      <c r="BD153" s="48"/>
      <c r="BE153" s="49"/>
      <c r="BF153" s="48"/>
      <c r="BG153" s="49"/>
      <c r="BH153" s="48"/>
      <c r="BI153" s="49"/>
      <c r="BJ153" s="48"/>
      <c r="BK153" s="49"/>
      <c r="BL153" s="48"/>
    </row>
    <row r="154" spans="1:64" ht="15">
      <c r="A154" s="66" t="s">
        <v>262</v>
      </c>
      <c r="B154" s="66" t="s">
        <v>271</v>
      </c>
      <c r="C154" s="67" t="s">
        <v>1279</v>
      </c>
      <c r="D154" s="68">
        <v>3</v>
      </c>
      <c r="E154" s="69" t="s">
        <v>132</v>
      </c>
      <c r="F154" s="70">
        <v>32</v>
      </c>
      <c r="G154" s="67"/>
      <c r="H154" s="71"/>
      <c r="I154" s="72"/>
      <c r="J154" s="72"/>
      <c r="K154" s="34" t="s">
        <v>65</v>
      </c>
      <c r="L154" s="79">
        <v>154</v>
      </c>
      <c r="M154" s="79"/>
      <c r="N154" s="74"/>
      <c r="O154" s="81" t="s">
        <v>277</v>
      </c>
      <c r="P154" s="83">
        <v>43504.05266203704</v>
      </c>
      <c r="Q154" s="81" t="s">
        <v>281</v>
      </c>
      <c r="R154" s="84" t="s">
        <v>290</v>
      </c>
      <c r="S154" s="81" t="s">
        <v>294</v>
      </c>
      <c r="T154" s="81" t="s">
        <v>296</v>
      </c>
      <c r="U154" s="81"/>
      <c r="V154" s="84" t="s">
        <v>354</v>
      </c>
      <c r="W154" s="83">
        <v>43504.05266203704</v>
      </c>
      <c r="X154" s="84" t="s">
        <v>419</v>
      </c>
      <c r="Y154" s="81"/>
      <c r="Z154" s="81"/>
      <c r="AA154" s="88" t="s">
        <v>492</v>
      </c>
      <c r="AB154" s="81"/>
      <c r="AC154" s="81" t="b">
        <v>0</v>
      </c>
      <c r="AD154" s="81">
        <v>0</v>
      </c>
      <c r="AE154" s="88" t="s">
        <v>514</v>
      </c>
      <c r="AF154" s="81" t="b">
        <v>0</v>
      </c>
      <c r="AG154" s="81" t="s">
        <v>517</v>
      </c>
      <c r="AH154" s="81"/>
      <c r="AI154" s="88" t="s">
        <v>514</v>
      </c>
      <c r="AJ154" s="81" t="b">
        <v>0</v>
      </c>
      <c r="AK154" s="81">
        <v>15</v>
      </c>
      <c r="AL154" s="88" t="s">
        <v>508</v>
      </c>
      <c r="AM154" s="81" t="s">
        <v>520</v>
      </c>
      <c r="AN154" s="81" t="b">
        <v>0</v>
      </c>
      <c r="AO154" s="88" t="s">
        <v>508</v>
      </c>
      <c r="AP154" s="81" t="s">
        <v>178</v>
      </c>
      <c r="AQ154" s="81">
        <v>0</v>
      </c>
      <c r="AR154" s="81">
        <v>0</v>
      </c>
      <c r="AS154" s="81"/>
      <c r="AT154" s="81"/>
      <c r="AU154" s="81"/>
      <c r="AV154" s="81"/>
      <c r="AW154" s="81"/>
      <c r="AX154" s="81"/>
      <c r="AY154" s="81"/>
      <c r="AZ154" s="81"/>
      <c r="BA154">
        <v>1</v>
      </c>
      <c r="BB154" s="80" t="str">
        <f>REPLACE(INDEX(GroupVertices[Group],MATCH(Edges[[#This Row],[Vertex 1]],GroupVertices[Vertex],0)),1,1,"")</f>
        <v>1</v>
      </c>
      <c r="BC154" s="80" t="str">
        <f>REPLACE(INDEX(GroupVertices[Group],MATCH(Edges[[#This Row],[Vertex 2]],GroupVertices[Vertex],0)),1,1,"")</f>
        <v>1</v>
      </c>
      <c r="BD154" s="48"/>
      <c r="BE154" s="49"/>
      <c r="BF154" s="48"/>
      <c r="BG154" s="49"/>
      <c r="BH154" s="48"/>
      <c r="BI154" s="49"/>
      <c r="BJ154" s="48"/>
      <c r="BK154" s="49"/>
      <c r="BL154" s="48"/>
    </row>
    <row r="155" spans="1:64" ht="15">
      <c r="A155" s="66" t="s">
        <v>262</v>
      </c>
      <c r="B155" s="66" t="s">
        <v>273</v>
      </c>
      <c r="C155" s="67" t="s">
        <v>1279</v>
      </c>
      <c r="D155" s="68">
        <v>3</v>
      </c>
      <c r="E155" s="69" t="s">
        <v>132</v>
      </c>
      <c r="F155" s="70">
        <v>32</v>
      </c>
      <c r="G155" s="67"/>
      <c r="H155" s="71"/>
      <c r="I155" s="72"/>
      <c r="J155" s="72"/>
      <c r="K155" s="34" t="s">
        <v>65</v>
      </c>
      <c r="L155" s="79">
        <v>155</v>
      </c>
      <c r="M155" s="79"/>
      <c r="N155" s="74"/>
      <c r="O155" s="81" t="s">
        <v>277</v>
      </c>
      <c r="P155" s="83">
        <v>43504.05266203704</v>
      </c>
      <c r="Q155" s="81" t="s">
        <v>281</v>
      </c>
      <c r="R155" s="84" t="s">
        <v>290</v>
      </c>
      <c r="S155" s="81" t="s">
        <v>294</v>
      </c>
      <c r="T155" s="81" t="s">
        <v>296</v>
      </c>
      <c r="U155" s="81"/>
      <c r="V155" s="84" t="s">
        <v>354</v>
      </c>
      <c r="W155" s="83">
        <v>43504.05266203704</v>
      </c>
      <c r="X155" s="84" t="s">
        <v>419</v>
      </c>
      <c r="Y155" s="81"/>
      <c r="Z155" s="81"/>
      <c r="AA155" s="88" t="s">
        <v>492</v>
      </c>
      <c r="AB155" s="81"/>
      <c r="AC155" s="81" t="b">
        <v>0</v>
      </c>
      <c r="AD155" s="81">
        <v>0</v>
      </c>
      <c r="AE155" s="88" t="s">
        <v>514</v>
      </c>
      <c r="AF155" s="81" t="b">
        <v>0</v>
      </c>
      <c r="AG155" s="81" t="s">
        <v>517</v>
      </c>
      <c r="AH155" s="81"/>
      <c r="AI155" s="88" t="s">
        <v>514</v>
      </c>
      <c r="AJ155" s="81" t="b">
        <v>0</v>
      </c>
      <c r="AK155" s="81">
        <v>15</v>
      </c>
      <c r="AL155" s="88" t="s">
        <v>508</v>
      </c>
      <c r="AM155" s="81" t="s">
        <v>520</v>
      </c>
      <c r="AN155" s="81" t="b">
        <v>0</v>
      </c>
      <c r="AO155" s="88" t="s">
        <v>508</v>
      </c>
      <c r="AP155" s="81" t="s">
        <v>178</v>
      </c>
      <c r="AQ155" s="81">
        <v>0</v>
      </c>
      <c r="AR155" s="81">
        <v>0</v>
      </c>
      <c r="AS155" s="81"/>
      <c r="AT155" s="81"/>
      <c r="AU155" s="81"/>
      <c r="AV155" s="81"/>
      <c r="AW155" s="81"/>
      <c r="AX155" s="81"/>
      <c r="AY155" s="81"/>
      <c r="AZ155" s="81"/>
      <c r="BA155">
        <v>1</v>
      </c>
      <c r="BB155" s="80" t="str">
        <f>REPLACE(INDEX(GroupVertices[Group],MATCH(Edges[[#This Row],[Vertex 1]],GroupVertices[Vertex],0)),1,1,"")</f>
        <v>1</v>
      </c>
      <c r="BC155" s="80" t="str">
        <f>REPLACE(INDEX(GroupVertices[Group],MATCH(Edges[[#This Row],[Vertex 2]],GroupVertices[Vertex],0)),1,1,"")</f>
        <v>1</v>
      </c>
      <c r="BD155" s="48"/>
      <c r="BE155" s="49"/>
      <c r="BF155" s="48"/>
      <c r="BG155" s="49"/>
      <c r="BH155" s="48"/>
      <c r="BI155" s="49"/>
      <c r="BJ155" s="48"/>
      <c r="BK155" s="49"/>
      <c r="BL155" s="48"/>
    </row>
    <row r="156" spans="1:64" ht="15">
      <c r="A156" s="66" t="s">
        <v>262</v>
      </c>
      <c r="B156" s="66" t="s">
        <v>269</v>
      </c>
      <c r="C156" s="67" t="s">
        <v>1279</v>
      </c>
      <c r="D156" s="68">
        <v>3</v>
      </c>
      <c r="E156" s="69" t="s">
        <v>132</v>
      </c>
      <c r="F156" s="70">
        <v>32</v>
      </c>
      <c r="G156" s="67"/>
      <c r="H156" s="71"/>
      <c r="I156" s="72"/>
      <c r="J156" s="72"/>
      <c r="K156" s="34" t="s">
        <v>65</v>
      </c>
      <c r="L156" s="79">
        <v>156</v>
      </c>
      <c r="M156" s="79"/>
      <c r="N156" s="74"/>
      <c r="O156" s="81" t="s">
        <v>277</v>
      </c>
      <c r="P156" s="83">
        <v>43504.05266203704</v>
      </c>
      <c r="Q156" s="81" t="s">
        <v>281</v>
      </c>
      <c r="R156" s="84" t="s">
        <v>290</v>
      </c>
      <c r="S156" s="81" t="s">
        <v>294</v>
      </c>
      <c r="T156" s="81" t="s">
        <v>296</v>
      </c>
      <c r="U156" s="81"/>
      <c r="V156" s="84" t="s">
        <v>354</v>
      </c>
      <c r="W156" s="83">
        <v>43504.05266203704</v>
      </c>
      <c r="X156" s="84" t="s">
        <v>419</v>
      </c>
      <c r="Y156" s="81"/>
      <c r="Z156" s="81"/>
      <c r="AA156" s="88" t="s">
        <v>492</v>
      </c>
      <c r="AB156" s="81"/>
      <c r="AC156" s="81" t="b">
        <v>0</v>
      </c>
      <c r="AD156" s="81">
        <v>0</v>
      </c>
      <c r="AE156" s="88" t="s">
        <v>514</v>
      </c>
      <c r="AF156" s="81" t="b">
        <v>0</v>
      </c>
      <c r="AG156" s="81" t="s">
        <v>517</v>
      </c>
      <c r="AH156" s="81"/>
      <c r="AI156" s="88" t="s">
        <v>514</v>
      </c>
      <c r="AJ156" s="81" t="b">
        <v>0</v>
      </c>
      <c r="AK156" s="81">
        <v>15</v>
      </c>
      <c r="AL156" s="88" t="s">
        <v>508</v>
      </c>
      <c r="AM156" s="81" t="s">
        <v>520</v>
      </c>
      <c r="AN156" s="81" t="b">
        <v>0</v>
      </c>
      <c r="AO156" s="88" t="s">
        <v>508</v>
      </c>
      <c r="AP156" s="81" t="s">
        <v>178</v>
      </c>
      <c r="AQ156" s="81">
        <v>0</v>
      </c>
      <c r="AR156" s="81">
        <v>0</v>
      </c>
      <c r="AS156" s="81"/>
      <c r="AT156" s="81"/>
      <c r="AU156" s="81"/>
      <c r="AV156" s="81"/>
      <c r="AW156" s="81"/>
      <c r="AX156" s="81"/>
      <c r="AY156" s="81"/>
      <c r="AZ156" s="81"/>
      <c r="BA156">
        <v>1</v>
      </c>
      <c r="BB156" s="80" t="str">
        <f>REPLACE(INDEX(GroupVertices[Group],MATCH(Edges[[#This Row],[Vertex 1]],GroupVertices[Vertex],0)),1,1,"")</f>
        <v>1</v>
      </c>
      <c r="BC156" s="80" t="str">
        <f>REPLACE(INDEX(GroupVertices[Group],MATCH(Edges[[#This Row],[Vertex 2]],GroupVertices[Vertex],0)),1,1,"")</f>
        <v>1</v>
      </c>
      <c r="BD156" s="48">
        <v>0</v>
      </c>
      <c r="BE156" s="49">
        <v>0</v>
      </c>
      <c r="BF156" s="48">
        <v>0</v>
      </c>
      <c r="BG156" s="49">
        <v>0</v>
      </c>
      <c r="BH156" s="48">
        <v>0</v>
      </c>
      <c r="BI156" s="49">
        <v>0</v>
      </c>
      <c r="BJ156" s="48">
        <v>12</v>
      </c>
      <c r="BK156" s="49">
        <v>100</v>
      </c>
      <c r="BL156" s="48">
        <v>12</v>
      </c>
    </row>
    <row r="157" spans="1:64" ht="15">
      <c r="A157" s="66" t="s">
        <v>263</v>
      </c>
      <c r="B157" s="66" t="s">
        <v>270</v>
      </c>
      <c r="C157" s="67" t="s">
        <v>1279</v>
      </c>
      <c r="D157" s="68">
        <v>3</v>
      </c>
      <c r="E157" s="69" t="s">
        <v>132</v>
      </c>
      <c r="F157" s="70">
        <v>32</v>
      </c>
      <c r="G157" s="67"/>
      <c r="H157" s="71"/>
      <c r="I157" s="72"/>
      <c r="J157" s="72"/>
      <c r="K157" s="34" t="s">
        <v>65</v>
      </c>
      <c r="L157" s="79">
        <v>157</v>
      </c>
      <c r="M157" s="79"/>
      <c r="N157" s="74"/>
      <c r="O157" s="81" t="s">
        <v>276</v>
      </c>
      <c r="P157" s="83">
        <v>43504.15377314815</v>
      </c>
      <c r="Q157" s="81" t="s">
        <v>288</v>
      </c>
      <c r="R157" s="84" t="s">
        <v>293</v>
      </c>
      <c r="S157" s="81" t="s">
        <v>294</v>
      </c>
      <c r="T157" s="81" t="s">
        <v>296</v>
      </c>
      <c r="U157" s="81"/>
      <c r="V157" s="84" t="s">
        <v>355</v>
      </c>
      <c r="W157" s="83">
        <v>43504.15377314815</v>
      </c>
      <c r="X157" s="84" t="s">
        <v>420</v>
      </c>
      <c r="Y157" s="81"/>
      <c r="Z157" s="81"/>
      <c r="AA157" s="88" t="s">
        <v>493</v>
      </c>
      <c r="AB157" s="81"/>
      <c r="AC157" s="81" t="b">
        <v>0</v>
      </c>
      <c r="AD157" s="81">
        <v>0</v>
      </c>
      <c r="AE157" s="88" t="s">
        <v>514</v>
      </c>
      <c r="AF157" s="81" t="b">
        <v>0</v>
      </c>
      <c r="AG157" s="81" t="s">
        <v>517</v>
      </c>
      <c r="AH157" s="81"/>
      <c r="AI157" s="88" t="s">
        <v>514</v>
      </c>
      <c r="AJ157" s="81" t="b">
        <v>0</v>
      </c>
      <c r="AK157" s="81">
        <v>4</v>
      </c>
      <c r="AL157" s="88" t="s">
        <v>509</v>
      </c>
      <c r="AM157" s="81" t="s">
        <v>523</v>
      </c>
      <c r="AN157" s="81" t="b">
        <v>0</v>
      </c>
      <c r="AO157" s="88" t="s">
        <v>509</v>
      </c>
      <c r="AP157" s="81" t="s">
        <v>178</v>
      </c>
      <c r="AQ157" s="81">
        <v>0</v>
      </c>
      <c r="AR157" s="81">
        <v>0</v>
      </c>
      <c r="AS157" s="81"/>
      <c r="AT157" s="81"/>
      <c r="AU157" s="81"/>
      <c r="AV157" s="81"/>
      <c r="AW157" s="81"/>
      <c r="AX157" s="81"/>
      <c r="AY157" s="81"/>
      <c r="AZ157" s="81"/>
      <c r="BA157">
        <v>1</v>
      </c>
      <c r="BB157" s="80" t="str">
        <f>REPLACE(INDEX(GroupVertices[Group],MATCH(Edges[[#This Row],[Vertex 1]],GroupVertices[Vertex],0)),1,1,"")</f>
        <v>1</v>
      </c>
      <c r="BC157" s="80" t="str">
        <f>REPLACE(INDEX(GroupVertices[Group],MATCH(Edges[[#This Row],[Vertex 2]],GroupVertices[Vertex],0)),1,1,"")</f>
        <v>1</v>
      </c>
      <c r="BD157" s="48"/>
      <c r="BE157" s="49"/>
      <c r="BF157" s="48"/>
      <c r="BG157" s="49"/>
      <c r="BH157" s="48"/>
      <c r="BI157" s="49"/>
      <c r="BJ157" s="48"/>
      <c r="BK157" s="49"/>
      <c r="BL157" s="48"/>
    </row>
    <row r="158" spans="1:64" ht="15">
      <c r="A158" s="66" t="s">
        <v>263</v>
      </c>
      <c r="B158" s="66" t="s">
        <v>273</v>
      </c>
      <c r="C158" s="67" t="s">
        <v>1279</v>
      </c>
      <c r="D158" s="68">
        <v>3</v>
      </c>
      <c r="E158" s="69" t="s">
        <v>132</v>
      </c>
      <c r="F158" s="70">
        <v>32</v>
      </c>
      <c r="G158" s="67"/>
      <c r="H158" s="71"/>
      <c r="I158" s="72"/>
      <c r="J158" s="72"/>
      <c r="K158" s="34" t="s">
        <v>65</v>
      </c>
      <c r="L158" s="79">
        <v>158</v>
      </c>
      <c r="M158" s="79"/>
      <c r="N158" s="74"/>
      <c r="O158" s="81" t="s">
        <v>277</v>
      </c>
      <c r="P158" s="83">
        <v>43504.15377314815</v>
      </c>
      <c r="Q158" s="81" t="s">
        <v>288</v>
      </c>
      <c r="R158" s="84" t="s">
        <v>293</v>
      </c>
      <c r="S158" s="81" t="s">
        <v>294</v>
      </c>
      <c r="T158" s="81" t="s">
        <v>296</v>
      </c>
      <c r="U158" s="81"/>
      <c r="V158" s="84" t="s">
        <v>355</v>
      </c>
      <c r="W158" s="83">
        <v>43504.15377314815</v>
      </c>
      <c r="X158" s="84" t="s">
        <v>420</v>
      </c>
      <c r="Y158" s="81"/>
      <c r="Z158" s="81"/>
      <c r="AA158" s="88" t="s">
        <v>493</v>
      </c>
      <c r="AB158" s="81"/>
      <c r="AC158" s="81" t="b">
        <v>0</v>
      </c>
      <c r="AD158" s="81">
        <v>0</v>
      </c>
      <c r="AE158" s="88" t="s">
        <v>514</v>
      </c>
      <c r="AF158" s="81" t="b">
        <v>0</v>
      </c>
      <c r="AG158" s="81" t="s">
        <v>517</v>
      </c>
      <c r="AH158" s="81"/>
      <c r="AI158" s="88" t="s">
        <v>514</v>
      </c>
      <c r="AJ158" s="81" t="b">
        <v>0</v>
      </c>
      <c r="AK158" s="81">
        <v>4</v>
      </c>
      <c r="AL158" s="88" t="s">
        <v>509</v>
      </c>
      <c r="AM158" s="81" t="s">
        <v>523</v>
      </c>
      <c r="AN158" s="81" t="b">
        <v>0</v>
      </c>
      <c r="AO158" s="88" t="s">
        <v>509</v>
      </c>
      <c r="AP158" s="81" t="s">
        <v>178</v>
      </c>
      <c r="AQ158" s="81">
        <v>0</v>
      </c>
      <c r="AR158" s="81">
        <v>0</v>
      </c>
      <c r="AS158" s="81"/>
      <c r="AT158" s="81"/>
      <c r="AU158" s="81"/>
      <c r="AV158" s="81"/>
      <c r="AW158" s="81"/>
      <c r="AX158" s="81"/>
      <c r="AY158" s="81"/>
      <c r="AZ158" s="81"/>
      <c r="BA158">
        <v>1</v>
      </c>
      <c r="BB158" s="80" t="str">
        <f>REPLACE(INDEX(GroupVertices[Group],MATCH(Edges[[#This Row],[Vertex 1]],GroupVertices[Vertex],0)),1,1,"")</f>
        <v>1</v>
      </c>
      <c r="BC158" s="80" t="str">
        <f>REPLACE(INDEX(GroupVertices[Group],MATCH(Edges[[#This Row],[Vertex 2]],GroupVertices[Vertex],0)),1,1,"")</f>
        <v>1</v>
      </c>
      <c r="BD158" s="48"/>
      <c r="BE158" s="49"/>
      <c r="BF158" s="48"/>
      <c r="BG158" s="49"/>
      <c r="BH158" s="48"/>
      <c r="BI158" s="49"/>
      <c r="BJ158" s="48"/>
      <c r="BK158" s="49"/>
      <c r="BL158" s="48"/>
    </row>
    <row r="159" spans="1:64" ht="15">
      <c r="A159" s="66" t="s">
        <v>263</v>
      </c>
      <c r="B159" s="66" t="s">
        <v>269</v>
      </c>
      <c r="C159" s="67" t="s">
        <v>1279</v>
      </c>
      <c r="D159" s="68">
        <v>3</v>
      </c>
      <c r="E159" s="69" t="s">
        <v>132</v>
      </c>
      <c r="F159" s="70">
        <v>32</v>
      </c>
      <c r="G159" s="67"/>
      <c r="H159" s="71"/>
      <c r="I159" s="72"/>
      <c r="J159" s="72"/>
      <c r="K159" s="34" t="s">
        <v>65</v>
      </c>
      <c r="L159" s="79">
        <v>159</v>
      </c>
      <c r="M159" s="79"/>
      <c r="N159" s="74"/>
      <c r="O159" s="81" t="s">
        <v>277</v>
      </c>
      <c r="P159" s="83">
        <v>43504.15377314815</v>
      </c>
      <c r="Q159" s="81" t="s">
        <v>288</v>
      </c>
      <c r="R159" s="84" t="s">
        <v>293</v>
      </c>
      <c r="S159" s="81" t="s">
        <v>294</v>
      </c>
      <c r="T159" s="81" t="s">
        <v>296</v>
      </c>
      <c r="U159" s="81"/>
      <c r="V159" s="84" t="s">
        <v>355</v>
      </c>
      <c r="W159" s="83">
        <v>43504.15377314815</v>
      </c>
      <c r="X159" s="84" t="s">
        <v>420</v>
      </c>
      <c r="Y159" s="81"/>
      <c r="Z159" s="81"/>
      <c r="AA159" s="88" t="s">
        <v>493</v>
      </c>
      <c r="AB159" s="81"/>
      <c r="AC159" s="81" t="b">
        <v>0</v>
      </c>
      <c r="AD159" s="81">
        <v>0</v>
      </c>
      <c r="AE159" s="88" t="s">
        <v>514</v>
      </c>
      <c r="AF159" s="81" t="b">
        <v>0</v>
      </c>
      <c r="AG159" s="81" t="s">
        <v>517</v>
      </c>
      <c r="AH159" s="81"/>
      <c r="AI159" s="88" t="s">
        <v>514</v>
      </c>
      <c r="AJ159" s="81" t="b">
        <v>0</v>
      </c>
      <c r="AK159" s="81">
        <v>4</v>
      </c>
      <c r="AL159" s="88" t="s">
        <v>509</v>
      </c>
      <c r="AM159" s="81" t="s">
        <v>523</v>
      </c>
      <c r="AN159" s="81" t="b">
        <v>0</v>
      </c>
      <c r="AO159" s="88" t="s">
        <v>509</v>
      </c>
      <c r="AP159" s="81" t="s">
        <v>178</v>
      </c>
      <c r="AQ159" s="81">
        <v>0</v>
      </c>
      <c r="AR159" s="81">
        <v>0</v>
      </c>
      <c r="AS159" s="81"/>
      <c r="AT159" s="81"/>
      <c r="AU159" s="81"/>
      <c r="AV159" s="81"/>
      <c r="AW159" s="81"/>
      <c r="AX159" s="81"/>
      <c r="AY159" s="81"/>
      <c r="AZ159" s="81"/>
      <c r="BA159">
        <v>1</v>
      </c>
      <c r="BB159" s="80" t="str">
        <f>REPLACE(INDEX(GroupVertices[Group],MATCH(Edges[[#This Row],[Vertex 1]],GroupVertices[Vertex],0)),1,1,"")</f>
        <v>1</v>
      </c>
      <c r="BC159" s="80" t="str">
        <f>REPLACE(INDEX(GroupVertices[Group],MATCH(Edges[[#This Row],[Vertex 2]],GroupVertices[Vertex],0)),1,1,"")</f>
        <v>1</v>
      </c>
      <c r="BD159" s="48">
        <v>0</v>
      </c>
      <c r="BE159" s="49">
        <v>0</v>
      </c>
      <c r="BF159" s="48">
        <v>0</v>
      </c>
      <c r="BG159" s="49">
        <v>0</v>
      </c>
      <c r="BH159" s="48">
        <v>0</v>
      </c>
      <c r="BI159" s="49">
        <v>0</v>
      </c>
      <c r="BJ159" s="48">
        <v>13</v>
      </c>
      <c r="BK159" s="49">
        <v>100</v>
      </c>
      <c r="BL159" s="48">
        <v>13</v>
      </c>
    </row>
    <row r="160" spans="1:64" ht="15">
      <c r="A160" s="66" t="s">
        <v>264</v>
      </c>
      <c r="B160" s="66" t="s">
        <v>270</v>
      </c>
      <c r="C160" s="67" t="s">
        <v>1279</v>
      </c>
      <c r="D160" s="68">
        <v>3</v>
      </c>
      <c r="E160" s="69" t="s">
        <v>132</v>
      </c>
      <c r="F160" s="70">
        <v>32</v>
      </c>
      <c r="G160" s="67"/>
      <c r="H160" s="71"/>
      <c r="I160" s="72"/>
      <c r="J160" s="72"/>
      <c r="K160" s="34" t="s">
        <v>65</v>
      </c>
      <c r="L160" s="79">
        <v>160</v>
      </c>
      <c r="M160" s="79"/>
      <c r="N160" s="74"/>
      <c r="O160" s="81" t="s">
        <v>276</v>
      </c>
      <c r="P160" s="83">
        <v>43504.202465277776</v>
      </c>
      <c r="Q160" s="81" t="s">
        <v>281</v>
      </c>
      <c r="R160" s="84" t="s">
        <v>290</v>
      </c>
      <c r="S160" s="81" t="s">
        <v>294</v>
      </c>
      <c r="T160" s="81" t="s">
        <v>296</v>
      </c>
      <c r="U160" s="81"/>
      <c r="V160" s="84" t="s">
        <v>356</v>
      </c>
      <c r="W160" s="83">
        <v>43504.202465277776</v>
      </c>
      <c r="X160" s="84" t="s">
        <v>421</v>
      </c>
      <c r="Y160" s="81"/>
      <c r="Z160" s="81"/>
      <c r="AA160" s="88" t="s">
        <v>494</v>
      </c>
      <c r="AB160" s="81"/>
      <c r="AC160" s="81" t="b">
        <v>0</v>
      </c>
      <c r="AD160" s="81">
        <v>0</v>
      </c>
      <c r="AE160" s="88" t="s">
        <v>514</v>
      </c>
      <c r="AF160" s="81" t="b">
        <v>0</v>
      </c>
      <c r="AG160" s="81" t="s">
        <v>517</v>
      </c>
      <c r="AH160" s="81"/>
      <c r="AI160" s="88" t="s">
        <v>514</v>
      </c>
      <c r="AJ160" s="81" t="b">
        <v>0</v>
      </c>
      <c r="AK160" s="81">
        <v>15</v>
      </c>
      <c r="AL160" s="88" t="s">
        <v>508</v>
      </c>
      <c r="AM160" s="81" t="s">
        <v>520</v>
      </c>
      <c r="AN160" s="81" t="b">
        <v>0</v>
      </c>
      <c r="AO160" s="88" t="s">
        <v>508</v>
      </c>
      <c r="AP160" s="81" t="s">
        <v>178</v>
      </c>
      <c r="AQ160" s="81">
        <v>0</v>
      </c>
      <c r="AR160" s="81">
        <v>0</v>
      </c>
      <c r="AS160" s="81"/>
      <c r="AT160" s="81"/>
      <c r="AU160" s="81"/>
      <c r="AV160" s="81"/>
      <c r="AW160" s="81"/>
      <c r="AX160" s="81"/>
      <c r="AY160" s="81"/>
      <c r="AZ160" s="81"/>
      <c r="BA160">
        <v>1</v>
      </c>
      <c r="BB160" s="80" t="str">
        <f>REPLACE(INDEX(GroupVertices[Group],MATCH(Edges[[#This Row],[Vertex 1]],GroupVertices[Vertex],0)),1,1,"")</f>
        <v>1</v>
      </c>
      <c r="BC160" s="80" t="str">
        <f>REPLACE(INDEX(GroupVertices[Group],MATCH(Edges[[#This Row],[Vertex 2]],GroupVertices[Vertex],0)),1,1,"")</f>
        <v>1</v>
      </c>
      <c r="BD160" s="48"/>
      <c r="BE160" s="49"/>
      <c r="BF160" s="48"/>
      <c r="BG160" s="49"/>
      <c r="BH160" s="48"/>
      <c r="BI160" s="49"/>
      <c r="BJ160" s="48"/>
      <c r="BK160" s="49"/>
      <c r="BL160" s="48"/>
    </row>
    <row r="161" spans="1:64" ht="15">
      <c r="A161" s="66" t="s">
        <v>264</v>
      </c>
      <c r="B161" s="66" t="s">
        <v>271</v>
      </c>
      <c r="C161" s="67" t="s">
        <v>1279</v>
      </c>
      <c r="D161" s="68">
        <v>3</v>
      </c>
      <c r="E161" s="69" t="s">
        <v>132</v>
      </c>
      <c r="F161" s="70">
        <v>32</v>
      </c>
      <c r="G161" s="67"/>
      <c r="H161" s="71"/>
      <c r="I161" s="72"/>
      <c r="J161" s="72"/>
      <c r="K161" s="34" t="s">
        <v>65</v>
      </c>
      <c r="L161" s="79">
        <v>161</v>
      </c>
      <c r="M161" s="79"/>
      <c r="N161" s="74"/>
      <c r="O161" s="81" t="s">
        <v>277</v>
      </c>
      <c r="P161" s="83">
        <v>43504.202465277776</v>
      </c>
      <c r="Q161" s="81" t="s">
        <v>281</v>
      </c>
      <c r="R161" s="84" t="s">
        <v>290</v>
      </c>
      <c r="S161" s="81" t="s">
        <v>294</v>
      </c>
      <c r="T161" s="81" t="s">
        <v>296</v>
      </c>
      <c r="U161" s="81"/>
      <c r="V161" s="84" t="s">
        <v>356</v>
      </c>
      <c r="W161" s="83">
        <v>43504.202465277776</v>
      </c>
      <c r="X161" s="84" t="s">
        <v>421</v>
      </c>
      <c r="Y161" s="81"/>
      <c r="Z161" s="81"/>
      <c r="AA161" s="88" t="s">
        <v>494</v>
      </c>
      <c r="AB161" s="81"/>
      <c r="AC161" s="81" t="b">
        <v>0</v>
      </c>
      <c r="AD161" s="81">
        <v>0</v>
      </c>
      <c r="AE161" s="88" t="s">
        <v>514</v>
      </c>
      <c r="AF161" s="81" t="b">
        <v>0</v>
      </c>
      <c r="AG161" s="81" t="s">
        <v>517</v>
      </c>
      <c r="AH161" s="81"/>
      <c r="AI161" s="88" t="s">
        <v>514</v>
      </c>
      <c r="AJ161" s="81" t="b">
        <v>0</v>
      </c>
      <c r="AK161" s="81">
        <v>15</v>
      </c>
      <c r="AL161" s="88" t="s">
        <v>508</v>
      </c>
      <c r="AM161" s="81" t="s">
        <v>520</v>
      </c>
      <c r="AN161" s="81" t="b">
        <v>0</v>
      </c>
      <c r="AO161" s="88" t="s">
        <v>508</v>
      </c>
      <c r="AP161" s="81" t="s">
        <v>178</v>
      </c>
      <c r="AQ161" s="81">
        <v>0</v>
      </c>
      <c r="AR161" s="81">
        <v>0</v>
      </c>
      <c r="AS161" s="81"/>
      <c r="AT161" s="81"/>
      <c r="AU161" s="81"/>
      <c r="AV161" s="81"/>
      <c r="AW161" s="81"/>
      <c r="AX161" s="81"/>
      <c r="AY161" s="81"/>
      <c r="AZ161" s="81"/>
      <c r="BA161">
        <v>1</v>
      </c>
      <c r="BB161" s="80" t="str">
        <f>REPLACE(INDEX(GroupVertices[Group],MATCH(Edges[[#This Row],[Vertex 1]],GroupVertices[Vertex],0)),1,1,"")</f>
        <v>1</v>
      </c>
      <c r="BC161" s="80" t="str">
        <f>REPLACE(INDEX(GroupVertices[Group],MATCH(Edges[[#This Row],[Vertex 2]],GroupVertices[Vertex],0)),1,1,"")</f>
        <v>1</v>
      </c>
      <c r="BD161" s="48"/>
      <c r="BE161" s="49"/>
      <c r="BF161" s="48"/>
      <c r="BG161" s="49"/>
      <c r="BH161" s="48"/>
      <c r="BI161" s="49"/>
      <c r="BJ161" s="48"/>
      <c r="BK161" s="49"/>
      <c r="BL161" s="48"/>
    </row>
    <row r="162" spans="1:64" ht="15">
      <c r="A162" s="66" t="s">
        <v>264</v>
      </c>
      <c r="B162" s="66" t="s">
        <v>273</v>
      </c>
      <c r="C162" s="67" t="s">
        <v>1279</v>
      </c>
      <c r="D162" s="68">
        <v>3</v>
      </c>
      <c r="E162" s="69" t="s">
        <v>132</v>
      </c>
      <c r="F162" s="70">
        <v>32</v>
      </c>
      <c r="G162" s="67"/>
      <c r="H162" s="71"/>
      <c r="I162" s="72"/>
      <c r="J162" s="72"/>
      <c r="K162" s="34" t="s">
        <v>65</v>
      </c>
      <c r="L162" s="79">
        <v>162</v>
      </c>
      <c r="M162" s="79"/>
      <c r="N162" s="74"/>
      <c r="O162" s="81" t="s">
        <v>277</v>
      </c>
      <c r="P162" s="83">
        <v>43504.202465277776</v>
      </c>
      <c r="Q162" s="81" t="s">
        <v>281</v>
      </c>
      <c r="R162" s="84" t="s">
        <v>290</v>
      </c>
      <c r="S162" s="81" t="s">
        <v>294</v>
      </c>
      <c r="T162" s="81" t="s">
        <v>296</v>
      </c>
      <c r="U162" s="81"/>
      <c r="V162" s="84" t="s">
        <v>356</v>
      </c>
      <c r="W162" s="83">
        <v>43504.202465277776</v>
      </c>
      <c r="X162" s="84" t="s">
        <v>421</v>
      </c>
      <c r="Y162" s="81"/>
      <c r="Z162" s="81"/>
      <c r="AA162" s="88" t="s">
        <v>494</v>
      </c>
      <c r="AB162" s="81"/>
      <c r="AC162" s="81" t="b">
        <v>0</v>
      </c>
      <c r="AD162" s="81">
        <v>0</v>
      </c>
      <c r="AE162" s="88" t="s">
        <v>514</v>
      </c>
      <c r="AF162" s="81" t="b">
        <v>0</v>
      </c>
      <c r="AG162" s="81" t="s">
        <v>517</v>
      </c>
      <c r="AH162" s="81"/>
      <c r="AI162" s="88" t="s">
        <v>514</v>
      </c>
      <c r="AJ162" s="81" t="b">
        <v>0</v>
      </c>
      <c r="AK162" s="81">
        <v>15</v>
      </c>
      <c r="AL162" s="88" t="s">
        <v>508</v>
      </c>
      <c r="AM162" s="81" t="s">
        <v>520</v>
      </c>
      <c r="AN162" s="81" t="b">
        <v>0</v>
      </c>
      <c r="AO162" s="88" t="s">
        <v>508</v>
      </c>
      <c r="AP162" s="81" t="s">
        <v>178</v>
      </c>
      <c r="AQ162" s="81">
        <v>0</v>
      </c>
      <c r="AR162" s="81">
        <v>0</v>
      </c>
      <c r="AS162" s="81"/>
      <c r="AT162" s="81"/>
      <c r="AU162" s="81"/>
      <c r="AV162" s="81"/>
      <c r="AW162" s="81"/>
      <c r="AX162" s="81"/>
      <c r="AY162" s="81"/>
      <c r="AZ162" s="81"/>
      <c r="BA162">
        <v>1</v>
      </c>
      <c r="BB162" s="80" t="str">
        <f>REPLACE(INDEX(GroupVertices[Group],MATCH(Edges[[#This Row],[Vertex 1]],GroupVertices[Vertex],0)),1,1,"")</f>
        <v>1</v>
      </c>
      <c r="BC162" s="80" t="str">
        <f>REPLACE(INDEX(GroupVertices[Group],MATCH(Edges[[#This Row],[Vertex 2]],GroupVertices[Vertex],0)),1,1,"")</f>
        <v>1</v>
      </c>
      <c r="BD162" s="48"/>
      <c r="BE162" s="49"/>
      <c r="BF162" s="48"/>
      <c r="BG162" s="49"/>
      <c r="BH162" s="48"/>
      <c r="BI162" s="49"/>
      <c r="BJ162" s="48"/>
      <c r="BK162" s="49"/>
      <c r="BL162" s="48"/>
    </row>
    <row r="163" spans="1:64" ht="15">
      <c r="A163" s="66" t="s">
        <v>264</v>
      </c>
      <c r="B163" s="66" t="s">
        <v>269</v>
      </c>
      <c r="C163" s="67" t="s">
        <v>1279</v>
      </c>
      <c r="D163" s="68">
        <v>3</v>
      </c>
      <c r="E163" s="69" t="s">
        <v>132</v>
      </c>
      <c r="F163" s="70">
        <v>32</v>
      </c>
      <c r="G163" s="67"/>
      <c r="H163" s="71"/>
      <c r="I163" s="72"/>
      <c r="J163" s="72"/>
      <c r="K163" s="34" t="s">
        <v>65</v>
      </c>
      <c r="L163" s="79">
        <v>163</v>
      </c>
      <c r="M163" s="79"/>
      <c r="N163" s="74"/>
      <c r="O163" s="81" t="s">
        <v>277</v>
      </c>
      <c r="P163" s="83">
        <v>43504.202465277776</v>
      </c>
      <c r="Q163" s="81" t="s">
        <v>281</v>
      </c>
      <c r="R163" s="84" t="s">
        <v>290</v>
      </c>
      <c r="S163" s="81" t="s">
        <v>294</v>
      </c>
      <c r="T163" s="81" t="s">
        <v>296</v>
      </c>
      <c r="U163" s="81"/>
      <c r="V163" s="84" t="s">
        <v>356</v>
      </c>
      <c r="W163" s="83">
        <v>43504.202465277776</v>
      </c>
      <c r="X163" s="84" t="s">
        <v>421</v>
      </c>
      <c r="Y163" s="81"/>
      <c r="Z163" s="81"/>
      <c r="AA163" s="88" t="s">
        <v>494</v>
      </c>
      <c r="AB163" s="81"/>
      <c r="AC163" s="81" t="b">
        <v>0</v>
      </c>
      <c r="AD163" s="81">
        <v>0</v>
      </c>
      <c r="AE163" s="88" t="s">
        <v>514</v>
      </c>
      <c r="AF163" s="81" t="b">
        <v>0</v>
      </c>
      <c r="AG163" s="81" t="s">
        <v>517</v>
      </c>
      <c r="AH163" s="81"/>
      <c r="AI163" s="88" t="s">
        <v>514</v>
      </c>
      <c r="AJ163" s="81" t="b">
        <v>0</v>
      </c>
      <c r="AK163" s="81">
        <v>15</v>
      </c>
      <c r="AL163" s="88" t="s">
        <v>508</v>
      </c>
      <c r="AM163" s="81" t="s">
        <v>520</v>
      </c>
      <c r="AN163" s="81" t="b">
        <v>0</v>
      </c>
      <c r="AO163" s="88" t="s">
        <v>508</v>
      </c>
      <c r="AP163" s="81" t="s">
        <v>178</v>
      </c>
      <c r="AQ163" s="81">
        <v>0</v>
      </c>
      <c r="AR163" s="81">
        <v>0</v>
      </c>
      <c r="AS163" s="81"/>
      <c r="AT163" s="81"/>
      <c r="AU163" s="81"/>
      <c r="AV163" s="81"/>
      <c r="AW163" s="81"/>
      <c r="AX163" s="81"/>
      <c r="AY163" s="81"/>
      <c r="AZ163" s="81"/>
      <c r="BA163">
        <v>1</v>
      </c>
      <c r="BB163" s="80" t="str">
        <f>REPLACE(INDEX(GroupVertices[Group],MATCH(Edges[[#This Row],[Vertex 1]],GroupVertices[Vertex],0)),1,1,"")</f>
        <v>1</v>
      </c>
      <c r="BC163" s="80" t="str">
        <f>REPLACE(INDEX(GroupVertices[Group],MATCH(Edges[[#This Row],[Vertex 2]],GroupVertices[Vertex],0)),1,1,"")</f>
        <v>1</v>
      </c>
      <c r="BD163" s="48">
        <v>0</v>
      </c>
      <c r="BE163" s="49">
        <v>0</v>
      </c>
      <c r="BF163" s="48">
        <v>0</v>
      </c>
      <c r="BG163" s="49">
        <v>0</v>
      </c>
      <c r="BH163" s="48">
        <v>0</v>
      </c>
      <c r="BI163" s="49">
        <v>0</v>
      </c>
      <c r="BJ163" s="48">
        <v>12</v>
      </c>
      <c r="BK163" s="49">
        <v>100</v>
      </c>
      <c r="BL163" s="48">
        <v>12</v>
      </c>
    </row>
    <row r="164" spans="1:64" ht="15">
      <c r="A164" s="66" t="s">
        <v>265</v>
      </c>
      <c r="B164" s="66" t="s">
        <v>266</v>
      </c>
      <c r="C164" s="67" t="s">
        <v>1279</v>
      </c>
      <c r="D164" s="68">
        <v>3</v>
      </c>
      <c r="E164" s="69" t="s">
        <v>132</v>
      </c>
      <c r="F164" s="70">
        <v>32</v>
      </c>
      <c r="G164" s="67"/>
      <c r="H164" s="71"/>
      <c r="I164" s="72"/>
      <c r="J164" s="72"/>
      <c r="K164" s="34" t="s">
        <v>65</v>
      </c>
      <c r="L164" s="79">
        <v>164</v>
      </c>
      <c r="M164" s="79"/>
      <c r="N164" s="74"/>
      <c r="O164" s="81" t="s">
        <v>276</v>
      </c>
      <c r="P164" s="83">
        <v>43504.39032407408</v>
      </c>
      <c r="Q164" s="81" t="s">
        <v>287</v>
      </c>
      <c r="R164" s="81"/>
      <c r="S164" s="81"/>
      <c r="T164" s="81" t="s">
        <v>296</v>
      </c>
      <c r="U164" s="81"/>
      <c r="V164" s="84" t="s">
        <v>357</v>
      </c>
      <c r="W164" s="83">
        <v>43504.39032407408</v>
      </c>
      <c r="X164" s="84" t="s">
        <v>422</v>
      </c>
      <c r="Y164" s="81"/>
      <c r="Z164" s="81"/>
      <c r="AA164" s="88" t="s">
        <v>495</v>
      </c>
      <c r="AB164" s="81"/>
      <c r="AC164" s="81" t="b">
        <v>0</v>
      </c>
      <c r="AD164" s="81">
        <v>0</v>
      </c>
      <c r="AE164" s="88" t="s">
        <v>514</v>
      </c>
      <c r="AF164" s="81" t="b">
        <v>0</v>
      </c>
      <c r="AG164" s="81" t="s">
        <v>519</v>
      </c>
      <c r="AH164" s="81"/>
      <c r="AI164" s="88" t="s">
        <v>514</v>
      </c>
      <c r="AJ164" s="81" t="b">
        <v>0</v>
      </c>
      <c r="AK164" s="81">
        <v>4</v>
      </c>
      <c r="AL164" s="88" t="s">
        <v>496</v>
      </c>
      <c r="AM164" s="81" t="s">
        <v>521</v>
      </c>
      <c r="AN164" s="81" t="b">
        <v>0</v>
      </c>
      <c r="AO164" s="88" t="s">
        <v>496</v>
      </c>
      <c r="AP164" s="81" t="s">
        <v>178</v>
      </c>
      <c r="AQ164" s="81">
        <v>0</v>
      </c>
      <c r="AR164" s="81">
        <v>0</v>
      </c>
      <c r="AS164" s="81"/>
      <c r="AT164" s="81"/>
      <c r="AU164" s="81"/>
      <c r="AV164" s="81"/>
      <c r="AW164" s="81"/>
      <c r="AX164" s="81"/>
      <c r="AY164" s="81"/>
      <c r="AZ164" s="81"/>
      <c r="BA164">
        <v>1</v>
      </c>
      <c r="BB164" s="80" t="str">
        <f>REPLACE(INDEX(GroupVertices[Group],MATCH(Edges[[#This Row],[Vertex 1]],GroupVertices[Vertex],0)),1,1,"")</f>
        <v>3</v>
      </c>
      <c r="BC164" s="80" t="str">
        <f>REPLACE(INDEX(GroupVertices[Group],MATCH(Edges[[#This Row],[Vertex 2]],GroupVertices[Vertex],0)),1,1,"")</f>
        <v>3</v>
      </c>
      <c r="BD164" s="48">
        <v>0</v>
      </c>
      <c r="BE164" s="49">
        <v>0</v>
      </c>
      <c r="BF164" s="48">
        <v>1</v>
      </c>
      <c r="BG164" s="49">
        <v>4.761904761904762</v>
      </c>
      <c r="BH164" s="48">
        <v>0</v>
      </c>
      <c r="BI164" s="49">
        <v>0</v>
      </c>
      <c r="BJ164" s="48">
        <v>20</v>
      </c>
      <c r="BK164" s="49">
        <v>95.23809523809524</v>
      </c>
      <c r="BL164" s="48">
        <v>21</v>
      </c>
    </row>
    <row r="165" spans="1:64" ht="15">
      <c r="A165" s="66" t="s">
        <v>266</v>
      </c>
      <c r="B165" s="66" t="s">
        <v>266</v>
      </c>
      <c r="C165" s="67" t="s">
        <v>1279</v>
      </c>
      <c r="D165" s="68">
        <v>3</v>
      </c>
      <c r="E165" s="69" t="s">
        <v>132</v>
      </c>
      <c r="F165" s="70">
        <v>32</v>
      </c>
      <c r="G165" s="67"/>
      <c r="H165" s="71"/>
      <c r="I165" s="72"/>
      <c r="J165" s="72"/>
      <c r="K165" s="34" t="s">
        <v>65</v>
      </c>
      <c r="L165" s="79">
        <v>165</v>
      </c>
      <c r="M165" s="79"/>
      <c r="N165" s="74"/>
      <c r="O165" s="81" t="s">
        <v>178</v>
      </c>
      <c r="P165" s="83">
        <v>43503.370358796295</v>
      </c>
      <c r="Q165" s="81" t="s">
        <v>287</v>
      </c>
      <c r="R165" s="84" t="s">
        <v>290</v>
      </c>
      <c r="S165" s="81" t="s">
        <v>294</v>
      </c>
      <c r="T165" s="81" t="s">
        <v>300</v>
      </c>
      <c r="U165" s="81"/>
      <c r="V165" s="84" t="s">
        <v>358</v>
      </c>
      <c r="W165" s="83">
        <v>43503.370358796295</v>
      </c>
      <c r="X165" s="84" t="s">
        <v>423</v>
      </c>
      <c r="Y165" s="81"/>
      <c r="Z165" s="81"/>
      <c r="AA165" s="88" t="s">
        <v>496</v>
      </c>
      <c r="AB165" s="81"/>
      <c r="AC165" s="81" t="b">
        <v>0</v>
      </c>
      <c r="AD165" s="81">
        <v>5</v>
      </c>
      <c r="AE165" s="88" t="s">
        <v>514</v>
      </c>
      <c r="AF165" s="81" t="b">
        <v>0</v>
      </c>
      <c r="AG165" s="81" t="s">
        <v>519</v>
      </c>
      <c r="AH165" s="81"/>
      <c r="AI165" s="88" t="s">
        <v>514</v>
      </c>
      <c r="AJ165" s="81" t="b">
        <v>0</v>
      </c>
      <c r="AK165" s="81">
        <v>4</v>
      </c>
      <c r="AL165" s="88" t="s">
        <v>514</v>
      </c>
      <c r="AM165" s="81" t="s">
        <v>524</v>
      </c>
      <c r="AN165" s="81" t="b">
        <v>0</v>
      </c>
      <c r="AO165" s="88" t="s">
        <v>496</v>
      </c>
      <c r="AP165" s="81" t="s">
        <v>178</v>
      </c>
      <c r="AQ165" s="81">
        <v>0</v>
      </c>
      <c r="AR165" s="81">
        <v>0</v>
      </c>
      <c r="AS165" s="81"/>
      <c r="AT165" s="81"/>
      <c r="AU165" s="81"/>
      <c r="AV165" s="81"/>
      <c r="AW165" s="81"/>
      <c r="AX165" s="81"/>
      <c r="AY165" s="81"/>
      <c r="AZ165" s="81"/>
      <c r="BA165">
        <v>1</v>
      </c>
      <c r="BB165" s="80" t="str">
        <f>REPLACE(INDEX(GroupVertices[Group],MATCH(Edges[[#This Row],[Vertex 1]],GroupVertices[Vertex],0)),1,1,"")</f>
        <v>3</v>
      </c>
      <c r="BC165" s="80" t="str">
        <f>REPLACE(INDEX(GroupVertices[Group],MATCH(Edges[[#This Row],[Vertex 2]],GroupVertices[Vertex],0)),1,1,"")</f>
        <v>3</v>
      </c>
      <c r="BD165" s="48">
        <v>0</v>
      </c>
      <c r="BE165" s="49">
        <v>0</v>
      </c>
      <c r="BF165" s="48">
        <v>1</v>
      </c>
      <c r="BG165" s="49">
        <v>4.761904761904762</v>
      </c>
      <c r="BH165" s="48">
        <v>0</v>
      </c>
      <c r="BI165" s="49">
        <v>0</v>
      </c>
      <c r="BJ165" s="48">
        <v>20</v>
      </c>
      <c r="BK165" s="49">
        <v>95.23809523809524</v>
      </c>
      <c r="BL165" s="48">
        <v>21</v>
      </c>
    </row>
    <row r="166" spans="1:64" ht="15">
      <c r="A166" s="66" t="s">
        <v>267</v>
      </c>
      <c r="B166" s="66" t="s">
        <v>266</v>
      </c>
      <c r="C166" s="67" t="s">
        <v>1279</v>
      </c>
      <c r="D166" s="68">
        <v>3</v>
      </c>
      <c r="E166" s="69" t="s">
        <v>132</v>
      </c>
      <c r="F166" s="70">
        <v>32</v>
      </c>
      <c r="G166" s="67"/>
      <c r="H166" s="71"/>
      <c r="I166" s="72"/>
      <c r="J166" s="72"/>
      <c r="K166" s="34" t="s">
        <v>65</v>
      </c>
      <c r="L166" s="79">
        <v>166</v>
      </c>
      <c r="M166" s="79"/>
      <c r="N166" s="74"/>
      <c r="O166" s="81" t="s">
        <v>276</v>
      </c>
      <c r="P166" s="83">
        <v>43504.39244212963</v>
      </c>
      <c r="Q166" s="81" t="s">
        <v>287</v>
      </c>
      <c r="R166" s="81"/>
      <c r="S166" s="81"/>
      <c r="T166" s="81" t="s">
        <v>296</v>
      </c>
      <c r="U166" s="81"/>
      <c r="V166" s="84" t="s">
        <v>359</v>
      </c>
      <c r="W166" s="83">
        <v>43504.39244212963</v>
      </c>
      <c r="X166" s="84" t="s">
        <v>424</v>
      </c>
      <c r="Y166" s="81"/>
      <c r="Z166" s="81"/>
      <c r="AA166" s="88" t="s">
        <v>497</v>
      </c>
      <c r="AB166" s="81"/>
      <c r="AC166" s="81" t="b">
        <v>0</v>
      </c>
      <c r="AD166" s="81">
        <v>0</v>
      </c>
      <c r="AE166" s="88" t="s">
        <v>514</v>
      </c>
      <c r="AF166" s="81" t="b">
        <v>0</v>
      </c>
      <c r="AG166" s="81" t="s">
        <v>519</v>
      </c>
      <c r="AH166" s="81"/>
      <c r="AI166" s="88" t="s">
        <v>514</v>
      </c>
      <c r="AJ166" s="81" t="b">
        <v>0</v>
      </c>
      <c r="AK166" s="81">
        <v>4</v>
      </c>
      <c r="AL166" s="88" t="s">
        <v>496</v>
      </c>
      <c r="AM166" s="81" t="s">
        <v>524</v>
      </c>
      <c r="AN166" s="81" t="b">
        <v>0</v>
      </c>
      <c r="AO166" s="88" t="s">
        <v>496</v>
      </c>
      <c r="AP166" s="81" t="s">
        <v>178</v>
      </c>
      <c r="AQ166" s="81">
        <v>0</v>
      </c>
      <c r="AR166" s="81">
        <v>0</v>
      </c>
      <c r="AS166" s="81"/>
      <c r="AT166" s="81"/>
      <c r="AU166" s="81"/>
      <c r="AV166" s="81"/>
      <c r="AW166" s="81"/>
      <c r="AX166" s="81"/>
      <c r="AY166" s="81"/>
      <c r="AZ166" s="81"/>
      <c r="BA166">
        <v>1</v>
      </c>
      <c r="BB166" s="80" t="str">
        <f>REPLACE(INDEX(GroupVertices[Group],MATCH(Edges[[#This Row],[Vertex 1]],GroupVertices[Vertex],0)),1,1,"")</f>
        <v>3</v>
      </c>
      <c r="BC166" s="80" t="str">
        <f>REPLACE(INDEX(GroupVertices[Group],MATCH(Edges[[#This Row],[Vertex 2]],GroupVertices[Vertex],0)),1,1,"")</f>
        <v>3</v>
      </c>
      <c r="BD166" s="48">
        <v>0</v>
      </c>
      <c r="BE166" s="49">
        <v>0</v>
      </c>
      <c r="BF166" s="48">
        <v>1</v>
      </c>
      <c r="BG166" s="49">
        <v>4.761904761904762</v>
      </c>
      <c r="BH166" s="48">
        <v>0</v>
      </c>
      <c r="BI166" s="49">
        <v>0</v>
      </c>
      <c r="BJ166" s="48">
        <v>20</v>
      </c>
      <c r="BK166" s="49">
        <v>95.23809523809524</v>
      </c>
      <c r="BL166" s="48">
        <v>21</v>
      </c>
    </row>
    <row r="167" spans="1:64" ht="15">
      <c r="A167" s="66" t="s">
        <v>268</v>
      </c>
      <c r="B167" s="66" t="s">
        <v>270</v>
      </c>
      <c r="C167" s="67" t="s">
        <v>1279</v>
      </c>
      <c r="D167" s="68">
        <v>3</v>
      </c>
      <c r="E167" s="69" t="s">
        <v>132</v>
      </c>
      <c r="F167" s="70">
        <v>32</v>
      </c>
      <c r="G167" s="67"/>
      <c r="H167" s="71"/>
      <c r="I167" s="72"/>
      <c r="J167" s="72"/>
      <c r="K167" s="34" t="s">
        <v>65</v>
      </c>
      <c r="L167" s="79">
        <v>167</v>
      </c>
      <c r="M167" s="79"/>
      <c r="N167" s="74"/>
      <c r="O167" s="81" t="s">
        <v>276</v>
      </c>
      <c r="P167" s="83">
        <v>43504.64341435185</v>
      </c>
      <c r="Q167" s="81" t="s">
        <v>281</v>
      </c>
      <c r="R167" s="84" t="s">
        <v>290</v>
      </c>
      <c r="S167" s="81" t="s">
        <v>294</v>
      </c>
      <c r="T167" s="81" t="s">
        <v>296</v>
      </c>
      <c r="U167" s="81"/>
      <c r="V167" s="84" t="s">
        <v>360</v>
      </c>
      <c r="W167" s="83">
        <v>43504.64341435185</v>
      </c>
      <c r="X167" s="84" t="s">
        <v>425</v>
      </c>
      <c r="Y167" s="81"/>
      <c r="Z167" s="81"/>
      <c r="AA167" s="88" t="s">
        <v>498</v>
      </c>
      <c r="AB167" s="81"/>
      <c r="AC167" s="81" t="b">
        <v>0</v>
      </c>
      <c r="AD167" s="81">
        <v>0</v>
      </c>
      <c r="AE167" s="88" t="s">
        <v>514</v>
      </c>
      <c r="AF167" s="81" t="b">
        <v>0</v>
      </c>
      <c r="AG167" s="81" t="s">
        <v>517</v>
      </c>
      <c r="AH167" s="81"/>
      <c r="AI167" s="88" t="s">
        <v>514</v>
      </c>
      <c r="AJ167" s="81" t="b">
        <v>0</v>
      </c>
      <c r="AK167" s="81">
        <v>15</v>
      </c>
      <c r="AL167" s="88" t="s">
        <v>508</v>
      </c>
      <c r="AM167" s="81" t="s">
        <v>520</v>
      </c>
      <c r="AN167" s="81" t="b">
        <v>0</v>
      </c>
      <c r="AO167" s="88" t="s">
        <v>508</v>
      </c>
      <c r="AP167" s="81" t="s">
        <v>178</v>
      </c>
      <c r="AQ167" s="81">
        <v>0</v>
      </c>
      <c r="AR167" s="81">
        <v>0</v>
      </c>
      <c r="AS167" s="81"/>
      <c r="AT167" s="81"/>
      <c r="AU167" s="81"/>
      <c r="AV167" s="81"/>
      <c r="AW167" s="81"/>
      <c r="AX167" s="81"/>
      <c r="AY167" s="81"/>
      <c r="AZ167" s="81"/>
      <c r="BA167">
        <v>1</v>
      </c>
      <c r="BB167" s="80" t="str">
        <f>REPLACE(INDEX(GroupVertices[Group],MATCH(Edges[[#This Row],[Vertex 1]],GroupVertices[Vertex],0)),1,1,"")</f>
        <v>1</v>
      </c>
      <c r="BC167" s="80" t="str">
        <f>REPLACE(INDEX(GroupVertices[Group],MATCH(Edges[[#This Row],[Vertex 2]],GroupVertices[Vertex],0)),1,1,"")</f>
        <v>1</v>
      </c>
      <c r="BD167" s="48"/>
      <c r="BE167" s="49"/>
      <c r="BF167" s="48"/>
      <c r="BG167" s="49"/>
      <c r="BH167" s="48"/>
      <c r="BI167" s="49"/>
      <c r="BJ167" s="48"/>
      <c r="BK167" s="49"/>
      <c r="BL167" s="48"/>
    </row>
    <row r="168" spans="1:64" ht="15">
      <c r="A168" s="66" t="s">
        <v>268</v>
      </c>
      <c r="B168" s="66" t="s">
        <v>271</v>
      </c>
      <c r="C168" s="67" t="s">
        <v>1279</v>
      </c>
      <c r="D168" s="68">
        <v>3</v>
      </c>
      <c r="E168" s="69" t="s">
        <v>132</v>
      </c>
      <c r="F168" s="70">
        <v>32</v>
      </c>
      <c r="G168" s="67"/>
      <c r="H168" s="71"/>
      <c r="I168" s="72"/>
      <c r="J168" s="72"/>
      <c r="K168" s="34" t="s">
        <v>65</v>
      </c>
      <c r="L168" s="79">
        <v>168</v>
      </c>
      <c r="M168" s="79"/>
      <c r="N168" s="74"/>
      <c r="O168" s="81" t="s">
        <v>277</v>
      </c>
      <c r="P168" s="83">
        <v>43504.64341435185</v>
      </c>
      <c r="Q168" s="81" t="s">
        <v>281</v>
      </c>
      <c r="R168" s="84" t="s">
        <v>290</v>
      </c>
      <c r="S168" s="81" t="s">
        <v>294</v>
      </c>
      <c r="T168" s="81" t="s">
        <v>296</v>
      </c>
      <c r="U168" s="81"/>
      <c r="V168" s="84" t="s">
        <v>360</v>
      </c>
      <c r="W168" s="83">
        <v>43504.64341435185</v>
      </c>
      <c r="X168" s="84" t="s">
        <v>425</v>
      </c>
      <c r="Y168" s="81"/>
      <c r="Z168" s="81"/>
      <c r="AA168" s="88" t="s">
        <v>498</v>
      </c>
      <c r="AB168" s="81"/>
      <c r="AC168" s="81" t="b">
        <v>0</v>
      </c>
      <c r="AD168" s="81">
        <v>0</v>
      </c>
      <c r="AE168" s="88" t="s">
        <v>514</v>
      </c>
      <c r="AF168" s="81" t="b">
        <v>0</v>
      </c>
      <c r="AG168" s="81" t="s">
        <v>517</v>
      </c>
      <c r="AH168" s="81"/>
      <c r="AI168" s="88" t="s">
        <v>514</v>
      </c>
      <c r="AJ168" s="81" t="b">
        <v>0</v>
      </c>
      <c r="AK168" s="81">
        <v>15</v>
      </c>
      <c r="AL168" s="88" t="s">
        <v>508</v>
      </c>
      <c r="AM168" s="81" t="s">
        <v>520</v>
      </c>
      <c r="AN168" s="81" t="b">
        <v>0</v>
      </c>
      <c r="AO168" s="88" t="s">
        <v>508</v>
      </c>
      <c r="AP168" s="81" t="s">
        <v>178</v>
      </c>
      <c r="AQ168" s="81">
        <v>0</v>
      </c>
      <c r="AR168" s="81">
        <v>0</v>
      </c>
      <c r="AS168" s="81"/>
      <c r="AT168" s="81"/>
      <c r="AU168" s="81"/>
      <c r="AV168" s="81"/>
      <c r="AW168" s="81"/>
      <c r="AX168" s="81"/>
      <c r="AY168" s="81"/>
      <c r="AZ168" s="81"/>
      <c r="BA168">
        <v>1</v>
      </c>
      <c r="BB168" s="80" t="str">
        <f>REPLACE(INDEX(GroupVertices[Group],MATCH(Edges[[#This Row],[Vertex 1]],GroupVertices[Vertex],0)),1,1,"")</f>
        <v>1</v>
      </c>
      <c r="BC168" s="80" t="str">
        <f>REPLACE(INDEX(GroupVertices[Group],MATCH(Edges[[#This Row],[Vertex 2]],GroupVertices[Vertex],0)),1,1,"")</f>
        <v>1</v>
      </c>
      <c r="BD168" s="48"/>
      <c r="BE168" s="49"/>
      <c r="BF168" s="48"/>
      <c r="BG168" s="49"/>
      <c r="BH168" s="48"/>
      <c r="BI168" s="49"/>
      <c r="BJ168" s="48"/>
      <c r="BK168" s="49"/>
      <c r="BL168" s="48"/>
    </row>
    <row r="169" spans="1:64" ht="15">
      <c r="A169" s="66" t="s">
        <v>268</v>
      </c>
      <c r="B169" s="66" t="s">
        <v>273</v>
      </c>
      <c r="C169" s="67" t="s">
        <v>1279</v>
      </c>
      <c r="D169" s="68">
        <v>3</v>
      </c>
      <c r="E169" s="69" t="s">
        <v>132</v>
      </c>
      <c r="F169" s="70">
        <v>32</v>
      </c>
      <c r="G169" s="67"/>
      <c r="H169" s="71"/>
      <c r="I169" s="72"/>
      <c r="J169" s="72"/>
      <c r="K169" s="34" t="s">
        <v>65</v>
      </c>
      <c r="L169" s="79">
        <v>169</v>
      </c>
      <c r="M169" s="79"/>
      <c r="N169" s="74"/>
      <c r="O169" s="81" t="s">
        <v>277</v>
      </c>
      <c r="P169" s="83">
        <v>43504.64341435185</v>
      </c>
      <c r="Q169" s="81" t="s">
        <v>281</v>
      </c>
      <c r="R169" s="84" t="s">
        <v>290</v>
      </c>
      <c r="S169" s="81" t="s">
        <v>294</v>
      </c>
      <c r="T169" s="81" t="s">
        <v>296</v>
      </c>
      <c r="U169" s="81"/>
      <c r="V169" s="84" t="s">
        <v>360</v>
      </c>
      <c r="W169" s="83">
        <v>43504.64341435185</v>
      </c>
      <c r="X169" s="84" t="s">
        <v>425</v>
      </c>
      <c r="Y169" s="81"/>
      <c r="Z169" s="81"/>
      <c r="AA169" s="88" t="s">
        <v>498</v>
      </c>
      <c r="AB169" s="81"/>
      <c r="AC169" s="81" t="b">
        <v>0</v>
      </c>
      <c r="AD169" s="81">
        <v>0</v>
      </c>
      <c r="AE169" s="88" t="s">
        <v>514</v>
      </c>
      <c r="AF169" s="81" t="b">
        <v>0</v>
      </c>
      <c r="AG169" s="81" t="s">
        <v>517</v>
      </c>
      <c r="AH169" s="81"/>
      <c r="AI169" s="88" t="s">
        <v>514</v>
      </c>
      <c r="AJ169" s="81" t="b">
        <v>0</v>
      </c>
      <c r="AK169" s="81">
        <v>15</v>
      </c>
      <c r="AL169" s="88" t="s">
        <v>508</v>
      </c>
      <c r="AM169" s="81" t="s">
        <v>520</v>
      </c>
      <c r="AN169" s="81" t="b">
        <v>0</v>
      </c>
      <c r="AO169" s="88" t="s">
        <v>508</v>
      </c>
      <c r="AP169" s="81" t="s">
        <v>178</v>
      </c>
      <c r="AQ169" s="81">
        <v>0</v>
      </c>
      <c r="AR169" s="81">
        <v>0</v>
      </c>
      <c r="AS169" s="81"/>
      <c r="AT169" s="81"/>
      <c r="AU169" s="81"/>
      <c r="AV169" s="81"/>
      <c r="AW169" s="81"/>
      <c r="AX169" s="81"/>
      <c r="AY169" s="81"/>
      <c r="AZ169" s="81"/>
      <c r="BA169">
        <v>1</v>
      </c>
      <c r="BB169" s="80" t="str">
        <f>REPLACE(INDEX(GroupVertices[Group],MATCH(Edges[[#This Row],[Vertex 1]],GroupVertices[Vertex],0)),1,1,"")</f>
        <v>1</v>
      </c>
      <c r="BC169" s="80" t="str">
        <f>REPLACE(INDEX(GroupVertices[Group],MATCH(Edges[[#This Row],[Vertex 2]],GroupVertices[Vertex],0)),1,1,"")</f>
        <v>1</v>
      </c>
      <c r="BD169" s="48"/>
      <c r="BE169" s="49"/>
      <c r="BF169" s="48"/>
      <c r="BG169" s="49"/>
      <c r="BH169" s="48"/>
      <c r="BI169" s="49"/>
      <c r="BJ169" s="48"/>
      <c r="BK169" s="49"/>
      <c r="BL169" s="48"/>
    </row>
    <row r="170" spans="1:64" ht="15">
      <c r="A170" s="66" t="s">
        <v>268</v>
      </c>
      <c r="B170" s="66" t="s">
        <v>269</v>
      </c>
      <c r="C170" s="67" t="s">
        <v>1279</v>
      </c>
      <c r="D170" s="68">
        <v>3</v>
      </c>
      <c r="E170" s="69" t="s">
        <v>132</v>
      </c>
      <c r="F170" s="70">
        <v>32</v>
      </c>
      <c r="G170" s="67"/>
      <c r="H170" s="71"/>
      <c r="I170" s="72"/>
      <c r="J170" s="72"/>
      <c r="K170" s="34" t="s">
        <v>65</v>
      </c>
      <c r="L170" s="79">
        <v>170</v>
      </c>
      <c r="M170" s="79"/>
      <c r="N170" s="74"/>
      <c r="O170" s="81" t="s">
        <v>277</v>
      </c>
      <c r="P170" s="83">
        <v>43504.64341435185</v>
      </c>
      <c r="Q170" s="81" t="s">
        <v>281</v>
      </c>
      <c r="R170" s="84" t="s">
        <v>290</v>
      </c>
      <c r="S170" s="81" t="s">
        <v>294</v>
      </c>
      <c r="T170" s="81" t="s">
        <v>296</v>
      </c>
      <c r="U170" s="81"/>
      <c r="V170" s="84" t="s">
        <v>360</v>
      </c>
      <c r="W170" s="83">
        <v>43504.64341435185</v>
      </c>
      <c r="X170" s="84" t="s">
        <v>425</v>
      </c>
      <c r="Y170" s="81"/>
      <c r="Z170" s="81"/>
      <c r="AA170" s="88" t="s">
        <v>498</v>
      </c>
      <c r="AB170" s="81"/>
      <c r="AC170" s="81" t="b">
        <v>0</v>
      </c>
      <c r="AD170" s="81">
        <v>0</v>
      </c>
      <c r="AE170" s="88" t="s">
        <v>514</v>
      </c>
      <c r="AF170" s="81" t="b">
        <v>0</v>
      </c>
      <c r="AG170" s="81" t="s">
        <v>517</v>
      </c>
      <c r="AH170" s="81"/>
      <c r="AI170" s="88" t="s">
        <v>514</v>
      </c>
      <c r="AJ170" s="81" t="b">
        <v>0</v>
      </c>
      <c r="AK170" s="81">
        <v>15</v>
      </c>
      <c r="AL170" s="88" t="s">
        <v>508</v>
      </c>
      <c r="AM170" s="81" t="s">
        <v>520</v>
      </c>
      <c r="AN170" s="81" t="b">
        <v>0</v>
      </c>
      <c r="AO170" s="88" t="s">
        <v>508</v>
      </c>
      <c r="AP170" s="81" t="s">
        <v>178</v>
      </c>
      <c r="AQ170" s="81">
        <v>0</v>
      </c>
      <c r="AR170" s="81">
        <v>0</v>
      </c>
      <c r="AS170" s="81"/>
      <c r="AT170" s="81"/>
      <c r="AU170" s="81"/>
      <c r="AV170" s="81"/>
      <c r="AW170" s="81"/>
      <c r="AX170" s="81"/>
      <c r="AY170" s="81"/>
      <c r="AZ170" s="81"/>
      <c r="BA170">
        <v>1</v>
      </c>
      <c r="BB170" s="80" t="str">
        <f>REPLACE(INDEX(GroupVertices[Group],MATCH(Edges[[#This Row],[Vertex 1]],GroupVertices[Vertex],0)),1,1,"")</f>
        <v>1</v>
      </c>
      <c r="BC170" s="80" t="str">
        <f>REPLACE(INDEX(GroupVertices[Group],MATCH(Edges[[#This Row],[Vertex 2]],GroupVertices[Vertex],0)),1,1,"")</f>
        <v>1</v>
      </c>
      <c r="BD170" s="48">
        <v>0</v>
      </c>
      <c r="BE170" s="49">
        <v>0</v>
      </c>
      <c r="BF170" s="48">
        <v>0</v>
      </c>
      <c r="BG170" s="49">
        <v>0</v>
      </c>
      <c r="BH170" s="48">
        <v>0</v>
      </c>
      <c r="BI170" s="49">
        <v>0</v>
      </c>
      <c r="BJ170" s="48">
        <v>12</v>
      </c>
      <c r="BK170" s="49">
        <v>100</v>
      </c>
      <c r="BL170" s="48">
        <v>12</v>
      </c>
    </row>
    <row r="171" spans="1:64" ht="15">
      <c r="A171" s="66" t="s">
        <v>260</v>
      </c>
      <c r="B171" s="66" t="s">
        <v>270</v>
      </c>
      <c r="C171" s="67" t="s">
        <v>1279</v>
      </c>
      <c r="D171" s="68">
        <v>3</v>
      </c>
      <c r="E171" s="69" t="s">
        <v>132</v>
      </c>
      <c r="F171" s="70">
        <v>32</v>
      </c>
      <c r="G171" s="67"/>
      <c r="H171" s="71"/>
      <c r="I171" s="72"/>
      <c r="J171" s="72"/>
      <c r="K171" s="34" t="s">
        <v>66</v>
      </c>
      <c r="L171" s="79">
        <v>171</v>
      </c>
      <c r="M171" s="79"/>
      <c r="N171" s="74"/>
      <c r="O171" s="81" t="s">
        <v>276</v>
      </c>
      <c r="P171" s="83">
        <v>43497.544282407405</v>
      </c>
      <c r="Q171" s="81" t="s">
        <v>283</v>
      </c>
      <c r="R171" s="84" t="s">
        <v>291</v>
      </c>
      <c r="S171" s="81" t="s">
        <v>294</v>
      </c>
      <c r="T171" s="81" t="s">
        <v>296</v>
      </c>
      <c r="U171" s="84" t="s">
        <v>302</v>
      </c>
      <c r="V171" s="84" t="s">
        <v>302</v>
      </c>
      <c r="W171" s="83">
        <v>43497.544282407405</v>
      </c>
      <c r="X171" s="84" t="s">
        <v>426</v>
      </c>
      <c r="Y171" s="81"/>
      <c r="Z171" s="81"/>
      <c r="AA171" s="88" t="s">
        <v>499</v>
      </c>
      <c r="AB171" s="81"/>
      <c r="AC171" s="81" t="b">
        <v>0</v>
      </c>
      <c r="AD171" s="81">
        <v>0</v>
      </c>
      <c r="AE171" s="88" t="s">
        <v>514</v>
      </c>
      <c r="AF171" s="81" t="b">
        <v>0</v>
      </c>
      <c r="AG171" s="81" t="s">
        <v>517</v>
      </c>
      <c r="AH171" s="81"/>
      <c r="AI171" s="88" t="s">
        <v>514</v>
      </c>
      <c r="AJ171" s="81" t="b">
        <v>0</v>
      </c>
      <c r="AK171" s="81">
        <v>3</v>
      </c>
      <c r="AL171" s="88" t="s">
        <v>501</v>
      </c>
      <c r="AM171" s="81" t="s">
        <v>521</v>
      </c>
      <c r="AN171" s="81" t="b">
        <v>0</v>
      </c>
      <c r="AO171" s="88" t="s">
        <v>501</v>
      </c>
      <c r="AP171" s="81" t="s">
        <v>178</v>
      </c>
      <c r="AQ171" s="81">
        <v>0</v>
      </c>
      <c r="AR171" s="81">
        <v>0</v>
      </c>
      <c r="AS171" s="81"/>
      <c r="AT171" s="81"/>
      <c r="AU171" s="81"/>
      <c r="AV171" s="81"/>
      <c r="AW171" s="81"/>
      <c r="AX171" s="81"/>
      <c r="AY171" s="81"/>
      <c r="AZ171" s="81"/>
      <c r="BA171">
        <v>1</v>
      </c>
      <c r="BB171" s="80" t="str">
        <f>REPLACE(INDEX(GroupVertices[Group],MATCH(Edges[[#This Row],[Vertex 1]],GroupVertices[Vertex],0)),1,1,"")</f>
        <v>2</v>
      </c>
      <c r="BC171" s="80" t="str">
        <f>REPLACE(INDEX(GroupVertices[Group],MATCH(Edges[[#This Row],[Vertex 2]],GroupVertices[Vertex],0)),1,1,"")</f>
        <v>1</v>
      </c>
      <c r="BD171" s="48">
        <v>1</v>
      </c>
      <c r="BE171" s="49">
        <v>10</v>
      </c>
      <c r="BF171" s="48">
        <v>0</v>
      </c>
      <c r="BG171" s="49">
        <v>0</v>
      </c>
      <c r="BH171" s="48">
        <v>0</v>
      </c>
      <c r="BI171" s="49">
        <v>0</v>
      </c>
      <c r="BJ171" s="48">
        <v>9</v>
      </c>
      <c r="BK171" s="49">
        <v>90</v>
      </c>
      <c r="BL171" s="48">
        <v>10</v>
      </c>
    </row>
    <row r="172" spans="1:64" ht="15">
      <c r="A172" s="66" t="s">
        <v>260</v>
      </c>
      <c r="B172" s="66" t="s">
        <v>273</v>
      </c>
      <c r="C172" s="67" t="s">
        <v>1279</v>
      </c>
      <c r="D172" s="68">
        <v>3</v>
      </c>
      <c r="E172" s="69" t="s">
        <v>132</v>
      </c>
      <c r="F172" s="70">
        <v>32</v>
      </c>
      <c r="G172" s="67"/>
      <c r="H172" s="71"/>
      <c r="I172" s="72"/>
      <c r="J172" s="72"/>
      <c r="K172" s="34" t="s">
        <v>65</v>
      </c>
      <c r="L172" s="79">
        <v>172</v>
      </c>
      <c r="M172" s="79"/>
      <c r="N172" s="74"/>
      <c r="O172" s="81" t="s">
        <v>277</v>
      </c>
      <c r="P172" s="83">
        <v>43503.38246527778</v>
      </c>
      <c r="Q172" s="81" t="s">
        <v>282</v>
      </c>
      <c r="R172" s="84" t="s">
        <v>290</v>
      </c>
      <c r="S172" s="81" t="s">
        <v>294</v>
      </c>
      <c r="T172" s="81" t="s">
        <v>298</v>
      </c>
      <c r="U172" s="81"/>
      <c r="V172" s="84" t="s">
        <v>352</v>
      </c>
      <c r="W172" s="83">
        <v>43503.38246527778</v>
      </c>
      <c r="X172" s="84" t="s">
        <v>417</v>
      </c>
      <c r="Y172" s="81"/>
      <c r="Z172" s="81"/>
      <c r="AA172" s="88" t="s">
        <v>490</v>
      </c>
      <c r="AB172" s="81"/>
      <c r="AC172" s="81" t="b">
        <v>0</v>
      </c>
      <c r="AD172" s="81">
        <v>0</v>
      </c>
      <c r="AE172" s="88" t="s">
        <v>514</v>
      </c>
      <c r="AF172" s="81" t="b">
        <v>0</v>
      </c>
      <c r="AG172" s="81" t="s">
        <v>517</v>
      </c>
      <c r="AH172" s="81"/>
      <c r="AI172" s="88" t="s">
        <v>514</v>
      </c>
      <c r="AJ172" s="81" t="b">
        <v>0</v>
      </c>
      <c r="AK172" s="81">
        <v>19</v>
      </c>
      <c r="AL172" s="88" t="s">
        <v>489</v>
      </c>
      <c r="AM172" s="81" t="s">
        <v>521</v>
      </c>
      <c r="AN172" s="81" t="b">
        <v>0</v>
      </c>
      <c r="AO172" s="88" t="s">
        <v>489</v>
      </c>
      <c r="AP172" s="81" t="s">
        <v>178</v>
      </c>
      <c r="AQ172" s="81">
        <v>0</v>
      </c>
      <c r="AR172" s="81">
        <v>0</v>
      </c>
      <c r="AS172" s="81"/>
      <c r="AT172" s="81"/>
      <c r="AU172" s="81"/>
      <c r="AV172" s="81"/>
      <c r="AW172" s="81"/>
      <c r="AX172" s="81"/>
      <c r="AY172" s="81"/>
      <c r="AZ172" s="81"/>
      <c r="BA172">
        <v>1</v>
      </c>
      <c r="BB172" s="80" t="str">
        <f>REPLACE(INDEX(GroupVertices[Group],MATCH(Edges[[#This Row],[Vertex 1]],GroupVertices[Vertex],0)),1,1,"")</f>
        <v>2</v>
      </c>
      <c r="BC172" s="80" t="str">
        <f>REPLACE(INDEX(GroupVertices[Group],MATCH(Edges[[#This Row],[Vertex 2]],GroupVertices[Vertex],0)),1,1,"")</f>
        <v>1</v>
      </c>
      <c r="BD172" s="48"/>
      <c r="BE172" s="49"/>
      <c r="BF172" s="48"/>
      <c r="BG172" s="49"/>
      <c r="BH172" s="48"/>
      <c r="BI172" s="49"/>
      <c r="BJ172" s="48"/>
      <c r="BK172" s="49"/>
      <c r="BL172" s="48"/>
    </row>
    <row r="173" spans="1:64" ht="15">
      <c r="A173" s="66" t="s">
        <v>269</v>
      </c>
      <c r="B173" s="66" t="s">
        <v>260</v>
      </c>
      <c r="C173" s="67" t="s">
        <v>1279</v>
      </c>
      <c r="D173" s="68">
        <v>3</v>
      </c>
      <c r="E173" s="69" t="s">
        <v>132</v>
      </c>
      <c r="F173" s="70">
        <v>32</v>
      </c>
      <c r="G173" s="67"/>
      <c r="H173" s="71"/>
      <c r="I173" s="72"/>
      <c r="J173" s="72"/>
      <c r="K173" s="34" t="s">
        <v>65</v>
      </c>
      <c r="L173" s="79">
        <v>173</v>
      </c>
      <c r="M173" s="79"/>
      <c r="N173" s="74"/>
      <c r="O173" s="81" t="s">
        <v>277</v>
      </c>
      <c r="P173" s="83">
        <v>43497.87479166667</v>
      </c>
      <c r="Q173" s="81" t="s">
        <v>283</v>
      </c>
      <c r="R173" s="84" t="s">
        <v>291</v>
      </c>
      <c r="S173" s="81" t="s">
        <v>294</v>
      </c>
      <c r="T173" s="81" t="s">
        <v>296</v>
      </c>
      <c r="U173" s="84" t="s">
        <v>302</v>
      </c>
      <c r="V173" s="84" t="s">
        <v>302</v>
      </c>
      <c r="W173" s="83">
        <v>43497.87479166667</v>
      </c>
      <c r="X173" s="84" t="s">
        <v>427</v>
      </c>
      <c r="Y173" s="81"/>
      <c r="Z173" s="81"/>
      <c r="AA173" s="88" t="s">
        <v>500</v>
      </c>
      <c r="AB173" s="81"/>
      <c r="AC173" s="81" t="b">
        <v>0</v>
      </c>
      <c r="AD173" s="81">
        <v>0</v>
      </c>
      <c r="AE173" s="88" t="s">
        <v>514</v>
      </c>
      <c r="AF173" s="81" t="b">
        <v>0</v>
      </c>
      <c r="AG173" s="81" t="s">
        <v>517</v>
      </c>
      <c r="AH173" s="81"/>
      <c r="AI173" s="88" t="s">
        <v>514</v>
      </c>
      <c r="AJ173" s="81" t="b">
        <v>0</v>
      </c>
      <c r="AK173" s="81">
        <v>3</v>
      </c>
      <c r="AL173" s="88" t="s">
        <v>501</v>
      </c>
      <c r="AM173" s="81" t="s">
        <v>528</v>
      </c>
      <c r="AN173" s="81" t="b">
        <v>0</v>
      </c>
      <c r="AO173" s="88" t="s">
        <v>501</v>
      </c>
      <c r="AP173" s="81" t="s">
        <v>178</v>
      </c>
      <c r="AQ173" s="81">
        <v>0</v>
      </c>
      <c r="AR173" s="81">
        <v>0</v>
      </c>
      <c r="AS173" s="81"/>
      <c r="AT173" s="81"/>
      <c r="AU173" s="81"/>
      <c r="AV173" s="81"/>
      <c r="AW173" s="81"/>
      <c r="AX173" s="81"/>
      <c r="AY173" s="81"/>
      <c r="AZ173" s="81"/>
      <c r="BA173">
        <v>1</v>
      </c>
      <c r="BB173" s="80" t="str">
        <f>REPLACE(INDEX(GroupVertices[Group],MATCH(Edges[[#This Row],[Vertex 1]],GroupVertices[Vertex],0)),1,1,"")</f>
        <v>1</v>
      </c>
      <c r="BC173" s="80" t="str">
        <f>REPLACE(INDEX(GroupVertices[Group],MATCH(Edges[[#This Row],[Vertex 2]],GroupVertices[Vertex],0)),1,1,"")</f>
        <v>2</v>
      </c>
      <c r="BD173" s="48">
        <v>1</v>
      </c>
      <c r="BE173" s="49">
        <v>10</v>
      </c>
      <c r="BF173" s="48">
        <v>0</v>
      </c>
      <c r="BG173" s="49">
        <v>0</v>
      </c>
      <c r="BH173" s="48">
        <v>0</v>
      </c>
      <c r="BI173" s="49">
        <v>0</v>
      </c>
      <c r="BJ173" s="48">
        <v>9</v>
      </c>
      <c r="BK173" s="49">
        <v>90</v>
      </c>
      <c r="BL173" s="48">
        <v>10</v>
      </c>
    </row>
    <row r="174" spans="1:64" ht="15">
      <c r="A174" s="66" t="s">
        <v>270</v>
      </c>
      <c r="B174" s="66" t="s">
        <v>260</v>
      </c>
      <c r="C174" s="67" t="s">
        <v>1279</v>
      </c>
      <c r="D174" s="68">
        <v>3</v>
      </c>
      <c r="E174" s="69" t="s">
        <v>132</v>
      </c>
      <c r="F174" s="70">
        <v>32</v>
      </c>
      <c r="G174" s="67"/>
      <c r="H174" s="71"/>
      <c r="I174" s="72"/>
      <c r="J174" s="72"/>
      <c r="K174" s="34" t="s">
        <v>66</v>
      </c>
      <c r="L174" s="79">
        <v>174</v>
      </c>
      <c r="M174" s="79"/>
      <c r="N174" s="74"/>
      <c r="O174" s="81" t="s">
        <v>277</v>
      </c>
      <c r="P174" s="83">
        <v>43497.513969907406</v>
      </c>
      <c r="Q174" s="81" t="s">
        <v>283</v>
      </c>
      <c r="R174" s="84" t="s">
        <v>291</v>
      </c>
      <c r="S174" s="81" t="s">
        <v>294</v>
      </c>
      <c r="T174" s="81" t="s">
        <v>296</v>
      </c>
      <c r="U174" s="84" t="s">
        <v>302</v>
      </c>
      <c r="V174" s="84" t="s">
        <v>302</v>
      </c>
      <c r="W174" s="83">
        <v>43497.513969907406</v>
      </c>
      <c r="X174" s="84" t="s">
        <v>428</v>
      </c>
      <c r="Y174" s="81"/>
      <c r="Z174" s="81"/>
      <c r="AA174" s="88" t="s">
        <v>501</v>
      </c>
      <c r="AB174" s="81"/>
      <c r="AC174" s="81" t="b">
        <v>0</v>
      </c>
      <c r="AD174" s="81">
        <v>3</v>
      </c>
      <c r="AE174" s="88" t="s">
        <v>514</v>
      </c>
      <c r="AF174" s="81" t="b">
        <v>0</v>
      </c>
      <c r="AG174" s="81" t="s">
        <v>517</v>
      </c>
      <c r="AH174" s="81"/>
      <c r="AI174" s="88" t="s">
        <v>514</v>
      </c>
      <c r="AJ174" s="81" t="b">
        <v>0</v>
      </c>
      <c r="AK174" s="81">
        <v>3</v>
      </c>
      <c r="AL174" s="88" t="s">
        <v>514</v>
      </c>
      <c r="AM174" s="81" t="s">
        <v>528</v>
      </c>
      <c r="AN174" s="81" t="b">
        <v>0</v>
      </c>
      <c r="AO174" s="88" t="s">
        <v>501</v>
      </c>
      <c r="AP174" s="81" t="s">
        <v>178</v>
      </c>
      <c r="AQ174" s="81">
        <v>0</v>
      </c>
      <c r="AR174" s="81">
        <v>0</v>
      </c>
      <c r="AS174" s="81"/>
      <c r="AT174" s="81"/>
      <c r="AU174" s="81"/>
      <c r="AV174" s="81"/>
      <c r="AW174" s="81"/>
      <c r="AX174" s="81"/>
      <c r="AY174" s="81"/>
      <c r="AZ174" s="81"/>
      <c r="BA174">
        <v>1</v>
      </c>
      <c r="BB174" s="80" t="str">
        <f>REPLACE(INDEX(GroupVertices[Group],MATCH(Edges[[#This Row],[Vertex 1]],GroupVertices[Vertex],0)),1,1,"")</f>
        <v>1</v>
      </c>
      <c r="BC174" s="80" t="str">
        <f>REPLACE(INDEX(GroupVertices[Group],MATCH(Edges[[#This Row],[Vertex 2]],GroupVertices[Vertex],0)),1,1,"")</f>
        <v>2</v>
      </c>
      <c r="BD174" s="48">
        <v>1</v>
      </c>
      <c r="BE174" s="49">
        <v>10</v>
      </c>
      <c r="BF174" s="48">
        <v>0</v>
      </c>
      <c r="BG174" s="49">
        <v>0</v>
      </c>
      <c r="BH174" s="48">
        <v>0</v>
      </c>
      <c r="BI174" s="49">
        <v>0</v>
      </c>
      <c r="BJ174" s="48">
        <v>9</v>
      </c>
      <c r="BK174" s="49">
        <v>90</v>
      </c>
      <c r="BL174" s="48">
        <v>10</v>
      </c>
    </row>
    <row r="175" spans="1:64" ht="15">
      <c r="A175" s="66" t="s">
        <v>270</v>
      </c>
      <c r="B175" s="66" t="s">
        <v>275</v>
      </c>
      <c r="C175" s="67" t="s">
        <v>1279</v>
      </c>
      <c r="D175" s="68">
        <v>3</v>
      </c>
      <c r="E175" s="69" t="s">
        <v>132</v>
      </c>
      <c r="F175" s="70">
        <v>32</v>
      </c>
      <c r="G175" s="67"/>
      <c r="H175" s="71"/>
      <c r="I175" s="72"/>
      <c r="J175" s="72"/>
      <c r="K175" s="34" t="s">
        <v>65</v>
      </c>
      <c r="L175" s="79">
        <v>175</v>
      </c>
      <c r="M175" s="79"/>
      <c r="N175" s="74"/>
      <c r="O175" s="81" t="s">
        <v>278</v>
      </c>
      <c r="P175" s="83">
        <v>43504.7212037037</v>
      </c>
      <c r="Q175" s="81" t="s">
        <v>289</v>
      </c>
      <c r="R175" s="81"/>
      <c r="S175" s="81"/>
      <c r="T175" s="81" t="s">
        <v>296</v>
      </c>
      <c r="U175" s="81"/>
      <c r="V175" s="84" t="s">
        <v>361</v>
      </c>
      <c r="W175" s="83">
        <v>43504.7212037037</v>
      </c>
      <c r="X175" s="84" t="s">
        <v>429</v>
      </c>
      <c r="Y175" s="81"/>
      <c r="Z175" s="81"/>
      <c r="AA175" s="88" t="s">
        <v>502</v>
      </c>
      <c r="AB175" s="88" t="s">
        <v>513</v>
      </c>
      <c r="AC175" s="81" t="b">
        <v>0</v>
      </c>
      <c r="AD175" s="81">
        <v>1</v>
      </c>
      <c r="AE175" s="88" t="s">
        <v>516</v>
      </c>
      <c r="AF175" s="81" t="b">
        <v>0</v>
      </c>
      <c r="AG175" s="81" t="s">
        <v>517</v>
      </c>
      <c r="AH175" s="81"/>
      <c r="AI175" s="88" t="s">
        <v>514</v>
      </c>
      <c r="AJ175" s="81" t="b">
        <v>0</v>
      </c>
      <c r="AK175" s="81">
        <v>0</v>
      </c>
      <c r="AL175" s="88" t="s">
        <v>514</v>
      </c>
      <c r="AM175" s="81" t="s">
        <v>521</v>
      </c>
      <c r="AN175" s="81" t="b">
        <v>0</v>
      </c>
      <c r="AO175" s="88" t="s">
        <v>513</v>
      </c>
      <c r="AP175" s="81" t="s">
        <v>178</v>
      </c>
      <c r="AQ175" s="81">
        <v>0</v>
      </c>
      <c r="AR175" s="81">
        <v>0</v>
      </c>
      <c r="AS175" s="81"/>
      <c r="AT175" s="81"/>
      <c r="AU175" s="81"/>
      <c r="AV175" s="81"/>
      <c r="AW175" s="81"/>
      <c r="AX175" s="81"/>
      <c r="AY175" s="81"/>
      <c r="AZ175" s="81"/>
      <c r="BA175">
        <v>1</v>
      </c>
      <c r="BB175" s="80" t="str">
        <f>REPLACE(INDEX(GroupVertices[Group],MATCH(Edges[[#This Row],[Vertex 1]],GroupVertices[Vertex],0)),1,1,"")</f>
        <v>1</v>
      </c>
      <c r="BC175" s="80" t="str">
        <f>REPLACE(INDEX(GroupVertices[Group],MATCH(Edges[[#This Row],[Vertex 2]],GroupVertices[Vertex],0)),1,1,"")</f>
        <v>1</v>
      </c>
      <c r="BD175" s="48">
        <v>0</v>
      </c>
      <c r="BE175" s="49">
        <v>0</v>
      </c>
      <c r="BF175" s="48">
        <v>0</v>
      </c>
      <c r="BG175" s="49">
        <v>0</v>
      </c>
      <c r="BH175" s="48">
        <v>0</v>
      </c>
      <c r="BI175" s="49">
        <v>0</v>
      </c>
      <c r="BJ175" s="48">
        <v>9</v>
      </c>
      <c r="BK175" s="49">
        <v>100</v>
      </c>
      <c r="BL175" s="48">
        <v>9</v>
      </c>
    </row>
    <row r="176" spans="1:64" ht="15">
      <c r="A176" s="66" t="s">
        <v>271</v>
      </c>
      <c r="B176" s="66" t="s">
        <v>270</v>
      </c>
      <c r="C176" s="67" t="s">
        <v>1280</v>
      </c>
      <c r="D176" s="68">
        <v>3</v>
      </c>
      <c r="E176" s="69" t="s">
        <v>136</v>
      </c>
      <c r="F176" s="70">
        <v>19</v>
      </c>
      <c r="G176" s="67"/>
      <c r="H176" s="71"/>
      <c r="I176" s="72"/>
      <c r="J176" s="72"/>
      <c r="K176" s="34" t="s">
        <v>66</v>
      </c>
      <c r="L176" s="79">
        <v>176</v>
      </c>
      <c r="M176" s="79"/>
      <c r="N176" s="74"/>
      <c r="O176" s="81" t="s">
        <v>276</v>
      </c>
      <c r="P176" s="83">
        <v>43502.15277777778</v>
      </c>
      <c r="Q176" s="81" t="s">
        <v>279</v>
      </c>
      <c r="R176" s="81"/>
      <c r="S176" s="81"/>
      <c r="T176" s="81" t="s">
        <v>296</v>
      </c>
      <c r="U176" s="81"/>
      <c r="V176" s="84" t="s">
        <v>362</v>
      </c>
      <c r="W176" s="83">
        <v>43502.15277777778</v>
      </c>
      <c r="X176" s="84" t="s">
        <v>430</v>
      </c>
      <c r="Y176" s="81"/>
      <c r="Z176" s="81"/>
      <c r="AA176" s="88" t="s">
        <v>503</v>
      </c>
      <c r="AB176" s="81"/>
      <c r="AC176" s="81" t="b">
        <v>0</v>
      </c>
      <c r="AD176" s="81">
        <v>0</v>
      </c>
      <c r="AE176" s="88" t="s">
        <v>514</v>
      </c>
      <c r="AF176" s="81" t="b">
        <v>0</v>
      </c>
      <c r="AG176" s="81" t="s">
        <v>517</v>
      </c>
      <c r="AH176" s="81"/>
      <c r="AI176" s="88" t="s">
        <v>514</v>
      </c>
      <c r="AJ176" s="81" t="b">
        <v>0</v>
      </c>
      <c r="AK176" s="81">
        <v>9</v>
      </c>
      <c r="AL176" s="88" t="s">
        <v>506</v>
      </c>
      <c r="AM176" s="81" t="s">
        <v>523</v>
      </c>
      <c r="AN176" s="81" t="b">
        <v>0</v>
      </c>
      <c r="AO176" s="88" t="s">
        <v>506</v>
      </c>
      <c r="AP176" s="81" t="s">
        <v>178</v>
      </c>
      <c r="AQ176" s="81">
        <v>0</v>
      </c>
      <c r="AR176" s="81">
        <v>0</v>
      </c>
      <c r="AS176" s="81"/>
      <c r="AT176" s="81"/>
      <c r="AU176" s="81"/>
      <c r="AV176" s="81"/>
      <c r="AW176" s="81"/>
      <c r="AX176" s="81"/>
      <c r="AY176" s="81"/>
      <c r="AZ176" s="81"/>
      <c r="BA176">
        <v>2</v>
      </c>
      <c r="BB176" s="80" t="str">
        <f>REPLACE(INDEX(GroupVertices[Group],MATCH(Edges[[#This Row],[Vertex 1]],GroupVertices[Vertex],0)),1,1,"")</f>
        <v>1</v>
      </c>
      <c r="BC176" s="80" t="str">
        <f>REPLACE(INDEX(GroupVertices[Group],MATCH(Edges[[#This Row],[Vertex 2]],GroupVertices[Vertex],0)),1,1,"")</f>
        <v>1</v>
      </c>
      <c r="BD176" s="48">
        <v>1</v>
      </c>
      <c r="BE176" s="49">
        <v>2.5</v>
      </c>
      <c r="BF176" s="48">
        <v>0</v>
      </c>
      <c r="BG176" s="49">
        <v>0</v>
      </c>
      <c r="BH176" s="48">
        <v>0</v>
      </c>
      <c r="BI176" s="49">
        <v>0</v>
      </c>
      <c r="BJ176" s="48">
        <v>39</v>
      </c>
      <c r="BK176" s="49">
        <v>97.5</v>
      </c>
      <c r="BL176" s="48">
        <v>40</v>
      </c>
    </row>
    <row r="177" spans="1:64" ht="15">
      <c r="A177" s="66" t="s">
        <v>271</v>
      </c>
      <c r="B177" s="66" t="s">
        <v>270</v>
      </c>
      <c r="C177" s="67" t="s">
        <v>1280</v>
      </c>
      <c r="D177" s="68">
        <v>3</v>
      </c>
      <c r="E177" s="69" t="s">
        <v>136</v>
      </c>
      <c r="F177" s="70">
        <v>19</v>
      </c>
      <c r="G177" s="67"/>
      <c r="H177" s="71"/>
      <c r="I177" s="72"/>
      <c r="J177" s="72"/>
      <c r="K177" s="34" t="s">
        <v>66</v>
      </c>
      <c r="L177" s="79">
        <v>177</v>
      </c>
      <c r="M177" s="79"/>
      <c r="N177" s="74"/>
      <c r="O177" s="81" t="s">
        <v>276</v>
      </c>
      <c r="P177" s="83">
        <v>43502.15335648148</v>
      </c>
      <c r="Q177" s="81" t="s">
        <v>280</v>
      </c>
      <c r="R177" s="81"/>
      <c r="S177" s="81"/>
      <c r="T177" s="81" t="s">
        <v>297</v>
      </c>
      <c r="U177" s="84" t="s">
        <v>301</v>
      </c>
      <c r="V177" s="84" t="s">
        <v>301</v>
      </c>
      <c r="W177" s="83">
        <v>43502.15335648148</v>
      </c>
      <c r="X177" s="84" t="s">
        <v>431</v>
      </c>
      <c r="Y177" s="81"/>
      <c r="Z177" s="81"/>
      <c r="AA177" s="88" t="s">
        <v>504</v>
      </c>
      <c r="AB177" s="81"/>
      <c r="AC177" s="81" t="b">
        <v>0</v>
      </c>
      <c r="AD177" s="81">
        <v>0</v>
      </c>
      <c r="AE177" s="88" t="s">
        <v>514</v>
      </c>
      <c r="AF177" s="81" t="b">
        <v>0</v>
      </c>
      <c r="AG177" s="81" t="s">
        <v>518</v>
      </c>
      <c r="AH177" s="81"/>
      <c r="AI177" s="88" t="s">
        <v>514</v>
      </c>
      <c r="AJ177" s="81" t="b">
        <v>0</v>
      </c>
      <c r="AK177" s="81">
        <v>4</v>
      </c>
      <c r="AL177" s="88" t="s">
        <v>507</v>
      </c>
      <c r="AM177" s="81" t="s">
        <v>523</v>
      </c>
      <c r="AN177" s="81" t="b">
        <v>0</v>
      </c>
      <c r="AO177" s="88" t="s">
        <v>507</v>
      </c>
      <c r="AP177" s="81" t="s">
        <v>178</v>
      </c>
      <c r="AQ177" s="81">
        <v>0</v>
      </c>
      <c r="AR177" s="81">
        <v>0</v>
      </c>
      <c r="AS177" s="81"/>
      <c r="AT177" s="81"/>
      <c r="AU177" s="81"/>
      <c r="AV177" s="81"/>
      <c r="AW177" s="81"/>
      <c r="AX177" s="81"/>
      <c r="AY177" s="81"/>
      <c r="AZ177" s="81"/>
      <c r="BA177">
        <v>2</v>
      </c>
      <c r="BB177" s="80" t="str">
        <f>REPLACE(INDEX(GroupVertices[Group],MATCH(Edges[[#This Row],[Vertex 1]],GroupVertices[Vertex],0)),1,1,"")</f>
        <v>1</v>
      </c>
      <c r="BC177" s="80" t="str">
        <f>REPLACE(INDEX(GroupVertices[Group],MATCH(Edges[[#This Row],[Vertex 2]],GroupVertices[Vertex],0)),1,1,"")</f>
        <v>1</v>
      </c>
      <c r="BD177" s="48">
        <v>0</v>
      </c>
      <c r="BE177" s="49">
        <v>0</v>
      </c>
      <c r="BF177" s="48">
        <v>0</v>
      </c>
      <c r="BG177" s="49">
        <v>0</v>
      </c>
      <c r="BH177" s="48">
        <v>0</v>
      </c>
      <c r="BI177" s="49">
        <v>0</v>
      </c>
      <c r="BJ177" s="48">
        <v>3</v>
      </c>
      <c r="BK177" s="49">
        <v>100</v>
      </c>
      <c r="BL177" s="48">
        <v>3</v>
      </c>
    </row>
    <row r="178" spans="1:64" ht="15">
      <c r="A178" s="66" t="s">
        <v>269</v>
      </c>
      <c r="B178" s="66" t="s">
        <v>270</v>
      </c>
      <c r="C178" s="67" t="s">
        <v>1280</v>
      </c>
      <c r="D178" s="68">
        <v>3</v>
      </c>
      <c r="E178" s="69" t="s">
        <v>136</v>
      </c>
      <c r="F178" s="70">
        <v>19</v>
      </c>
      <c r="G178" s="67"/>
      <c r="H178" s="71"/>
      <c r="I178" s="72"/>
      <c r="J178" s="72"/>
      <c r="K178" s="34" t="s">
        <v>66</v>
      </c>
      <c r="L178" s="79">
        <v>178</v>
      </c>
      <c r="M178" s="79"/>
      <c r="N178" s="74"/>
      <c r="O178" s="81" t="s">
        <v>276</v>
      </c>
      <c r="P178" s="83">
        <v>43497.87479166667</v>
      </c>
      <c r="Q178" s="81" t="s">
        <v>283</v>
      </c>
      <c r="R178" s="84" t="s">
        <v>291</v>
      </c>
      <c r="S178" s="81" t="s">
        <v>294</v>
      </c>
      <c r="T178" s="81" t="s">
        <v>296</v>
      </c>
      <c r="U178" s="84" t="s">
        <v>302</v>
      </c>
      <c r="V178" s="84" t="s">
        <v>302</v>
      </c>
      <c r="W178" s="83">
        <v>43497.87479166667</v>
      </c>
      <c r="X178" s="84" t="s">
        <v>427</v>
      </c>
      <c r="Y178" s="81"/>
      <c r="Z178" s="81"/>
      <c r="AA178" s="88" t="s">
        <v>500</v>
      </c>
      <c r="AB178" s="81"/>
      <c r="AC178" s="81" t="b">
        <v>0</v>
      </c>
      <c r="AD178" s="81">
        <v>0</v>
      </c>
      <c r="AE178" s="88" t="s">
        <v>514</v>
      </c>
      <c r="AF178" s="81" t="b">
        <v>0</v>
      </c>
      <c r="AG178" s="81" t="s">
        <v>517</v>
      </c>
      <c r="AH178" s="81"/>
      <c r="AI178" s="88" t="s">
        <v>514</v>
      </c>
      <c r="AJ178" s="81" t="b">
        <v>0</v>
      </c>
      <c r="AK178" s="81">
        <v>3</v>
      </c>
      <c r="AL178" s="88" t="s">
        <v>501</v>
      </c>
      <c r="AM178" s="81" t="s">
        <v>528</v>
      </c>
      <c r="AN178" s="81" t="b">
        <v>0</v>
      </c>
      <c r="AO178" s="88" t="s">
        <v>501</v>
      </c>
      <c r="AP178" s="81" t="s">
        <v>178</v>
      </c>
      <c r="AQ178" s="81">
        <v>0</v>
      </c>
      <c r="AR178" s="81">
        <v>0</v>
      </c>
      <c r="AS178" s="81"/>
      <c r="AT178" s="81"/>
      <c r="AU178" s="81"/>
      <c r="AV178" s="81"/>
      <c r="AW178" s="81"/>
      <c r="AX178" s="81"/>
      <c r="AY178" s="81"/>
      <c r="AZ178" s="81"/>
      <c r="BA178">
        <v>2</v>
      </c>
      <c r="BB178" s="80" t="str">
        <f>REPLACE(INDEX(GroupVertices[Group],MATCH(Edges[[#This Row],[Vertex 1]],GroupVertices[Vertex],0)),1,1,"")</f>
        <v>1</v>
      </c>
      <c r="BC178" s="80" t="str">
        <f>REPLACE(INDEX(GroupVertices[Group],MATCH(Edges[[#This Row],[Vertex 2]],GroupVertices[Vertex],0)),1,1,"")</f>
        <v>1</v>
      </c>
      <c r="BD178" s="48"/>
      <c r="BE178" s="49"/>
      <c r="BF178" s="48"/>
      <c r="BG178" s="49"/>
      <c r="BH178" s="48"/>
      <c r="BI178" s="49"/>
      <c r="BJ178" s="48"/>
      <c r="BK178" s="49"/>
      <c r="BL178" s="48"/>
    </row>
    <row r="179" spans="1:64" ht="15">
      <c r="A179" s="66" t="s">
        <v>269</v>
      </c>
      <c r="B179" s="66" t="s">
        <v>270</v>
      </c>
      <c r="C179" s="67" t="s">
        <v>1280</v>
      </c>
      <c r="D179" s="68">
        <v>3</v>
      </c>
      <c r="E179" s="69" t="s">
        <v>136</v>
      </c>
      <c r="F179" s="70">
        <v>19</v>
      </c>
      <c r="G179" s="67"/>
      <c r="H179" s="71"/>
      <c r="I179" s="72"/>
      <c r="J179" s="72"/>
      <c r="K179" s="34" t="s">
        <v>66</v>
      </c>
      <c r="L179" s="79">
        <v>179</v>
      </c>
      <c r="M179" s="79"/>
      <c r="N179" s="74"/>
      <c r="O179" s="81" t="s">
        <v>276</v>
      </c>
      <c r="P179" s="83">
        <v>43503.76519675926</v>
      </c>
      <c r="Q179" s="81" t="s">
        <v>288</v>
      </c>
      <c r="R179" s="84" t="s">
        <v>293</v>
      </c>
      <c r="S179" s="81" t="s">
        <v>294</v>
      </c>
      <c r="T179" s="81" t="s">
        <v>296</v>
      </c>
      <c r="U179" s="81"/>
      <c r="V179" s="84" t="s">
        <v>363</v>
      </c>
      <c r="W179" s="83">
        <v>43503.76519675926</v>
      </c>
      <c r="X179" s="84" t="s">
        <v>432</v>
      </c>
      <c r="Y179" s="81"/>
      <c r="Z179" s="81"/>
      <c r="AA179" s="88" t="s">
        <v>505</v>
      </c>
      <c r="AB179" s="81"/>
      <c r="AC179" s="81" t="b">
        <v>0</v>
      </c>
      <c r="AD179" s="81">
        <v>0</v>
      </c>
      <c r="AE179" s="88" t="s">
        <v>514</v>
      </c>
      <c r="AF179" s="81" t="b">
        <v>0</v>
      </c>
      <c r="AG179" s="81" t="s">
        <v>517</v>
      </c>
      <c r="AH179" s="81"/>
      <c r="AI179" s="88" t="s">
        <v>514</v>
      </c>
      <c r="AJ179" s="81" t="b">
        <v>0</v>
      </c>
      <c r="AK179" s="81">
        <v>4</v>
      </c>
      <c r="AL179" s="88" t="s">
        <v>509</v>
      </c>
      <c r="AM179" s="81" t="s">
        <v>528</v>
      </c>
      <c r="AN179" s="81" t="b">
        <v>0</v>
      </c>
      <c r="AO179" s="88" t="s">
        <v>509</v>
      </c>
      <c r="AP179" s="81" t="s">
        <v>178</v>
      </c>
      <c r="AQ179" s="81">
        <v>0</v>
      </c>
      <c r="AR179" s="81">
        <v>0</v>
      </c>
      <c r="AS179" s="81"/>
      <c r="AT179" s="81"/>
      <c r="AU179" s="81"/>
      <c r="AV179" s="81"/>
      <c r="AW179" s="81"/>
      <c r="AX179" s="81"/>
      <c r="AY179" s="81"/>
      <c r="AZ179" s="81"/>
      <c r="BA179">
        <v>2</v>
      </c>
      <c r="BB179" s="80" t="str">
        <f>REPLACE(INDEX(GroupVertices[Group],MATCH(Edges[[#This Row],[Vertex 1]],GroupVertices[Vertex],0)),1,1,"")</f>
        <v>1</v>
      </c>
      <c r="BC179" s="80" t="str">
        <f>REPLACE(INDEX(GroupVertices[Group],MATCH(Edges[[#This Row],[Vertex 2]],GroupVertices[Vertex],0)),1,1,"")</f>
        <v>1</v>
      </c>
      <c r="BD179" s="48"/>
      <c r="BE179" s="49"/>
      <c r="BF179" s="48"/>
      <c r="BG179" s="49"/>
      <c r="BH179" s="48"/>
      <c r="BI179" s="49"/>
      <c r="BJ179" s="48"/>
      <c r="BK179" s="49"/>
      <c r="BL179" s="48"/>
    </row>
    <row r="180" spans="1:64" ht="15">
      <c r="A180" s="66" t="s">
        <v>270</v>
      </c>
      <c r="B180" s="66" t="s">
        <v>270</v>
      </c>
      <c r="C180" s="67" t="s">
        <v>1280</v>
      </c>
      <c r="D180" s="68">
        <v>3</v>
      </c>
      <c r="E180" s="69" t="s">
        <v>136</v>
      </c>
      <c r="F180" s="70">
        <v>19</v>
      </c>
      <c r="G180" s="67"/>
      <c r="H180" s="71"/>
      <c r="I180" s="72"/>
      <c r="J180" s="72"/>
      <c r="K180" s="34" t="s">
        <v>65</v>
      </c>
      <c r="L180" s="79">
        <v>180</v>
      </c>
      <c r="M180" s="79"/>
      <c r="N180" s="74"/>
      <c r="O180" s="81" t="s">
        <v>178</v>
      </c>
      <c r="P180" s="83">
        <v>43500.66324074074</v>
      </c>
      <c r="Q180" s="81" t="s">
        <v>279</v>
      </c>
      <c r="R180" s="84" t="s">
        <v>291</v>
      </c>
      <c r="S180" s="81" t="s">
        <v>294</v>
      </c>
      <c r="T180" s="81" t="s">
        <v>296</v>
      </c>
      <c r="U180" s="84" t="s">
        <v>303</v>
      </c>
      <c r="V180" s="84" t="s">
        <v>303</v>
      </c>
      <c r="W180" s="83">
        <v>43500.66324074074</v>
      </c>
      <c r="X180" s="84" t="s">
        <v>433</v>
      </c>
      <c r="Y180" s="81"/>
      <c r="Z180" s="81"/>
      <c r="AA180" s="88" t="s">
        <v>506</v>
      </c>
      <c r="AB180" s="81"/>
      <c r="AC180" s="81" t="b">
        <v>0</v>
      </c>
      <c r="AD180" s="81">
        <v>8</v>
      </c>
      <c r="AE180" s="88" t="s">
        <v>514</v>
      </c>
      <c r="AF180" s="81" t="b">
        <v>0</v>
      </c>
      <c r="AG180" s="81" t="s">
        <v>517</v>
      </c>
      <c r="AH180" s="81"/>
      <c r="AI180" s="88" t="s">
        <v>514</v>
      </c>
      <c r="AJ180" s="81" t="b">
        <v>0</v>
      </c>
      <c r="AK180" s="81">
        <v>9</v>
      </c>
      <c r="AL180" s="88" t="s">
        <v>514</v>
      </c>
      <c r="AM180" s="81" t="s">
        <v>528</v>
      </c>
      <c r="AN180" s="81" t="b">
        <v>0</v>
      </c>
      <c r="AO180" s="88" t="s">
        <v>506</v>
      </c>
      <c r="AP180" s="81" t="s">
        <v>178</v>
      </c>
      <c r="AQ180" s="81">
        <v>0</v>
      </c>
      <c r="AR180" s="81">
        <v>0</v>
      </c>
      <c r="AS180" s="81"/>
      <c r="AT180" s="81"/>
      <c r="AU180" s="81"/>
      <c r="AV180" s="81"/>
      <c r="AW180" s="81"/>
      <c r="AX180" s="81"/>
      <c r="AY180" s="81"/>
      <c r="AZ180" s="81"/>
      <c r="BA180">
        <v>2</v>
      </c>
      <c r="BB180" s="80" t="str">
        <f>REPLACE(INDEX(GroupVertices[Group],MATCH(Edges[[#This Row],[Vertex 1]],GroupVertices[Vertex],0)),1,1,"")</f>
        <v>1</v>
      </c>
      <c r="BC180" s="80" t="str">
        <f>REPLACE(INDEX(GroupVertices[Group],MATCH(Edges[[#This Row],[Vertex 2]],GroupVertices[Vertex],0)),1,1,"")</f>
        <v>1</v>
      </c>
      <c r="BD180" s="48">
        <v>1</v>
      </c>
      <c r="BE180" s="49">
        <v>2.5</v>
      </c>
      <c r="BF180" s="48">
        <v>0</v>
      </c>
      <c r="BG180" s="49">
        <v>0</v>
      </c>
      <c r="BH180" s="48">
        <v>0</v>
      </c>
      <c r="BI180" s="49">
        <v>0</v>
      </c>
      <c r="BJ180" s="48">
        <v>39</v>
      </c>
      <c r="BK180" s="49">
        <v>97.5</v>
      </c>
      <c r="BL180" s="48">
        <v>40</v>
      </c>
    </row>
    <row r="181" spans="1:64" ht="15">
      <c r="A181" s="66" t="s">
        <v>270</v>
      </c>
      <c r="B181" s="66" t="s">
        <v>270</v>
      </c>
      <c r="C181" s="67" t="s">
        <v>1280</v>
      </c>
      <c r="D181" s="68">
        <v>3</v>
      </c>
      <c r="E181" s="69" t="s">
        <v>136</v>
      </c>
      <c r="F181" s="70">
        <v>19</v>
      </c>
      <c r="G181" s="67"/>
      <c r="H181" s="71"/>
      <c r="I181" s="72"/>
      <c r="J181" s="72"/>
      <c r="K181" s="34" t="s">
        <v>65</v>
      </c>
      <c r="L181" s="79">
        <v>181</v>
      </c>
      <c r="M181" s="79"/>
      <c r="N181" s="74"/>
      <c r="O181" s="81" t="s">
        <v>178</v>
      </c>
      <c r="P181" s="83">
        <v>43501.57733796296</v>
      </c>
      <c r="Q181" s="81" t="s">
        <v>280</v>
      </c>
      <c r="R181" s="81"/>
      <c r="S181" s="81"/>
      <c r="T181" s="81" t="s">
        <v>297</v>
      </c>
      <c r="U181" s="84" t="s">
        <v>301</v>
      </c>
      <c r="V181" s="84" t="s">
        <v>301</v>
      </c>
      <c r="W181" s="83">
        <v>43501.57733796296</v>
      </c>
      <c r="X181" s="84" t="s">
        <v>434</v>
      </c>
      <c r="Y181" s="81"/>
      <c r="Z181" s="81"/>
      <c r="AA181" s="88" t="s">
        <v>507</v>
      </c>
      <c r="AB181" s="81"/>
      <c r="AC181" s="81" t="b">
        <v>0</v>
      </c>
      <c r="AD181" s="81">
        <v>5</v>
      </c>
      <c r="AE181" s="88" t="s">
        <v>514</v>
      </c>
      <c r="AF181" s="81" t="b">
        <v>0</v>
      </c>
      <c r="AG181" s="81" t="s">
        <v>518</v>
      </c>
      <c r="AH181" s="81"/>
      <c r="AI181" s="88" t="s">
        <v>514</v>
      </c>
      <c r="AJ181" s="81" t="b">
        <v>0</v>
      </c>
      <c r="AK181" s="81">
        <v>4</v>
      </c>
      <c r="AL181" s="88" t="s">
        <v>514</v>
      </c>
      <c r="AM181" s="81" t="s">
        <v>521</v>
      </c>
      <c r="AN181" s="81" t="b">
        <v>0</v>
      </c>
      <c r="AO181" s="88" t="s">
        <v>507</v>
      </c>
      <c r="AP181" s="81" t="s">
        <v>178</v>
      </c>
      <c r="AQ181" s="81">
        <v>0</v>
      </c>
      <c r="AR181" s="81">
        <v>0</v>
      </c>
      <c r="AS181" s="81"/>
      <c r="AT181" s="81"/>
      <c r="AU181" s="81"/>
      <c r="AV181" s="81"/>
      <c r="AW181" s="81"/>
      <c r="AX181" s="81"/>
      <c r="AY181" s="81"/>
      <c r="AZ181" s="81"/>
      <c r="BA181">
        <v>2</v>
      </c>
      <c r="BB181" s="80" t="str">
        <f>REPLACE(INDEX(GroupVertices[Group],MATCH(Edges[[#This Row],[Vertex 1]],GroupVertices[Vertex],0)),1,1,"")</f>
        <v>1</v>
      </c>
      <c r="BC181" s="80" t="str">
        <f>REPLACE(INDEX(GroupVertices[Group],MATCH(Edges[[#This Row],[Vertex 2]],GroupVertices[Vertex],0)),1,1,"")</f>
        <v>1</v>
      </c>
      <c r="BD181" s="48">
        <v>0</v>
      </c>
      <c r="BE181" s="49">
        <v>0</v>
      </c>
      <c r="BF181" s="48">
        <v>0</v>
      </c>
      <c r="BG181" s="49">
        <v>0</v>
      </c>
      <c r="BH181" s="48">
        <v>0</v>
      </c>
      <c r="BI181" s="49">
        <v>0</v>
      </c>
      <c r="BJ181" s="48">
        <v>3</v>
      </c>
      <c r="BK181" s="49">
        <v>100</v>
      </c>
      <c r="BL181" s="48">
        <v>3</v>
      </c>
    </row>
    <row r="182" spans="1:64" ht="15">
      <c r="A182" s="66" t="s">
        <v>270</v>
      </c>
      <c r="B182" s="66" t="s">
        <v>271</v>
      </c>
      <c r="C182" s="67" t="s">
        <v>1279</v>
      </c>
      <c r="D182" s="68">
        <v>3</v>
      </c>
      <c r="E182" s="69" t="s">
        <v>132</v>
      </c>
      <c r="F182" s="70">
        <v>32</v>
      </c>
      <c r="G182" s="67"/>
      <c r="H182" s="71"/>
      <c r="I182" s="72"/>
      <c r="J182" s="72"/>
      <c r="K182" s="34" t="s">
        <v>66</v>
      </c>
      <c r="L182" s="79">
        <v>182</v>
      </c>
      <c r="M182" s="79"/>
      <c r="N182" s="74"/>
      <c r="O182" s="81" t="s">
        <v>277</v>
      </c>
      <c r="P182" s="83">
        <v>43502.78826388889</v>
      </c>
      <c r="Q182" s="81" t="s">
        <v>281</v>
      </c>
      <c r="R182" s="84" t="s">
        <v>290</v>
      </c>
      <c r="S182" s="81" t="s">
        <v>294</v>
      </c>
      <c r="T182" s="81" t="s">
        <v>296</v>
      </c>
      <c r="U182" s="84" t="s">
        <v>304</v>
      </c>
      <c r="V182" s="84" t="s">
        <v>304</v>
      </c>
      <c r="W182" s="83">
        <v>43502.78826388889</v>
      </c>
      <c r="X182" s="84" t="s">
        <v>292</v>
      </c>
      <c r="Y182" s="81"/>
      <c r="Z182" s="81"/>
      <c r="AA182" s="88" t="s">
        <v>508</v>
      </c>
      <c r="AB182" s="81"/>
      <c r="AC182" s="81" t="b">
        <v>0</v>
      </c>
      <c r="AD182" s="81">
        <v>16</v>
      </c>
      <c r="AE182" s="88" t="s">
        <v>514</v>
      </c>
      <c r="AF182" s="81" t="b">
        <v>0</v>
      </c>
      <c r="AG182" s="81" t="s">
        <v>517</v>
      </c>
      <c r="AH182" s="81"/>
      <c r="AI182" s="88" t="s">
        <v>514</v>
      </c>
      <c r="AJ182" s="81" t="b">
        <v>0</v>
      </c>
      <c r="AK182" s="81">
        <v>15</v>
      </c>
      <c r="AL182" s="88" t="s">
        <v>514</v>
      </c>
      <c r="AM182" s="81" t="s">
        <v>528</v>
      </c>
      <c r="AN182" s="81" t="b">
        <v>0</v>
      </c>
      <c r="AO182" s="88" t="s">
        <v>508</v>
      </c>
      <c r="AP182" s="81" t="s">
        <v>178</v>
      </c>
      <c r="AQ182" s="81">
        <v>0</v>
      </c>
      <c r="AR182" s="81">
        <v>0</v>
      </c>
      <c r="AS182" s="81"/>
      <c r="AT182" s="81"/>
      <c r="AU182" s="81"/>
      <c r="AV182" s="81"/>
      <c r="AW182" s="81"/>
      <c r="AX182" s="81"/>
      <c r="AY182" s="81"/>
      <c r="AZ182" s="81"/>
      <c r="BA182">
        <v>1</v>
      </c>
      <c r="BB182" s="80" t="str">
        <f>REPLACE(INDEX(GroupVertices[Group],MATCH(Edges[[#This Row],[Vertex 1]],GroupVertices[Vertex],0)),1,1,"")</f>
        <v>1</v>
      </c>
      <c r="BC182" s="80" t="str">
        <f>REPLACE(INDEX(GroupVertices[Group],MATCH(Edges[[#This Row],[Vertex 2]],GroupVertices[Vertex],0)),1,1,"")</f>
        <v>1</v>
      </c>
      <c r="BD182" s="48"/>
      <c r="BE182" s="49"/>
      <c r="BF182" s="48"/>
      <c r="BG182" s="49"/>
      <c r="BH182" s="48"/>
      <c r="BI182" s="49"/>
      <c r="BJ182" s="48"/>
      <c r="BK182" s="49"/>
      <c r="BL182" s="48"/>
    </row>
    <row r="183" spans="1:64" ht="15">
      <c r="A183" s="66" t="s">
        <v>270</v>
      </c>
      <c r="B183" s="66" t="s">
        <v>273</v>
      </c>
      <c r="C183" s="67" t="s">
        <v>1280</v>
      </c>
      <c r="D183" s="68">
        <v>3</v>
      </c>
      <c r="E183" s="69" t="s">
        <v>136</v>
      </c>
      <c r="F183" s="70">
        <v>19</v>
      </c>
      <c r="G183" s="67"/>
      <c r="H183" s="71"/>
      <c r="I183" s="72"/>
      <c r="J183" s="72"/>
      <c r="K183" s="34" t="s">
        <v>65</v>
      </c>
      <c r="L183" s="79">
        <v>183</v>
      </c>
      <c r="M183" s="79"/>
      <c r="N183" s="74"/>
      <c r="O183" s="81" t="s">
        <v>277</v>
      </c>
      <c r="P183" s="83">
        <v>43502.78826388889</v>
      </c>
      <c r="Q183" s="81" t="s">
        <v>281</v>
      </c>
      <c r="R183" s="84" t="s">
        <v>290</v>
      </c>
      <c r="S183" s="81" t="s">
        <v>294</v>
      </c>
      <c r="T183" s="81" t="s">
        <v>296</v>
      </c>
      <c r="U183" s="84" t="s">
        <v>304</v>
      </c>
      <c r="V183" s="84" t="s">
        <v>304</v>
      </c>
      <c r="W183" s="83">
        <v>43502.78826388889</v>
      </c>
      <c r="X183" s="84" t="s">
        <v>292</v>
      </c>
      <c r="Y183" s="81"/>
      <c r="Z183" s="81"/>
      <c r="AA183" s="88" t="s">
        <v>508</v>
      </c>
      <c r="AB183" s="81"/>
      <c r="AC183" s="81" t="b">
        <v>0</v>
      </c>
      <c r="AD183" s="81">
        <v>16</v>
      </c>
      <c r="AE183" s="88" t="s">
        <v>514</v>
      </c>
      <c r="AF183" s="81" t="b">
        <v>0</v>
      </c>
      <c r="AG183" s="81" t="s">
        <v>517</v>
      </c>
      <c r="AH183" s="81"/>
      <c r="AI183" s="88" t="s">
        <v>514</v>
      </c>
      <c r="AJ183" s="81" t="b">
        <v>0</v>
      </c>
      <c r="AK183" s="81">
        <v>15</v>
      </c>
      <c r="AL183" s="88" t="s">
        <v>514</v>
      </c>
      <c r="AM183" s="81" t="s">
        <v>528</v>
      </c>
      <c r="AN183" s="81" t="b">
        <v>0</v>
      </c>
      <c r="AO183" s="88" t="s">
        <v>508</v>
      </c>
      <c r="AP183" s="81" t="s">
        <v>178</v>
      </c>
      <c r="AQ183" s="81">
        <v>0</v>
      </c>
      <c r="AR183" s="81">
        <v>0</v>
      </c>
      <c r="AS183" s="81"/>
      <c r="AT183" s="81"/>
      <c r="AU183" s="81"/>
      <c r="AV183" s="81"/>
      <c r="AW183" s="81"/>
      <c r="AX183" s="81"/>
      <c r="AY183" s="81"/>
      <c r="AZ183" s="81"/>
      <c r="BA183">
        <v>2</v>
      </c>
      <c r="BB183" s="80" t="str">
        <f>REPLACE(INDEX(GroupVertices[Group],MATCH(Edges[[#This Row],[Vertex 1]],GroupVertices[Vertex],0)),1,1,"")</f>
        <v>1</v>
      </c>
      <c r="BC183" s="80" t="str">
        <f>REPLACE(INDEX(GroupVertices[Group],MATCH(Edges[[#This Row],[Vertex 2]],GroupVertices[Vertex],0)),1,1,"")</f>
        <v>1</v>
      </c>
      <c r="BD183" s="48"/>
      <c r="BE183" s="49"/>
      <c r="BF183" s="48"/>
      <c r="BG183" s="49"/>
      <c r="BH183" s="48"/>
      <c r="BI183" s="49"/>
      <c r="BJ183" s="48"/>
      <c r="BK183" s="49"/>
      <c r="BL183" s="48"/>
    </row>
    <row r="184" spans="1:64" ht="15">
      <c r="A184" s="66" t="s">
        <v>270</v>
      </c>
      <c r="B184" s="66" t="s">
        <v>269</v>
      </c>
      <c r="C184" s="67" t="s">
        <v>1280</v>
      </c>
      <c r="D184" s="68">
        <v>3</v>
      </c>
      <c r="E184" s="69" t="s">
        <v>136</v>
      </c>
      <c r="F184" s="70">
        <v>19</v>
      </c>
      <c r="G184" s="67"/>
      <c r="H184" s="71"/>
      <c r="I184" s="72"/>
      <c r="J184" s="72"/>
      <c r="K184" s="34" t="s">
        <v>66</v>
      </c>
      <c r="L184" s="79">
        <v>184</v>
      </c>
      <c r="M184" s="79"/>
      <c r="N184" s="74"/>
      <c r="O184" s="81" t="s">
        <v>277</v>
      </c>
      <c r="P184" s="83">
        <v>43502.78826388889</v>
      </c>
      <c r="Q184" s="81" t="s">
        <v>281</v>
      </c>
      <c r="R184" s="84" t="s">
        <v>290</v>
      </c>
      <c r="S184" s="81" t="s">
        <v>294</v>
      </c>
      <c r="T184" s="81" t="s">
        <v>296</v>
      </c>
      <c r="U184" s="84" t="s">
        <v>304</v>
      </c>
      <c r="V184" s="84" t="s">
        <v>304</v>
      </c>
      <c r="W184" s="83">
        <v>43502.78826388889</v>
      </c>
      <c r="X184" s="84" t="s">
        <v>292</v>
      </c>
      <c r="Y184" s="81"/>
      <c r="Z184" s="81"/>
      <c r="AA184" s="88" t="s">
        <v>508</v>
      </c>
      <c r="AB184" s="81"/>
      <c r="AC184" s="81" t="b">
        <v>0</v>
      </c>
      <c r="AD184" s="81">
        <v>16</v>
      </c>
      <c r="AE184" s="88" t="s">
        <v>514</v>
      </c>
      <c r="AF184" s="81" t="b">
        <v>0</v>
      </c>
      <c r="AG184" s="81" t="s">
        <v>517</v>
      </c>
      <c r="AH184" s="81"/>
      <c r="AI184" s="88" t="s">
        <v>514</v>
      </c>
      <c r="AJ184" s="81" t="b">
        <v>0</v>
      </c>
      <c r="AK184" s="81">
        <v>15</v>
      </c>
      <c r="AL184" s="88" t="s">
        <v>514</v>
      </c>
      <c r="AM184" s="81" t="s">
        <v>528</v>
      </c>
      <c r="AN184" s="81" t="b">
        <v>0</v>
      </c>
      <c r="AO184" s="88" t="s">
        <v>508</v>
      </c>
      <c r="AP184" s="81" t="s">
        <v>178</v>
      </c>
      <c r="AQ184" s="81">
        <v>0</v>
      </c>
      <c r="AR184" s="81">
        <v>0</v>
      </c>
      <c r="AS184" s="81"/>
      <c r="AT184" s="81"/>
      <c r="AU184" s="81"/>
      <c r="AV184" s="81"/>
      <c r="AW184" s="81"/>
      <c r="AX184" s="81"/>
      <c r="AY184" s="81"/>
      <c r="AZ184" s="81"/>
      <c r="BA184">
        <v>2</v>
      </c>
      <c r="BB184" s="80" t="str">
        <f>REPLACE(INDEX(GroupVertices[Group],MATCH(Edges[[#This Row],[Vertex 1]],GroupVertices[Vertex],0)),1,1,"")</f>
        <v>1</v>
      </c>
      <c r="BC184" s="80" t="str">
        <f>REPLACE(INDEX(GroupVertices[Group],MATCH(Edges[[#This Row],[Vertex 2]],GroupVertices[Vertex],0)),1,1,"")</f>
        <v>1</v>
      </c>
      <c r="BD184" s="48">
        <v>0</v>
      </c>
      <c r="BE184" s="49">
        <v>0</v>
      </c>
      <c r="BF184" s="48">
        <v>0</v>
      </c>
      <c r="BG184" s="49">
        <v>0</v>
      </c>
      <c r="BH184" s="48">
        <v>0</v>
      </c>
      <c r="BI184" s="49">
        <v>0</v>
      </c>
      <c r="BJ184" s="48">
        <v>12</v>
      </c>
      <c r="BK184" s="49">
        <v>100</v>
      </c>
      <c r="BL184" s="48">
        <v>12</v>
      </c>
    </row>
    <row r="185" spans="1:64" ht="15">
      <c r="A185" s="66" t="s">
        <v>270</v>
      </c>
      <c r="B185" s="66" t="s">
        <v>273</v>
      </c>
      <c r="C185" s="67" t="s">
        <v>1280</v>
      </c>
      <c r="D185" s="68">
        <v>3</v>
      </c>
      <c r="E185" s="69" t="s">
        <v>136</v>
      </c>
      <c r="F185" s="70">
        <v>19</v>
      </c>
      <c r="G185" s="67"/>
      <c r="H185" s="71"/>
      <c r="I185" s="72"/>
      <c r="J185" s="72"/>
      <c r="K185" s="34" t="s">
        <v>65</v>
      </c>
      <c r="L185" s="79">
        <v>185</v>
      </c>
      <c r="M185" s="79"/>
      <c r="N185" s="74"/>
      <c r="O185" s="81" t="s">
        <v>277</v>
      </c>
      <c r="P185" s="83">
        <v>43503.65210648148</v>
      </c>
      <c r="Q185" s="81" t="s">
        <v>288</v>
      </c>
      <c r="R185" s="84" t="s">
        <v>293</v>
      </c>
      <c r="S185" s="81" t="s">
        <v>294</v>
      </c>
      <c r="T185" s="81" t="s">
        <v>296</v>
      </c>
      <c r="U185" s="84" t="s">
        <v>305</v>
      </c>
      <c r="V185" s="84" t="s">
        <v>305</v>
      </c>
      <c r="W185" s="83">
        <v>43503.65210648148</v>
      </c>
      <c r="X185" s="84" t="s">
        <v>435</v>
      </c>
      <c r="Y185" s="81"/>
      <c r="Z185" s="81"/>
      <c r="AA185" s="88" t="s">
        <v>509</v>
      </c>
      <c r="AB185" s="81"/>
      <c r="AC185" s="81" t="b">
        <v>0</v>
      </c>
      <c r="AD185" s="81">
        <v>7</v>
      </c>
      <c r="AE185" s="88" t="s">
        <v>514</v>
      </c>
      <c r="AF185" s="81" t="b">
        <v>0</v>
      </c>
      <c r="AG185" s="81" t="s">
        <v>517</v>
      </c>
      <c r="AH185" s="81"/>
      <c r="AI185" s="88" t="s">
        <v>514</v>
      </c>
      <c r="AJ185" s="81" t="b">
        <v>0</v>
      </c>
      <c r="AK185" s="81">
        <v>4</v>
      </c>
      <c r="AL185" s="88" t="s">
        <v>514</v>
      </c>
      <c r="AM185" s="81" t="s">
        <v>528</v>
      </c>
      <c r="AN185" s="81" t="b">
        <v>0</v>
      </c>
      <c r="AO185" s="88" t="s">
        <v>509</v>
      </c>
      <c r="AP185" s="81" t="s">
        <v>178</v>
      </c>
      <c r="AQ185" s="81">
        <v>0</v>
      </c>
      <c r="AR185" s="81">
        <v>0</v>
      </c>
      <c r="AS185" s="81"/>
      <c r="AT185" s="81"/>
      <c r="AU185" s="81"/>
      <c r="AV185" s="81"/>
      <c r="AW185" s="81"/>
      <c r="AX185" s="81"/>
      <c r="AY185" s="81"/>
      <c r="AZ185" s="81"/>
      <c r="BA185">
        <v>2</v>
      </c>
      <c r="BB185" s="80" t="str">
        <f>REPLACE(INDEX(GroupVertices[Group],MATCH(Edges[[#This Row],[Vertex 1]],GroupVertices[Vertex],0)),1,1,"")</f>
        <v>1</v>
      </c>
      <c r="BC185" s="80" t="str">
        <f>REPLACE(INDEX(GroupVertices[Group],MATCH(Edges[[#This Row],[Vertex 2]],GroupVertices[Vertex],0)),1,1,"")</f>
        <v>1</v>
      </c>
      <c r="BD185" s="48"/>
      <c r="BE185" s="49"/>
      <c r="BF185" s="48"/>
      <c r="BG185" s="49"/>
      <c r="BH185" s="48"/>
      <c r="BI185" s="49"/>
      <c r="BJ185" s="48"/>
      <c r="BK185" s="49"/>
      <c r="BL185" s="48"/>
    </row>
    <row r="186" spans="1:64" ht="15">
      <c r="A186" s="66" t="s">
        <v>270</v>
      </c>
      <c r="B186" s="66" t="s">
        <v>269</v>
      </c>
      <c r="C186" s="67" t="s">
        <v>1280</v>
      </c>
      <c r="D186" s="68">
        <v>3</v>
      </c>
      <c r="E186" s="69" t="s">
        <v>136</v>
      </c>
      <c r="F186" s="70">
        <v>19</v>
      </c>
      <c r="G186" s="67"/>
      <c r="H186" s="71"/>
      <c r="I186" s="72"/>
      <c r="J186" s="72"/>
      <c r="K186" s="34" t="s">
        <v>66</v>
      </c>
      <c r="L186" s="79">
        <v>186</v>
      </c>
      <c r="M186" s="79"/>
      <c r="N186" s="74"/>
      <c r="O186" s="81" t="s">
        <v>277</v>
      </c>
      <c r="P186" s="83">
        <v>43503.65210648148</v>
      </c>
      <c r="Q186" s="81" t="s">
        <v>288</v>
      </c>
      <c r="R186" s="84" t="s">
        <v>293</v>
      </c>
      <c r="S186" s="81" t="s">
        <v>294</v>
      </c>
      <c r="T186" s="81" t="s">
        <v>296</v>
      </c>
      <c r="U186" s="84" t="s">
        <v>305</v>
      </c>
      <c r="V186" s="84" t="s">
        <v>305</v>
      </c>
      <c r="W186" s="83">
        <v>43503.65210648148</v>
      </c>
      <c r="X186" s="84" t="s">
        <v>435</v>
      </c>
      <c r="Y186" s="81"/>
      <c r="Z186" s="81"/>
      <c r="AA186" s="88" t="s">
        <v>509</v>
      </c>
      <c r="AB186" s="81"/>
      <c r="AC186" s="81" t="b">
        <v>0</v>
      </c>
      <c r="AD186" s="81">
        <v>7</v>
      </c>
      <c r="AE186" s="88" t="s">
        <v>514</v>
      </c>
      <c r="AF186" s="81" t="b">
        <v>0</v>
      </c>
      <c r="AG186" s="81" t="s">
        <v>517</v>
      </c>
      <c r="AH186" s="81"/>
      <c r="AI186" s="88" t="s">
        <v>514</v>
      </c>
      <c r="AJ186" s="81" t="b">
        <v>0</v>
      </c>
      <c r="AK186" s="81">
        <v>4</v>
      </c>
      <c r="AL186" s="88" t="s">
        <v>514</v>
      </c>
      <c r="AM186" s="81" t="s">
        <v>528</v>
      </c>
      <c r="AN186" s="81" t="b">
        <v>0</v>
      </c>
      <c r="AO186" s="88" t="s">
        <v>509</v>
      </c>
      <c r="AP186" s="81" t="s">
        <v>178</v>
      </c>
      <c r="AQ186" s="81">
        <v>0</v>
      </c>
      <c r="AR186" s="81">
        <v>0</v>
      </c>
      <c r="AS186" s="81"/>
      <c r="AT186" s="81"/>
      <c r="AU186" s="81"/>
      <c r="AV186" s="81"/>
      <c r="AW186" s="81"/>
      <c r="AX186" s="81"/>
      <c r="AY186" s="81"/>
      <c r="AZ186" s="81"/>
      <c r="BA186">
        <v>2</v>
      </c>
      <c r="BB186" s="80" t="str">
        <f>REPLACE(INDEX(GroupVertices[Group],MATCH(Edges[[#This Row],[Vertex 1]],GroupVertices[Vertex],0)),1,1,"")</f>
        <v>1</v>
      </c>
      <c r="BC186" s="80" t="str">
        <f>REPLACE(INDEX(GroupVertices[Group],MATCH(Edges[[#This Row],[Vertex 2]],GroupVertices[Vertex],0)),1,1,"")</f>
        <v>1</v>
      </c>
      <c r="BD186" s="48">
        <v>0</v>
      </c>
      <c r="BE186" s="49">
        <v>0</v>
      </c>
      <c r="BF186" s="48">
        <v>0</v>
      </c>
      <c r="BG186" s="49">
        <v>0</v>
      </c>
      <c r="BH186" s="48">
        <v>0</v>
      </c>
      <c r="BI186" s="49">
        <v>0</v>
      </c>
      <c r="BJ186" s="48">
        <v>13</v>
      </c>
      <c r="BK186" s="49">
        <v>100</v>
      </c>
      <c r="BL186" s="48">
        <v>13</v>
      </c>
    </row>
    <row r="187" spans="1:64" ht="15">
      <c r="A187" s="66" t="s">
        <v>272</v>
      </c>
      <c r="B187" s="66" t="s">
        <v>270</v>
      </c>
      <c r="C187" s="67" t="s">
        <v>1279</v>
      </c>
      <c r="D187" s="68">
        <v>3</v>
      </c>
      <c r="E187" s="69" t="s">
        <v>132</v>
      </c>
      <c r="F187" s="70">
        <v>32</v>
      </c>
      <c r="G187" s="67"/>
      <c r="H187" s="71"/>
      <c r="I187" s="72"/>
      <c r="J187" s="72"/>
      <c r="K187" s="34" t="s">
        <v>65</v>
      </c>
      <c r="L187" s="79">
        <v>187</v>
      </c>
      <c r="M187" s="79"/>
      <c r="N187" s="74"/>
      <c r="O187" s="81" t="s">
        <v>276</v>
      </c>
      <c r="P187" s="83">
        <v>43504.81487268519</v>
      </c>
      <c r="Q187" s="81" t="s">
        <v>281</v>
      </c>
      <c r="R187" s="84" t="s">
        <v>290</v>
      </c>
      <c r="S187" s="81" t="s">
        <v>294</v>
      </c>
      <c r="T187" s="81" t="s">
        <v>296</v>
      </c>
      <c r="U187" s="81"/>
      <c r="V187" s="84" t="s">
        <v>364</v>
      </c>
      <c r="W187" s="83">
        <v>43504.81487268519</v>
      </c>
      <c r="X187" s="84" t="s">
        <v>436</v>
      </c>
      <c r="Y187" s="81"/>
      <c r="Z187" s="81"/>
      <c r="AA187" s="88" t="s">
        <v>510</v>
      </c>
      <c r="AB187" s="81"/>
      <c r="AC187" s="81" t="b">
        <v>0</v>
      </c>
      <c r="AD187" s="81">
        <v>0</v>
      </c>
      <c r="AE187" s="88" t="s">
        <v>514</v>
      </c>
      <c r="AF187" s="81" t="b">
        <v>0</v>
      </c>
      <c r="AG187" s="81" t="s">
        <v>517</v>
      </c>
      <c r="AH187" s="81"/>
      <c r="AI187" s="88" t="s">
        <v>514</v>
      </c>
      <c r="AJ187" s="81" t="b">
        <v>0</v>
      </c>
      <c r="AK187" s="81">
        <v>15</v>
      </c>
      <c r="AL187" s="88" t="s">
        <v>508</v>
      </c>
      <c r="AM187" s="81" t="s">
        <v>523</v>
      </c>
      <c r="AN187" s="81" t="b">
        <v>0</v>
      </c>
      <c r="AO187" s="88" t="s">
        <v>508</v>
      </c>
      <c r="AP187" s="81" t="s">
        <v>178</v>
      </c>
      <c r="AQ187" s="81">
        <v>0</v>
      </c>
      <c r="AR187" s="81">
        <v>0</v>
      </c>
      <c r="AS187" s="81"/>
      <c r="AT187" s="81"/>
      <c r="AU187" s="81"/>
      <c r="AV187" s="81"/>
      <c r="AW187" s="81"/>
      <c r="AX187" s="81"/>
      <c r="AY187" s="81"/>
      <c r="AZ187" s="81"/>
      <c r="BA187">
        <v>1</v>
      </c>
      <c r="BB187" s="80" t="str">
        <f>REPLACE(INDEX(GroupVertices[Group],MATCH(Edges[[#This Row],[Vertex 1]],GroupVertices[Vertex],0)),1,1,"")</f>
        <v>1</v>
      </c>
      <c r="BC187" s="80" t="str">
        <f>REPLACE(INDEX(GroupVertices[Group],MATCH(Edges[[#This Row],[Vertex 2]],GroupVertices[Vertex],0)),1,1,"")</f>
        <v>1</v>
      </c>
      <c r="BD187" s="48"/>
      <c r="BE187" s="49"/>
      <c r="BF187" s="48"/>
      <c r="BG187" s="49"/>
      <c r="BH187" s="48"/>
      <c r="BI187" s="49"/>
      <c r="BJ187" s="48"/>
      <c r="BK187" s="49"/>
      <c r="BL187" s="48"/>
    </row>
    <row r="188" spans="1:64" ht="15">
      <c r="A188" s="66" t="s">
        <v>271</v>
      </c>
      <c r="B188" s="66" t="s">
        <v>271</v>
      </c>
      <c r="C188" s="67" t="s">
        <v>1279</v>
      </c>
      <c r="D188" s="68">
        <v>3</v>
      </c>
      <c r="E188" s="69" t="s">
        <v>132</v>
      </c>
      <c r="F188" s="70">
        <v>32</v>
      </c>
      <c r="G188" s="67"/>
      <c r="H188" s="71"/>
      <c r="I188" s="72"/>
      <c r="J188" s="72"/>
      <c r="K188" s="34" t="s">
        <v>65</v>
      </c>
      <c r="L188" s="79">
        <v>188</v>
      </c>
      <c r="M188" s="79"/>
      <c r="N188" s="74"/>
      <c r="O188" s="81" t="s">
        <v>178</v>
      </c>
      <c r="P188" s="83">
        <v>43502.864375</v>
      </c>
      <c r="Q188" s="81" t="s">
        <v>285</v>
      </c>
      <c r="R188" s="84" t="s">
        <v>292</v>
      </c>
      <c r="S188" s="81" t="s">
        <v>295</v>
      </c>
      <c r="T188" s="81" t="s">
        <v>296</v>
      </c>
      <c r="U188" s="81"/>
      <c r="V188" s="84" t="s">
        <v>362</v>
      </c>
      <c r="W188" s="83">
        <v>43502.864375</v>
      </c>
      <c r="X188" s="84" t="s">
        <v>437</v>
      </c>
      <c r="Y188" s="81"/>
      <c r="Z188" s="81"/>
      <c r="AA188" s="88" t="s">
        <v>511</v>
      </c>
      <c r="AB188" s="81"/>
      <c r="AC188" s="81" t="b">
        <v>0</v>
      </c>
      <c r="AD188" s="81">
        <v>11</v>
      </c>
      <c r="AE188" s="88" t="s">
        <v>514</v>
      </c>
      <c r="AF188" s="81" t="b">
        <v>1</v>
      </c>
      <c r="AG188" s="81" t="s">
        <v>517</v>
      </c>
      <c r="AH188" s="81"/>
      <c r="AI188" s="88" t="s">
        <v>508</v>
      </c>
      <c r="AJ188" s="81" t="b">
        <v>0</v>
      </c>
      <c r="AK188" s="81">
        <v>7</v>
      </c>
      <c r="AL188" s="88" t="s">
        <v>514</v>
      </c>
      <c r="AM188" s="81" t="s">
        <v>521</v>
      </c>
      <c r="AN188" s="81" t="b">
        <v>0</v>
      </c>
      <c r="AO188" s="88" t="s">
        <v>511</v>
      </c>
      <c r="AP188" s="81" t="s">
        <v>178</v>
      </c>
      <c r="AQ188" s="81">
        <v>0</v>
      </c>
      <c r="AR188" s="81">
        <v>0</v>
      </c>
      <c r="AS188" s="81"/>
      <c r="AT188" s="81"/>
      <c r="AU188" s="81"/>
      <c r="AV188" s="81"/>
      <c r="AW188" s="81"/>
      <c r="AX188" s="81"/>
      <c r="AY188" s="81"/>
      <c r="AZ188" s="81"/>
      <c r="BA188">
        <v>1</v>
      </c>
      <c r="BB188" s="80" t="str">
        <f>REPLACE(INDEX(GroupVertices[Group],MATCH(Edges[[#This Row],[Vertex 1]],GroupVertices[Vertex],0)),1,1,"")</f>
        <v>1</v>
      </c>
      <c r="BC188" s="80" t="str">
        <f>REPLACE(INDEX(GroupVertices[Group],MATCH(Edges[[#This Row],[Vertex 2]],GroupVertices[Vertex],0)),1,1,"")</f>
        <v>1</v>
      </c>
      <c r="BD188" s="48">
        <v>3</v>
      </c>
      <c r="BE188" s="49">
        <v>10</v>
      </c>
      <c r="BF188" s="48">
        <v>0</v>
      </c>
      <c r="BG188" s="49">
        <v>0</v>
      </c>
      <c r="BH188" s="48">
        <v>0</v>
      </c>
      <c r="BI188" s="49">
        <v>0</v>
      </c>
      <c r="BJ188" s="48">
        <v>27</v>
      </c>
      <c r="BK188" s="49">
        <v>90</v>
      </c>
      <c r="BL188" s="48">
        <v>30</v>
      </c>
    </row>
    <row r="189" spans="1:64" ht="15">
      <c r="A189" s="66" t="s">
        <v>272</v>
      </c>
      <c r="B189" s="66" t="s">
        <v>271</v>
      </c>
      <c r="C189" s="67" t="s">
        <v>1279</v>
      </c>
      <c r="D189" s="68">
        <v>3</v>
      </c>
      <c r="E189" s="69" t="s">
        <v>132</v>
      </c>
      <c r="F189" s="70">
        <v>32</v>
      </c>
      <c r="G189" s="67"/>
      <c r="H189" s="71"/>
      <c r="I189" s="72"/>
      <c r="J189" s="72"/>
      <c r="K189" s="34" t="s">
        <v>65</v>
      </c>
      <c r="L189" s="79">
        <v>189</v>
      </c>
      <c r="M189" s="79"/>
      <c r="N189" s="74"/>
      <c r="O189" s="81" t="s">
        <v>277</v>
      </c>
      <c r="P189" s="83">
        <v>43504.81487268519</v>
      </c>
      <c r="Q189" s="81" t="s">
        <v>281</v>
      </c>
      <c r="R189" s="84" t="s">
        <v>290</v>
      </c>
      <c r="S189" s="81" t="s">
        <v>294</v>
      </c>
      <c r="T189" s="81" t="s">
        <v>296</v>
      </c>
      <c r="U189" s="81"/>
      <c r="V189" s="84" t="s">
        <v>364</v>
      </c>
      <c r="W189" s="83">
        <v>43504.81487268519</v>
      </c>
      <c r="X189" s="84" t="s">
        <v>436</v>
      </c>
      <c r="Y189" s="81"/>
      <c r="Z189" s="81"/>
      <c r="AA189" s="88" t="s">
        <v>510</v>
      </c>
      <c r="AB189" s="81"/>
      <c r="AC189" s="81" t="b">
        <v>0</v>
      </c>
      <c r="AD189" s="81">
        <v>0</v>
      </c>
      <c r="AE189" s="88" t="s">
        <v>514</v>
      </c>
      <c r="AF189" s="81" t="b">
        <v>0</v>
      </c>
      <c r="AG189" s="81" t="s">
        <v>517</v>
      </c>
      <c r="AH189" s="81"/>
      <c r="AI189" s="88" t="s">
        <v>514</v>
      </c>
      <c r="AJ189" s="81" t="b">
        <v>0</v>
      </c>
      <c r="AK189" s="81">
        <v>15</v>
      </c>
      <c r="AL189" s="88" t="s">
        <v>508</v>
      </c>
      <c r="AM189" s="81" t="s">
        <v>523</v>
      </c>
      <c r="AN189" s="81" t="b">
        <v>0</v>
      </c>
      <c r="AO189" s="88" t="s">
        <v>508</v>
      </c>
      <c r="AP189" s="81" t="s">
        <v>178</v>
      </c>
      <c r="AQ189" s="81">
        <v>0</v>
      </c>
      <c r="AR189" s="81">
        <v>0</v>
      </c>
      <c r="AS189" s="81"/>
      <c r="AT189" s="81"/>
      <c r="AU189" s="81"/>
      <c r="AV189" s="81"/>
      <c r="AW189" s="81"/>
      <c r="AX189" s="81"/>
      <c r="AY189" s="81"/>
      <c r="AZ189" s="81"/>
      <c r="BA189">
        <v>1</v>
      </c>
      <c r="BB189" s="80" t="str">
        <f>REPLACE(INDEX(GroupVertices[Group],MATCH(Edges[[#This Row],[Vertex 1]],GroupVertices[Vertex],0)),1,1,"")</f>
        <v>1</v>
      </c>
      <c r="BC189" s="80" t="str">
        <f>REPLACE(INDEX(GroupVertices[Group],MATCH(Edges[[#This Row],[Vertex 2]],GroupVertices[Vertex],0)),1,1,"")</f>
        <v>1</v>
      </c>
      <c r="BD189" s="48"/>
      <c r="BE189" s="49"/>
      <c r="BF189" s="48"/>
      <c r="BG189" s="49"/>
      <c r="BH189" s="48"/>
      <c r="BI189" s="49"/>
      <c r="BJ189" s="48"/>
      <c r="BK189" s="49"/>
      <c r="BL189" s="48"/>
    </row>
    <row r="190" spans="1:64" ht="15">
      <c r="A190" s="66" t="s">
        <v>269</v>
      </c>
      <c r="B190" s="66" t="s">
        <v>273</v>
      </c>
      <c r="C190" s="67" t="s">
        <v>1279</v>
      </c>
      <c r="D190" s="68">
        <v>3</v>
      </c>
      <c r="E190" s="69" t="s">
        <v>132</v>
      </c>
      <c r="F190" s="70">
        <v>32</v>
      </c>
      <c r="G190" s="67"/>
      <c r="H190" s="71"/>
      <c r="I190" s="72"/>
      <c r="J190" s="72"/>
      <c r="K190" s="34" t="s">
        <v>65</v>
      </c>
      <c r="L190" s="79">
        <v>190</v>
      </c>
      <c r="M190" s="79"/>
      <c r="N190" s="74"/>
      <c r="O190" s="81" t="s">
        <v>277</v>
      </c>
      <c r="P190" s="83">
        <v>43503.76519675926</v>
      </c>
      <c r="Q190" s="81" t="s">
        <v>288</v>
      </c>
      <c r="R190" s="84" t="s">
        <v>293</v>
      </c>
      <c r="S190" s="81" t="s">
        <v>294</v>
      </c>
      <c r="T190" s="81" t="s">
        <v>296</v>
      </c>
      <c r="U190" s="81"/>
      <c r="V190" s="84" t="s">
        <v>363</v>
      </c>
      <c r="W190" s="83">
        <v>43503.76519675926</v>
      </c>
      <c r="X190" s="84" t="s">
        <v>432</v>
      </c>
      <c r="Y190" s="81"/>
      <c r="Z190" s="81"/>
      <c r="AA190" s="88" t="s">
        <v>505</v>
      </c>
      <c r="AB190" s="81"/>
      <c r="AC190" s="81" t="b">
        <v>0</v>
      </c>
      <c r="AD190" s="81">
        <v>0</v>
      </c>
      <c r="AE190" s="88" t="s">
        <v>514</v>
      </c>
      <c r="AF190" s="81" t="b">
        <v>0</v>
      </c>
      <c r="AG190" s="81" t="s">
        <v>517</v>
      </c>
      <c r="AH190" s="81"/>
      <c r="AI190" s="88" t="s">
        <v>514</v>
      </c>
      <c r="AJ190" s="81" t="b">
        <v>0</v>
      </c>
      <c r="AK190" s="81">
        <v>4</v>
      </c>
      <c r="AL190" s="88" t="s">
        <v>509</v>
      </c>
      <c r="AM190" s="81" t="s">
        <v>528</v>
      </c>
      <c r="AN190" s="81" t="b">
        <v>0</v>
      </c>
      <c r="AO190" s="88" t="s">
        <v>509</v>
      </c>
      <c r="AP190" s="81" t="s">
        <v>178</v>
      </c>
      <c r="AQ190" s="81">
        <v>0</v>
      </c>
      <c r="AR190" s="81">
        <v>0</v>
      </c>
      <c r="AS190" s="81"/>
      <c r="AT190" s="81"/>
      <c r="AU190" s="81"/>
      <c r="AV190" s="81"/>
      <c r="AW190" s="81"/>
      <c r="AX190" s="81"/>
      <c r="AY190" s="81"/>
      <c r="AZ190" s="81"/>
      <c r="BA190">
        <v>1</v>
      </c>
      <c r="BB190" s="80" t="str">
        <f>REPLACE(INDEX(GroupVertices[Group],MATCH(Edges[[#This Row],[Vertex 1]],GroupVertices[Vertex],0)),1,1,"")</f>
        <v>1</v>
      </c>
      <c r="BC190" s="80" t="str">
        <f>REPLACE(INDEX(GroupVertices[Group],MATCH(Edges[[#This Row],[Vertex 2]],GroupVertices[Vertex],0)),1,1,"")</f>
        <v>1</v>
      </c>
      <c r="BD190" s="48">
        <v>0</v>
      </c>
      <c r="BE190" s="49">
        <v>0</v>
      </c>
      <c r="BF190" s="48">
        <v>0</v>
      </c>
      <c r="BG190" s="49">
        <v>0</v>
      </c>
      <c r="BH190" s="48">
        <v>0</v>
      </c>
      <c r="BI190" s="49">
        <v>0</v>
      </c>
      <c r="BJ190" s="48">
        <v>13</v>
      </c>
      <c r="BK190" s="49">
        <v>100</v>
      </c>
      <c r="BL190" s="48">
        <v>13</v>
      </c>
    </row>
    <row r="191" spans="1:64" ht="15">
      <c r="A191" s="66" t="s">
        <v>272</v>
      </c>
      <c r="B191" s="66" t="s">
        <v>273</v>
      </c>
      <c r="C191" s="67" t="s">
        <v>1279</v>
      </c>
      <c r="D191" s="68">
        <v>3</v>
      </c>
      <c r="E191" s="69" t="s">
        <v>132</v>
      </c>
      <c r="F191" s="70">
        <v>32</v>
      </c>
      <c r="G191" s="67"/>
      <c r="H191" s="71"/>
      <c r="I191" s="72"/>
      <c r="J191" s="72"/>
      <c r="K191" s="34" t="s">
        <v>65</v>
      </c>
      <c r="L191" s="79">
        <v>191</v>
      </c>
      <c r="M191" s="79"/>
      <c r="N191" s="74"/>
      <c r="O191" s="81" t="s">
        <v>277</v>
      </c>
      <c r="P191" s="83">
        <v>43504.81487268519</v>
      </c>
      <c r="Q191" s="81" t="s">
        <v>281</v>
      </c>
      <c r="R191" s="84" t="s">
        <v>290</v>
      </c>
      <c r="S191" s="81" t="s">
        <v>294</v>
      </c>
      <c r="T191" s="81" t="s">
        <v>296</v>
      </c>
      <c r="U191" s="81"/>
      <c r="V191" s="84" t="s">
        <v>364</v>
      </c>
      <c r="W191" s="83">
        <v>43504.81487268519</v>
      </c>
      <c r="X191" s="84" t="s">
        <v>436</v>
      </c>
      <c r="Y191" s="81"/>
      <c r="Z191" s="81"/>
      <c r="AA191" s="88" t="s">
        <v>510</v>
      </c>
      <c r="AB191" s="81"/>
      <c r="AC191" s="81" t="b">
        <v>0</v>
      </c>
      <c r="AD191" s="81">
        <v>0</v>
      </c>
      <c r="AE191" s="88" t="s">
        <v>514</v>
      </c>
      <c r="AF191" s="81" t="b">
        <v>0</v>
      </c>
      <c r="AG191" s="81" t="s">
        <v>517</v>
      </c>
      <c r="AH191" s="81"/>
      <c r="AI191" s="88" t="s">
        <v>514</v>
      </c>
      <c r="AJ191" s="81" t="b">
        <v>0</v>
      </c>
      <c r="AK191" s="81">
        <v>15</v>
      </c>
      <c r="AL191" s="88" t="s">
        <v>508</v>
      </c>
      <c r="AM191" s="81" t="s">
        <v>523</v>
      </c>
      <c r="AN191" s="81" t="b">
        <v>0</v>
      </c>
      <c r="AO191" s="88" t="s">
        <v>508</v>
      </c>
      <c r="AP191" s="81" t="s">
        <v>178</v>
      </c>
      <c r="AQ191" s="81">
        <v>0</v>
      </c>
      <c r="AR191" s="81">
        <v>0</v>
      </c>
      <c r="AS191" s="81"/>
      <c r="AT191" s="81"/>
      <c r="AU191" s="81"/>
      <c r="AV191" s="81"/>
      <c r="AW191" s="81"/>
      <c r="AX191" s="81"/>
      <c r="AY191" s="81"/>
      <c r="AZ191" s="81"/>
      <c r="BA191">
        <v>1</v>
      </c>
      <c r="BB191" s="80" t="str">
        <f>REPLACE(INDEX(GroupVertices[Group],MATCH(Edges[[#This Row],[Vertex 1]],GroupVertices[Vertex],0)),1,1,"")</f>
        <v>1</v>
      </c>
      <c r="BC191" s="80" t="str">
        <f>REPLACE(INDEX(GroupVertices[Group],MATCH(Edges[[#This Row],[Vertex 2]],GroupVertices[Vertex],0)),1,1,"")</f>
        <v>1</v>
      </c>
      <c r="BD191" s="48"/>
      <c r="BE191" s="49"/>
      <c r="BF191" s="48"/>
      <c r="BG191" s="49"/>
      <c r="BH191" s="48"/>
      <c r="BI191" s="49"/>
      <c r="BJ191" s="48"/>
      <c r="BK191" s="49"/>
      <c r="BL191" s="48"/>
    </row>
    <row r="192" spans="1:64" ht="15">
      <c r="A192" s="66" t="s">
        <v>272</v>
      </c>
      <c r="B192" s="66" t="s">
        <v>269</v>
      </c>
      <c r="C192" s="67" t="s">
        <v>1279</v>
      </c>
      <c r="D192" s="68">
        <v>3</v>
      </c>
      <c r="E192" s="69" t="s">
        <v>132</v>
      </c>
      <c r="F192" s="70">
        <v>32</v>
      </c>
      <c r="G192" s="67"/>
      <c r="H192" s="71"/>
      <c r="I192" s="72"/>
      <c r="J192" s="72"/>
      <c r="K192" s="34" t="s">
        <v>65</v>
      </c>
      <c r="L192" s="79">
        <v>192</v>
      </c>
      <c r="M192" s="79"/>
      <c r="N192" s="74"/>
      <c r="O192" s="81" t="s">
        <v>277</v>
      </c>
      <c r="P192" s="83">
        <v>43504.81487268519</v>
      </c>
      <c r="Q192" s="81" t="s">
        <v>281</v>
      </c>
      <c r="R192" s="84" t="s">
        <v>290</v>
      </c>
      <c r="S192" s="81" t="s">
        <v>294</v>
      </c>
      <c r="T192" s="81" t="s">
        <v>296</v>
      </c>
      <c r="U192" s="81"/>
      <c r="V192" s="84" t="s">
        <v>364</v>
      </c>
      <c r="W192" s="83">
        <v>43504.81487268519</v>
      </c>
      <c r="X192" s="84" t="s">
        <v>436</v>
      </c>
      <c r="Y192" s="81"/>
      <c r="Z192" s="81"/>
      <c r="AA192" s="88" t="s">
        <v>510</v>
      </c>
      <c r="AB192" s="81"/>
      <c r="AC192" s="81" t="b">
        <v>0</v>
      </c>
      <c r="AD192" s="81">
        <v>0</v>
      </c>
      <c r="AE192" s="88" t="s">
        <v>514</v>
      </c>
      <c r="AF192" s="81" t="b">
        <v>0</v>
      </c>
      <c r="AG192" s="81" t="s">
        <v>517</v>
      </c>
      <c r="AH192" s="81"/>
      <c r="AI192" s="88" t="s">
        <v>514</v>
      </c>
      <c r="AJ192" s="81" t="b">
        <v>0</v>
      </c>
      <c r="AK192" s="81">
        <v>15</v>
      </c>
      <c r="AL192" s="88" t="s">
        <v>508</v>
      </c>
      <c r="AM192" s="81" t="s">
        <v>523</v>
      </c>
      <c r="AN192" s="81" t="b">
        <v>0</v>
      </c>
      <c r="AO192" s="88" t="s">
        <v>508</v>
      </c>
      <c r="AP192" s="81" t="s">
        <v>178</v>
      </c>
      <c r="AQ192" s="81">
        <v>0</v>
      </c>
      <c r="AR192" s="81">
        <v>0</v>
      </c>
      <c r="AS192" s="81"/>
      <c r="AT192" s="81"/>
      <c r="AU192" s="81"/>
      <c r="AV192" s="81"/>
      <c r="AW192" s="81"/>
      <c r="AX192" s="81"/>
      <c r="AY192" s="81"/>
      <c r="AZ192" s="81"/>
      <c r="BA192">
        <v>1</v>
      </c>
      <c r="BB192" s="80" t="str">
        <f>REPLACE(INDEX(GroupVertices[Group],MATCH(Edges[[#This Row],[Vertex 1]],GroupVertices[Vertex],0)),1,1,"")</f>
        <v>1</v>
      </c>
      <c r="BC192" s="80" t="str">
        <f>REPLACE(INDEX(GroupVertices[Group],MATCH(Edges[[#This Row],[Vertex 2]],GroupVertices[Vertex],0)),1,1,"")</f>
        <v>1</v>
      </c>
      <c r="BD192" s="48">
        <v>0</v>
      </c>
      <c r="BE192" s="49">
        <v>0</v>
      </c>
      <c r="BF192" s="48">
        <v>0</v>
      </c>
      <c r="BG192" s="49">
        <v>0</v>
      </c>
      <c r="BH192" s="48">
        <v>0</v>
      </c>
      <c r="BI192" s="49">
        <v>0</v>
      </c>
      <c r="BJ192" s="48">
        <v>12</v>
      </c>
      <c r="BK192" s="49">
        <v>100</v>
      </c>
      <c r="BL192"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hyperlinks>
    <hyperlink ref="R9" r:id="rId1" display="https://conference.oeconsortium.org/2019/cfp/"/>
    <hyperlink ref="R10" r:id="rId2" display="https://conference.oeconsortium.org/2019/cfp/"/>
    <hyperlink ref="R11" r:id="rId3" display="https://conference.oeconsortium.org/2019/cfp/"/>
    <hyperlink ref="R12" r:id="rId4" display="https://conference.oeconsortium.org/2019/cfp/"/>
    <hyperlink ref="R13" r:id="rId5" display="https://conference.oeconsortium.org/2019/cfp/"/>
    <hyperlink ref="R14" r:id="rId6" display="https://conference.oeconsortium.org/2019/cfp/"/>
    <hyperlink ref="R15" r:id="rId7" display="https://conference.oeconsortium.org/2019/cfp/"/>
    <hyperlink ref="R16" r:id="rId8" display="https://conference.oeconsortium.org/2019/cfp/"/>
    <hyperlink ref="R17" r:id="rId9" display="https://conference.oeconsortium.org/2019/cfp/"/>
    <hyperlink ref="R18" r:id="rId10" display="https://conference.oeconsortium.org/2019/cfp/"/>
    <hyperlink ref="R19" r:id="rId11" display="https://conference.oeconsortium.org/2019/cfp/"/>
    <hyperlink ref="R20" r:id="rId12" display="https://conference.oeconsortium.org/2019/cfp/"/>
    <hyperlink ref="R21" r:id="rId13" display="https://conference.oeconsortium.org/2019/cfp/"/>
    <hyperlink ref="R22" r:id="rId14" display="https://conference.oeconsortium.org/2019/cfp/"/>
    <hyperlink ref="R23" r:id="rId15" display="https://conference.oeconsortium.org/2019/cfp/"/>
    <hyperlink ref="R24" r:id="rId16" display="https://conference.oeconsortium.org/2019/cfp/"/>
    <hyperlink ref="R25" r:id="rId17" display="https://conference.oeconsortium.org/2019/cfp/"/>
    <hyperlink ref="R26" r:id="rId18" display="https://conference.oeconsortium.org/2019/cfp/"/>
    <hyperlink ref="R27" r:id="rId19" display="https://conference.oeconsortium.org/2019/cfp/"/>
    <hyperlink ref="R28" r:id="rId20" display="https://conference.oeconsortium.org/2019/cfp/"/>
    <hyperlink ref="R30" r:id="rId21" display="https://conference.oeconsortium.org/2019/cfp/"/>
    <hyperlink ref="R31" r:id="rId22" display="https://conference.oeconsortium.org/2019/cfp/"/>
    <hyperlink ref="R32" r:id="rId23" display="https://conference.oeconsortium.org/2019/cfp/"/>
    <hyperlink ref="R33" r:id="rId24" display="https://conference.oeconsortium.org/2019/cfp/"/>
    <hyperlink ref="R34" r:id="rId25" display="https://conference.oeconsortium.org/2019/cfp/"/>
    <hyperlink ref="R35" r:id="rId26" display="https://conference.oeconsortium.org/2019/cfp/"/>
    <hyperlink ref="R36" r:id="rId27" display="https://conference.oeconsortium.org/2019/cfp/"/>
    <hyperlink ref="R37" r:id="rId28" display="https://conference.oeconsortium.org/2019/cfp/"/>
    <hyperlink ref="R38" r:id="rId29" display="https://conference.oeconsortium.org/2019/cfp/"/>
    <hyperlink ref="R39" r:id="rId30" display="https://conference.oeconsortium.org/2019/cfp/"/>
    <hyperlink ref="R40" r:id="rId31" display="https://conference.oeconsortium.org/2019/cfp/"/>
    <hyperlink ref="R41" r:id="rId32" display="https://conference.oeconsortium.org/2019/cfp/"/>
    <hyperlink ref="R42" r:id="rId33" display="https://conference.oeconsortium.org/2019/cfp/"/>
    <hyperlink ref="R43" r:id="rId34" display="https://conference.oeconsortium.org/2019/cfp/"/>
    <hyperlink ref="R44" r:id="rId35" display="https://conference.oeconsortium.org/2019/cfp/"/>
    <hyperlink ref="R45" r:id="rId36" display="https://conference.oeconsortium.org/2019/cfp/"/>
    <hyperlink ref="R46" r:id="rId37" display="https://conference.oeconsortium.org/2019/cfp/"/>
    <hyperlink ref="R47" r:id="rId38" display="https://conference.oeconsortium.org/2019/cfp/"/>
    <hyperlink ref="R48" r:id="rId39" display="https://conference.oeconsortium.org/2019/cfp/"/>
    <hyperlink ref="R49" r:id="rId40" display="https://conference.oeconsortium.org/2019/cfp/"/>
    <hyperlink ref="R50" r:id="rId41" display="https://conference.oeconsortium.org/2019/"/>
    <hyperlink ref="R51" r:id="rId42" display="https://conference.oeconsortium.org/2019/"/>
    <hyperlink ref="R56" r:id="rId43" display="https://conference.oeconsortium.org/2019/cfp/"/>
    <hyperlink ref="R57" r:id="rId44" display="https://conference.oeconsortium.org/2019/cfp/"/>
    <hyperlink ref="R58" r:id="rId45" display="https://conference.oeconsortium.org/2019/cfp/"/>
    <hyperlink ref="R59" r:id="rId46" display="https://conference.oeconsortium.org/2019/cfp/"/>
    <hyperlink ref="R63" r:id="rId47" display="https://conference.oeconsortium.org/2019/cfp/"/>
    <hyperlink ref="R64" r:id="rId48" display="https://conference.oeconsortium.org/2019/cfp/"/>
    <hyperlink ref="R65" r:id="rId49" display="https://conference.oeconsortium.org/2019/cfp/"/>
    <hyperlink ref="R66" r:id="rId50" display="https://conference.oeconsortium.org/2019/cfp/"/>
    <hyperlink ref="R68" r:id="rId51" display="https://conference.oeconsortium.org/2019/cfp/"/>
    <hyperlink ref="R69" r:id="rId52" display="https://conference.oeconsortium.org/2019/cfp/"/>
    <hyperlink ref="R70" r:id="rId53" display="https://conference.oeconsortium.org/2019/cfp/"/>
    <hyperlink ref="R71" r:id="rId54" display="https://conference.oeconsortium.org/2019/cfp/"/>
    <hyperlink ref="R72" r:id="rId55" display="https://conference.oeconsortium.org/2019/cfp/"/>
    <hyperlink ref="R73" r:id="rId56" display="https://conference.oeconsortium.org/2019/cfp/"/>
    <hyperlink ref="R74" r:id="rId57" display="https://conference.oeconsortium.org/2019/cfp/"/>
    <hyperlink ref="R75" r:id="rId58" display="https://conference.oeconsortium.org/2019/cfp/"/>
    <hyperlink ref="R76" r:id="rId59" display="https://conference.oeconsortium.org/2019/cfp/"/>
    <hyperlink ref="R77" r:id="rId60" display="https://conference.oeconsortium.org/2019/cfp/"/>
    <hyperlink ref="R78" r:id="rId61" display="https://conference.oeconsortium.org/2019/cfp/"/>
    <hyperlink ref="R79" r:id="rId62" display="https://conference.oeconsortium.org/2019/cfp/"/>
    <hyperlink ref="R81" r:id="rId63" display="https://conference.oeconsortium.org/2019/cfp/"/>
    <hyperlink ref="R82" r:id="rId64" display="https://conference.oeconsortium.org/2019/cfp/"/>
    <hyperlink ref="R83" r:id="rId65" display="https://conference.oeconsortium.org/2019/cfp/"/>
    <hyperlink ref="R84" r:id="rId66" display="https://conference.oeconsortium.org/2019/cfp/"/>
    <hyperlink ref="R85" r:id="rId67" display="https://conference.oeconsortium.org/2019/cfp/"/>
    <hyperlink ref="R86" r:id="rId68" display="https://conference.oeconsortium.org/2019/cfp/"/>
    <hyperlink ref="R87" r:id="rId69" display="https://conference.oeconsortium.org/2019/cfp/"/>
    <hyperlink ref="R88" r:id="rId70" display="https://conference.oeconsortium.org/2019/cfp/"/>
    <hyperlink ref="R89" r:id="rId71" display="https://conference.oeconsortium.org/2019/cfp/"/>
    <hyperlink ref="R90" r:id="rId72" display="https://conference.oeconsortium.org/2019/cfp/"/>
    <hyperlink ref="R91" r:id="rId73" display="https://conference.oeconsortium.org/2019/cfp/"/>
    <hyperlink ref="R92" r:id="rId74" display="https://conference.oeconsortium.org/2019/cfp/"/>
    <hyperlink ref="R93" r:id="rId75" display="https://conference.oeconsortium.org/2019/cfp/"/>
    <hyperlink ref="R94" r:id="rId76" display="https://conference.oeconsortium.org/2019/cfp/"/>
    <hyperlink ref="R95" r:id="rId77" display="https://conference.oeconsortium.org/2019/cfp/"/>
    <hyperlink ref="R96" r:id="rId78" display="https://conference.oeconsortium.org/2019/cfp/"/>
    <hyperlink ref="R97" r:id="rId79" display="https://conference.oeconsortium.org/2019/cfp/"/>
    <hyperlink ref="R98" r:id="rId80" display="https://conference.oeconsortium.org/2019/cfp/"/>
    <hyperlink ref="R99" r:id="rId81" display="https://conference.oeconsortium.org/2019/cfp/"/>
    <hyperlink ref="R100" r:id="rId82" display="https://conference.oeconsortium.org/2019/cfp/"/>
    <hyperlink ref="R102" r:id="rId83" display="https://twitter.com/oeconsortium/status/1093221562172489728"/>
    <hyperlink ref="R103" r:id="rId84" display="https://conference.oeconsortium.org/2019/cfp/"/>
    <hyperlink ref="R104" r:id="rId85" display="https://conference.oeconsortium.org/2019/cfp/"/>
    <hyperlink ref="R105" r:id="rId86" display="https://conference.oeconsortium.org/2019/cfp/"/>
    <hyperlink ref="R106" r:id="rId87" display="https://conference.oeconsortium.org/2019/cfp/"/>
    <hyperlink ref="R107" r:id="rId88" display="https://conference.oeconsortium.org/2019/cfp/"/>
    <hyperlink ref="R108" r:id="rId89" display="https://conference.oeconsortium.org/2019/cfp/"/>
    <hyperlink ref="R109" r:id="rId90" display="https://conference.oeconsortium.org/2019/cfp/"/>
    <hyperlink ref="R110" r:id="rId91" display="https://conference.oeconsortium.org/2019/cfp/"/>
    <hyperlink ref="R112" r:id="rId92" display="https://conference.oeconsortium.org/2019/cfp/"/>
    <hyperlink ref="R113" r:id="rId93" display="https://conference.oeconsortium.org/2019/cfp/"/>
    <hyperlink ref="R114" r:id="rId94" display="https://conference.oeconsortium.org/2019/cfp/"/>
    <hyperlink ref="R115" r:id="rId95" display="https://conference.oeconsortium.org/2019/cfp/"/>
    <hyperlink ref="R116" r:id="rId96" display="https://conference.oeconsortium.org/2019/cfp/"/>
    <hyperlink ref="R117" r:id="rId97" display="https://conference.oeconsortium.org/2019/cfp/"/>
    <hyperlink ref="R118" r:id="rId98" display="https://conference.oeconsortium.org/2019/cfp/"/>
    <hyperlink ref="R119" r:id="rId99" display="https://conference.oeconsortium.org/2019/cfp/"/>
    <hyperlink ref="R120" r:id="rId100" display="https://conference.oeconsortium.org/2019/cfp/"/>
    <hyperlink ref="R121" r:id="rId101" display="https://conference.oeconsortium.org/2019/cfp/"/>
    <hyperlink ref="R122" r:id="rId102" display="https://conference.oeconsortium.org/2019/cfp/"/>
    <hyperlink ref="R123" r:id="rId103" display="https://conference.oeconsortium.org/2019/cfp/"/>
    <hyperlink ref="R125" r:id="rId104" display="https://www.oeconsortium.org/2019/02/oeglobal19-announces-call-for-proposals/"/>
    <hyperlink ref="R126" r:id="rId105" display="https://www.oeconsortium.org/2019/02/oeglobal19-announces-call-for-proposals/"/>
    <hyperlink ref="R127" r:id="rId106" display="https://www.oeconsortium.org/2019/02/oeglobal19-announces-call-for-proposals/"/>
    <hyperlink ref="R128" r:id="rId107" display="https://conference.oeconsortium.org/2019/cfp/"/>
    <hyperlink ref="R129" r:id="rId108" display="https://conference.oeconsortium.org/2019/cfp/"/>
    <hyperlink ref="R130" r:id="rId109" display="https://conference.oeconsortium.org/2019/cfp/"/>
    <hyperlink ref="R131" r:id="rId110" display="https://conference.oeconsortium.org/2019/cfp/"/>
    <hyperlink ref="R132" r:id="rId111" display="https://conference.oeconsortium.org/2019/cfp/"/>
    <hyperlink ref="R133" r:id="rId112" display="https://conference.oeconsortium.org/2019/cfp/"/>
    <hyperlink ref="R134" r:id="rId113" display="https://conference.oeconsortium.org/2019/cfp/"/>
    <hyperlink ref="R135" r:id="rId114" display="https://conference.oeconsortium.org/2019/cfp/"/>
    <hyperlink ref="R136" r:id="rId115" display="https://conference.oeconsortium.org/2019/cfp/"/>
    <hyperlink ref="R137" r:id="rId116" display="https://conference.oeconsortium.org/2019/cfp/"/>
    <hyperlink ref="R138" r:id="rId117" display="https://conference.oeconsortium.org/2019/cfp/"/>
    <hyperlink ref="R139" r:id="rId118" display="https://conference.oeconsortium.org/2019/cfp/"/>
    <hyperlink ref="R141" r:id="rId119" display="https://www.oeconsortium.org/2019/02/oeglobal19-announces-call-for-proposals/"/>
    <hyperlink ref="R142" r:id="rId120" display="https://www.oeconsortium.org/2019/02/oeglobal19-announces-call-for-proposals/"/>
    <hyperlink ref="R143" r:id="rId121" display="https://www.oeconsortium.org/2019/02/oeglobal19-announces-call-for-proposals/"/>
    <hyperlink ref="R144" r:id="rId122" display="https://conference.oeconsortium.org/2019/cfp/"/>
    <hyperlink ref="R145" r:id="rId123" display="https://conference.oeconsortium.org/2019/cfp/"/>
    <hyperlink ref="R146" r:id="rId124" display="https://conference.oeconsortium.org/2019/cfp/"/>
    <hyperlink ref="R147" r:id="rId125" display="https://conference.oeconsortium.org/2019/cfp/"/>
    <hyperlink ref="R148" r:id="rId126" display="https://conference.oeconsortium.org/2019/cfp/"/>
    <hyperlink ref="R149" r:id="rId127" display="https://conference.oeconsortium.org/2019/cfp/"/>
    <hyperlink ref="R150" r:id="rId128" display="https://conference.oeconsortium.org/2019/cfp/"/>
    <hyperlink ref="R151" r:id="rId129" display="https://conference.oeconsortium.org/2019/cfp/"/>
    <hyperlink ref="R152" r:id="rId130" display="https://conference.oeconsortium.org/2019/cfp/"/>
    <hyperlink ref="R153" r:id="rId131" display="https://conference.oeconsortium.org/2019/cfp/"/>
    <hyperlink ref="R154" r:id="rId132" display="https://conference.oeconsortium.org/2019/cfp/"/>
    <hyperlink ref="R155" r:id="rId133" display="https://conference.oeconsortium.org/2019/cfp/"/>
    <hyperlink ref="R156" r:id="rId134" display="https://conference.oeconsortium.org/2019/cfp/"/>
    <hyperlink ref="R157" r:id="rId135" display="https://www.oeconsortium.org/2019/02/oeglobal19-announces-call-for-proposals/"/>
    <hyperlink ref="R158" r:id="rId136" display="https://www.oeconsortium.org/2019/02/oeglobal19-announces-call-for-proposals/"/>
    <hyperlink ref="R159" r:id="rId137" display="https://www.oeconsortium.org/2019/02/oeglobal19-announces-call-for-proposals/"/>
    <hyperlink ref="R160" r:id="rId138" display="https://conference.oeconsortium.org/2019/cfp/"/>
    <hyperlink ref="R161" r:id="rId139" display="https://conference.oeconsortium.org/2019/cfp/"/>
    <hyperlink ref="R162" r:id="rId140" display="https://conference.oeconsortium.org/2019/cfp/"/>
    <hyperlink ref="R163" r:id="rId141" display="https://conference.oeconsortium.org/2019/cfp/"/>
    <hyperlink ref="R165" r:id="rId142" display="https://conference.oeconsortium.org/2019/cfp/"/>
    <hyperlink ref="R167" r:id="rId143" display="https://conference.oeconsortium.org/2019/cfp/"/>
    <hyperlink ref="R168" r:id="rId144" display="https://conference.oeconsortium.org/2019/cfp/"/>
    <hyperlink ref="R169" r:id="rId145" display="https://conference.oeconsortium.org/2019/cfp/"/>
    <hyperlink ref="R170" r:id="rId146" display="https://conference.oeconsortium.org/2019/cfp/"/>
    <hyperlink ref="R171" r:id="rId147" display="https://conference.oeconsortium.org/2019/"/>
    <hyperlink ref="R172" r:id="rId148" display="https://conference.oeconsortium.org/2019/cfp/"/>
    <hyperlink ref="R173" r:id="rId149" display="https://conference.oeconsortium.org/2019/"/>
    <hyperlink ref="R174" r:id="rId150" display="https://conference.oeconsortium.org/2019/"/>
    <hyperlink ref="R178" r:id="rId151" display="https://conference.oeconsortium.org/2019/"/>
    <hyperlink ref="R179" r:id="rId152" display="https://www.oeconsortium.org/2019/02/oeglobal19-announces-call-for-proposals/"/>
    <hyperlink ref="R180" r:id="rId153" display="https://conference.oeconsortium.org/2019/"/>
    <hyperlink ref="R182" r:id="rId154" display="https://conference.oeconsortium.org/2019/cfp/"/>
    <hyperlink ref="R183" r:id="rId155" display="https://conference.oeconsortium.org/2019/cfp/"/>
    <hyperlink ref="R184" r:id="rId156" display="https://conference.oeconsortium.org/2019/cfp/"/>
    <hyperlink ref="R185" r:id="rId157" display="https://www.oeconsortium.org/2019/02/oeglobal19-announces-call-for-proposals/"/>
    <hyperlink ref="R186" r:id="rId158" display="https://www.oeconsortium.org/2019/02/oeglobal19-announces-call-for-proposals/"/>
    <hyperlink ref="R187" r:id="rId159" display="https://conference.oeconsortium.org/2019/cfp/"/>
    <hyperlink ref="R188" r:id="rId160" display="https://twitter.com/oeconsortium/status/1093221562172489728"/>
    <hyperlink ref="R189" r:id="rId161" display="https://conference.oeconsortium.org/2019/cfp/"/>
    <hyperlink ref="R190" r:id="rId162" display="https://www.oeconsortium.org/2019/02/oeglobal19-announces-call-for-proposals/"/>
    <hyperlink ref="R191" r:id="rId163" display="https://conference.oeconsortium.org/2019/cfp/"/>
    <hyperlink ref="R192" r:id="rId164" display="https://conference.oeconsortium.org/2019/cfp/"/>
    <hyperlink ref="U8" r:id="rId165" display="https://pbs.twimg.com/media/DypXxKJX0AA3Eoa.jpg"/>
    <hyperlink ref="U50" r:id="rId166" display="https://pbs.twimg.com/media/DyUc3OiXcAE1IWO.jpg"/>
    <hyperlink ref="U51" r:id="rId167" display="https://pbs.twimg.com/media/DyUc3OiXcAE1IWO.jpg"/>
    <hyperlink ref="U53" r:id="rId168" display="https://pbs.twimg.com/media/DypXxKJX0AA3Eoa.jpg"/>
    <hyperlink ref="U171" r:id="rId169" display="https://pbs.twimg.com/media/DyUc3OiXcAE1IWO.jpg"/>
    <hyperlink ref="U173" r:id="rId170" display="https://pbs.twimg.com/media/DyUc3OiXcAE1IWO.jpg"/>
    <hyperlink ref="U174" r:id="rId171" display="https://pbs.twimg.com/media/DyUc3OiXcAE1IWO.jpg"/>
    <hyperlink ref="U177" r:id="rId172" display="https://pbs.twimg.com/media/DypXxKJX0AA3Eoa.jpg"/>
    <hyperlink ref="U178" r:id="rId173" display="https://pbs.twimg.com/media/DyUc3OiXcAE1IWO.jpg"/>
    <hyperlink ref="U180" r:id="rId174" display="https://pbs.twimg.com/media/Dykq1YRWwAEMmoi.jpg"/>
    <hyperlink ref="U181" r:id="rId175" display="https://pbs.twimg.com/media/DypXxKJX0AA3Eoa.jpg"/>
    <hyperlink ref="U182" r:id="rId176" display="https://pbs.twimg.com/media/DyvnN46XcAAmf7Q.jpg"/>
    <hyperlink ref="U183" r:id="rId177" display="https://pbs.twimg.com/media/DyvnN46XcAAmf7Q.jpg"/>
    <hyperlink ref="U184" r:id="rId178" display="https://pbs.twimg.com/media/DyvnN46XcAAmf7Q.jpg"/>
    <hyperlink ref="U185" r:id="rId179" display="https://pbs.twimg.com/media/Dy0D7oWWwAYGmZX.jpg"/>
    <hyperlink ref="U186" r:id="rId180" display="https://pbs.twimg.com/media/Dy0D7oWWwAYGmZX.jpg"/>
    <hyperlink ref="V3" r:id="rId181" display="http://pbs.twimg.com/profile_images/719434679242399744/DrlKEIA2_normal.jpg"/>
    <hyperlink ref="V4" r:id="rId182" display="http://pbs.twimg.com/profile_images/768472775090638851/1bgBAlp7_normal.jpg"/>
    <hyperlink ref="V5" r:id="rId183" display="http://pbs.twimg.com/profile_images/2708123506/f82604de19e24d0b98c1b43e51ff9e28_normal.png"/>
    <hyperlink ref="V6" r:id="rId184" display="http://pbs.twimg.com/profile_images/998851195539144705/q-6XeA4J_normal.jpg"/>
    <hyperlink ref="V7" r:id="rId185" display="http://pbs.twimg.com/profile_images/1564365669/margyphoto_normal.JPG"/>
    <hyperlink ref="V8" r:id="rId186" display="https://pbs.twimg.com/media/DypXxKJX0AA3Eoa.jpg"/>
    <hyperlink ref="V9" r:id="rId187" display="http://pbs.twimg.com/profile_images/1034036817476157440/Kpo3nfeU_normal.jpg"/>
    <hyperlink ref="V10" r:id="rId188" display="http://pbs.twimg.com/profile_images/1034036817476157440/Kpo3nfeU_normal.jpg"/>
    <hyperlink ref="V11" r:id="rId189" display="http://pbs.twimg.com/profile_images/1034036817476157440/Kpo3nfeU_normal.jpg"/>
    <hyperlink ref="V12" r:id="rId190" display="http://pbs.twimg.com/profile_images/1034036817476157440/Kpo3nfeU_normal.jpg"/>
    <hyperlink ref="V13" r:id="rId191" display="http://pbs.twimg.com/profile_images/978987878754766848/qPGqaRF3_normal.jpg"/>
    <hyperlink ref="V14" r:id="rId192" display="http://pbs.twimg.com/profile_images/978987878754766848/qPGqaRF3_normal.jpg"/>
    <hyperlink ref="V15" r:id="rId193" display="http://pbs.twimg.com/profile_images/978987878754766848/qPGqaRF3_normal.jpg"/>
    <hyperlink ref="V16" r:id="rId194" display="http://pbs.twimg.com/profile_images/978987878754766848/qPGqaRF3_normal.jpg"/>
    <hyperlink ref="V17" r:id="rId195" display="http://pbs.twimg.com/profile_images/965570404172681217/K5NlN4ts_normal.jpg"/>
    <hyperlink ref="V18" r:id="rId196" display="http://pbs.twimg.com/profile_images/965570404172681217/K5NlN4ts_normal.jpg"/>
    <hyperlink ref="V19" r:id="rId197" display="http://pbs.twimg.com/profile_images/965570404172681217/K5NlN4ts_normal.jpg"/>
    <hyperlink ref="V20" r:id="rId198" display="http://pbs.twimg.com/profile_images/965570404172681217/K5NlN4ts_normal.jpg"/>
    <hyperlink ref="V21" r:id="rId199" display="http://pbs.twimg.com/profile_images/846407018764271617/Qqq_1ClR_normal.jpg"/>
    <hyperlink ref="V22" r:id="rId200" display="http://pbs.twimg.com/profile_images/846407018764271617/Qqq_1ClR_normal.jpg"/>
    <hyperlink ref="V23" r:id="rId201" display="http://pbs.twimg.com/profile_images/846407018764271617/Qqq_1ClR_normal.jpg"/>
    <hyperlink ref="V24" r:id="rId202" display="http://pbs.twimg.com/profile_images/846407018764271617/Qqq_1ClR_normal.jpg"/>
    <hyperlink ref="V25" r:id="rId203" display="http://pbs.twimg.com/profile_images/846027821201928192/2XLsz6mZ_normal.jpg"/>
    <hyperlink ref="V26" r:id="rId204" display="http://pbs.twimg.com/profile_images/846027821201928192/2XLsz6mZ_normal.jpg"/>
    <hyperlink ref="V27" r:id="rId205" display="http://pbs.twimg.com/profile_images/846027821201928192/2XLsz6mZ_normal.jpg"/>
    <hyperlink ref="V28" r:id="rId206" display="http://pbs.twimg.com/profile_images/846027821201928192/2XLsz6mZ_normal.jpg"/>
    <hyperlink ref="V29" r:id="rId207" display="http://pbs.twimg.com/profile_images/879972862936965120/yCnUo-ip_normal.jpg"/>
    <hyperlink ref="V30" r:id="rId208" display="http://pbs.twimg.com/profile_images/879972862936965120/yCnUo-ip_normal.jpg"/>
    <hyperlink ref="V31" r:id="rId209" display="http://pbs.twimg.com/profile_images/879972862936965120/yCnUo-ip_normal.jpg"/>
    <hyperlink ref="V32" r:id="rId210" display="http://pbs.twimg.com/profile_images/879972862936965120/yCnUo-ip_normal.jpg"/>
    <hyperlink ref="V33" r:id="rId211" display="http://pbs.twimg.com/profile_images/879972862936965120/yCnUo-ip_normal.jpg"/>
    <hyperlink ref="V34" r:id="rId212" display="http://pbs.twimg.com/profile_images/1057716935/me2_normal.png"/>
    <hyperlink ref="V35" r:id="rId213" display="http://pbs.twimg.com/profile_images/1057716935/me2_normal.png"/>
    <hyperlink ref="V36" r:id="rId214" display="http://pbs.twimg.com/profile_images/1057716935/me2_normal.png"/>
    <hyperlink ref="V37" r:id="rId215" display="http://pbs.twimg.com/profile_images/1057716935/me2_normal.png"/>
    <hyperlink ref="V38" r:id="rId216" display="http://pbs.twimg.com/profile_images/1007152384466915328/r4nwrMr3_normal.jpg"/>
    <hyperlink ref="V39" r:id="rId217" display="http://pbs.twimg.com/profile_images/1007152384466915328/r4nwrMr3_normal.jpg"/>
    <hyperlink ref="V40" r:id="rId218" display="http://pbs.twimg.com/profile_images/1007152384466915328/r4nwrMr3_normal.jpg"/>
    <hyperlink ref="V41" r:id="rId219" display="http://pbs.twimg.com/profile_images/1007152384466915328/r4nwrMr3_normal.jpg"/>
    <hyperlink ref="V42" r:id="rId220" display="http://pbs.twimg.com/profile_images/755019244501364736/4IqdGvBl_normal.jpg"/>
    <hyperlink ref="V43" r:id="rId221" display="http://pbs.twimg.com/profile_images/755019244501364736/4IqdGvBl_normal.jpg"/>
    <hyperlink ref="V44" r:id="rId222" display="http://pbs.twimg.com/profile_images/755019244501364736/4IqdGvBl_normal.jpg"/>
    <hyperlink ref="V45" r:id="rId223" display="http://pbs.twimg.com/profile_images/755019244501364736/4IqdGvBl_normal.jpg"/>
    <hyperlink ref="V46" r:id="rId224" display="http://pbs.twimg.com/profile_images/1044631086880489472/haYP8Nq4_normal.jpg"/>
    <hyperlink ref="V47" r:id="rId225" display="http://pbs.twimg.com/profile_images/1044631086880489472/haYP8Nq4_normal.jpg"/>
    <hyperlink ref="V48" r:id="rId226" display="http://pbs.twimg.com/profile_images/1044631086880489472/haYP8Nq4_normal.jpg"/>
    <hyperlink ref="V49" r:id="rId227" display="http://pbs.twimg.com/profile_images/1044631086880489472/haYP8Nq4_normal.jpg"/>
    <hyperlink ref="V50" r:id="rId228" display="https://pbs.twimg.com/media/DyUc3OiXcAE1IWO.jpg"/>
    <hyperlink ref="V51" r:id="rId229" display="https://pbs.twimg.com/media/DyUc3OiXcAE1IWO.jpg"/>
    <hyperlink ref="V52" r:id="rId230" display="http://pbs.twimg.com/profile_images/885916403093647361/edF1tgAb_normal.jpg"/>
    <hyperlink ref="V53" r:id="rId231" display="https://pbs.twimg.com/media/DypXxKJX0AA3Eoa.jpg"/>
    <hyperlink ref="V54" r:id="rId232" display="http://pbs.twimg.com/profile_images/885916403093647361/edF1tgAb_normal.jpg"/>
    <hyperlink ref="V55" r:id="rId233" display="http://pbs.twimg.com/profile_images/885916403093647361/edF1tgAb_normal.jpg"/>
    <hyperlink ref="V56" r:id="rId234" display="http://pbs.twimg.com/profile_images/534445548242087936/3CYQhyDW_normal.png"/>
    <hyperlink ref="V57" r:id="rId235" display="http://pbs.twimg.com/profile_images/534445548242087936/3CYQhyDW_normal.png"/>
    <hyperlink ref="V58" r:id="rId236" display="http://pbs.twimg.com/profile_images/534445548242087936/3CYQhyDW_normal.png"/>
    <hyperlink ref="V59" r:id="rId237" display="http://pbs.twimg.com/profile_images/534445548242087936/3CYQhyDW_normal.png"/>
    <hyperlink ref="V60" r:id="rId238" display="http://pbs.twimg.com/profile_images/834092252490145797/OQLf_CqL_normal.jpg"/>
    <hyperlink ref="V61" r:id="rId239" display="http://pbs.twimg.com/profile_images/2788349801/cef959961e90c98a43bc0644a58e39d9_normal.jpeg"/>
    <hyperlink ref="V62" r:id="rId240" display="http://pbs.twimg.com/profile_images/463706169107050496/mjIyqaiY_normal.jpeg"/>
    <hyperlink ref="V63" r:id="rId241" display="http://pbs.twimg.com/profile_images/743386940750331904/lQ07OK4W_normal.jpg"/>
    <hyperlink ref="V64" r:id="rId242" display="http://pbs.twimg.com/profile_images/743386940750331904/lQ07OK4W_normal.jpg"/>
    <hyperlink ref="V65" r:id="rId243" display="http://pbs.twimg.com/profile_images/743386940750331904/lQ07OK4W_normal.jpg"/>
    <hyperlink ref="V66" r:id="rId244" display="http://pbs.twimg.com/profile_images/743386940750331904/lQ07OK4W_normal.jpg"/>
    <hyperlink ref="V67" r:id="rId245" display="http://pbs.twimg.com/profile_images/537915726959366144/a7eBIoI7_normal.jpeg"/>
    <hyperlink ref="V68" r:id="rId246" display="http://pbs.twimg.com/profile_images/1574964090/una4web_normal.jpg"/>
    <hyperlink ref="V69" r:id="rId247" display="http://pbs.twimg.com/profile_images/1574964090/una4web_normal.jpg"/>
    <hyperlink ref="V70" r:id="rId248" display="http://pbs.twimg.com/profile_images/1574964090/una4web_normal.jpg"/>
    <hyperlink ref="V71" r:id="rId249" display="http://pbs.twimg.com/profile_images/1574964090/una4web_normal.jpg"/>
    <hyperlink ref="V72" r:id="rId250" display="http://pbs.twimg.com/profile_images/1079572911369998342/JWZPPVZp_normal.jpg"/>
    <hyperlink ref="V73" r:id="rId251" display="http://pbs.twimg.com/profile_images/1079572911369998342/JWZPPVZp_normal.jpg"/>
    <hyperlink ref="V74" r:id="rId252" display="http://pbs.twimg.com/profile_images/1079572911369998342/JWZPPVZp_normal.jpg"/>
    <hyperlink ref="V75" r:id="rId253" display="http://pbs.twimg.com/profile_images/1079572911369998342/JWZPPVZp_normal.jpg"/>
    <hyperlink ref="V76" r:id="rId254" display="http://pbs.twimg.com/profile_images/992727365351591937/iy5tR5Ql_normal.jpg"/>
    <hyperlink ref="V77" r:id="rId255" display="http://pbs.twimg.com/profile_images/992727365351591937/iy5tR5Ql_normal.jpg"/>
    <hyperlink ref="V78" r:id="rId256" display="http://pbs.twimg.com/profile_images/992727365351591937/iy5tR5Ql_normal.jpg"/>
    <hyperlink ref="V79" r:id="rId257" display="http://pbs.twimg.com/profile_images/992727365351591937/iy5tR5Ql_normal.jpg"/>
    <hyperlink ref="V80" r:id="rId258" display="http://pbs.twimg.com/profile_images/1067982319858917376/bgi3ER6e_normal.jpg"/>
    <hyperlink ref="V81" r:id="rId259" display="http://pbs.twimg.com/profile_images/506929542586327041/icApb21j_normal.jpeg"/>
    <hyperlink ref="V82" r:id="rId260" display="http://pbs.twimg.com/profile_images/506929542586327041/icApb21j_normal.jpeg"/>
    <hyperlink ref="V83" r:id="rId261" display="http://pbs.twimg.com/profile_images/506929542586327041/icApb21j_normal.jpeg"/>
    <hyperlink ref="V84" r:id="rId262" display="http://pbs.twimg.com/profile_images/506929542586327041/icApb21j_normal.jpeg"/>
    <hyperlink ref="V85" r:id="rId263" display="http://pbs.twimg.com/profile_images/982521900365766656/oAaabbMq_normal.jpg"/>
    <hyperlink ref="V86" r:id="rId264" display="http://pbs.twimg.com/profile_images/982521900365766656/oAaabbMq_normal.jpg"/>
    <hyperlink ref="V87" r:id="rId265" display="http://pbs.twimg.com/profile_images/982521900365766656/oAaabbMq_normal.jpg"/>
    <hyperlink ref="V88" r:id="rId266" display="http://pbs.twimg.com/profile_images/982521900365766656/oAaabbMq_normal.jpg"/>
    <hyperlink ref="V89" r:id="rId267" display="http://pbs.twimg.com/profile_images/1027623094398185475/m1dr0ykJ_normal.jpg"/>
    <hyperlink ref="V90" r:id="rId268" display="http://pbs.twimg.com/profile_images/1027623094398185475/m1dr0ykJ_normal.jpg"/>
    <hyperlink ref="V91" r:id="rId269" display="http://pbs.twimg.com/profile_images/1027623094398185475/m1dr0ykJ_normal.jpg"/>
    <hyperlink ref="V92" r:id="rId270" display="http://pbs.twimg.com/profile_images/1027623094398185475/m1dr0ykJ_normal.jpg"/>
    <hyperlink ref="V93" r:id="rId271" display="http://pbs.twimg.com/profile_images/583226647341592576/fR0d5DpV_normal.png"/>
    <hyperlink ref="V94" r:id="rId272" display="http://pbs.twimg.com/profile_images/583226647341592576/fR0d5DpV_normal.png"/>
    <hyperlink ref="V95" r:id="rId273" display="http://pbs.twimg.com/profile_images/583226647341592576/fR0d5DpV_normal.png"/>
    <hyperlink ref="V96" r:id="rId274" display="http://pbs.twimg.com/profile_images/583226647341592576/fR0d5DpV_normal.png"/>
    <hyperlink ref="V97" r:id="rId275" display="http://pbs.twimg.com/profile_images/818110158857535490/-OlJE4Ps_normal.jpg"/>
    <hyperlink ref="V98" r:id="rId276" display="http://pbs.twimg.com/profile_images/818110158857535490/-OlJE4Ps_normal.jpg"/>
    <hyperlink ref="V99" r:id="rId277" display="http://pbs.twimg.com/profile_images/818110158857535490/-OlJE4Ps_normal.jpg"/>
    <hyperlink ref="V100" r:id="rId278" display="http://pbs.twimg.com/profile_images/818110158857535490/-OlJE4Ps_normal.jpg"/>
    <hyperlink ref="V101" r:id="rId279" display="http://pbs.twimg.com/profile_images/3375958506/e71bf3dcf2bc8cc37cafec0efd947cd7_normal.jpeg"/>
    <hyperlink ref="V102" r:id="rId280" display="http://pbs.twimg.com/profile_images/604900359958622208/ZFwuCGMt_normal.jpg"/>
    <hyperlink ref="V103" r:id="rId281" display="http://pbs.twimg.com/profile_images/753114217201471492/fKnR2Emn_normal.jpg"/>
    <hyperlink ref="V104" r:id="rId282" display="http://pbs.twimg.com/profile_images/753114217201471492/fKnR2Emn_normal.jpg"/>
    <hyperlink ref="V105" r:id="rId283" display="http://pbs.twimg.com/profile_images/753114217201471492/fKnR2Emn_normal.jpg"/>
    <hyperlink ref="V106" r:id="rId284" display="http://pbs.twimg.com/profile_images/753114217201471492/fKnR2Emn_normal.jpg"/>
    <hyperlink ref="V107" r:id="rId285" display="http://pbs.twimg.com/profile_images/590976926564548609/y-BAXUi0_normal.jpg"/>
    <hyperlink ref="V108" r:id="rId286" display="http://pbs.twimg.com/profile_images/590976926564548609/y-BAXUi0_normal.jpg"/>
    <hyperlink ref="V109" r:id="rId287" display="http://pbs.twimg.com/profile_images/590976926564548609/y-BAXUi0_normal.jpg"/>
    <hyperlink ref="V110" r:id="rId288" display="http://pbs.twimg.com/profile_images/590976926564548609/y-BAXUi0_normal.jpg"/>
    <hyperlink ref="V111" r:id="rId289" display="http://pbs.twimg.com/profile_images/996956015596683265/sZCLM20S_normal.jpg"/>
    <hyperlink ref="V112" r:id="rId290" display="http://pbs.twimg.com/profile_images/996956015596683265/sZCLM20S_normal.jpg"/>
    <hyperlink ref="V113" r:id="rId291" display="http://pbs.twimg.com/profile_images/996956015596683265/sZCLM20S_normal.jpg"/>
    <hyperlink ref="V114" r:id="rId292" display="http://pbs.twimg.com/profile_images/996956015596683265/sZCLM20S_normal.jpg"/>
    <hyperlink ref="V115" r:id="rId293" display="http://pbs.twimg.com/profile_images/996956015596683265/sZCLM20S_normal.jpg"/>
    <hyperlink ref="V116" r:id="rId294" display="http://pbs.twimg.com/profile_images/580344194675400704/QduShu4J_normal.jpg"/>
    <hyperlink ref="V117" r:id="rId295" display="http://pbs.twimg.com/profile_images/580344194675400704/QduShu4J_normal.jpg"/>
    <hyperlink ref="V118" r:id="rId296" display="http://pbs.twimg.com/profile_images/580344194675400704/QduShu4J_normal.jpg"/>
    <hyperlink ref="V119" r:id="rId297" display="http://pbs.twimg.com/profile_images/580344194675400704/QduShu4J_normal.jpg"/>
    <hyperlink ref="V120" r:id="rId298" display="http://pbs.twimg.com/profile_images/827073867512500224/l0VKhz6g_normal.jpg"/>
    <hyperlink ref="V121" r:id="rId299" display="http://pbs.twimg.com/profile_images/827073867512500224/l0VKhz6g_normal.jpg"/>
    <hyperlink ref="V122" r:id="rId300" display="http://pbs.twimg.com/profile_images/827073867512500224/l0VKhz6g_normal.jpg"/>
    <hyperlink ref="V123" r:id="rId301" display="http://pbs.twimg.com/profile_images/827073867512500224/l0VKhz6g_normal.jpg"/>
    <hyperlink ref="V124" r:id="rId302" display="http://pbs.twimg.com/profile_images/854587689391280128/Y1bAbI9j_normal.jpg"/>
    <hyperlink ref="V125" r:id="rId303" display="http://pbs.twimg.com/profile_images/552452301005156352/AcxCbnXC_normal.png"/>
    <hyperlink ref="V126" r:id="rId304" display="http://pbs.twimg.com/profile_images/552452301005156352/AcxCbnXC_normal.png"/>
    <hyperlink ref="V127" r:id="rId305" display="http://pbs.twimg.com/profile_images/552452301005156352/AcxCbnXC_normal.png"/>
    <hyperlink ref="V128" r:id="rId306" display="http://pbs.twimg.com/profile_images/534642996445057024/QWqPGToQ_normal.jpeg"/>
    <hyperlink ref="V129" r:id="rId307" display="http://pbs.twimg.com/profile_images/534642996445057024/QWqPGToQ_normal.jpeg"/>
    <hyperlink ref="V130" r:id="rId308" display="http://pbs.twimg.com/profile_images/534642996445057024/QWqPGToQ_normal.jpeg"/>
    <hyperlink ref="V131" r:id="rId309" display="http://pbs.twimg.com/profile_images/534642996445057024/QWqPGToQ_normal.jpeg"/>
    <hyperlink ref="V132" r:id="rId310" display="http://pbs.twimg.com/profile_images/1365912237/sailong19_normal.jpg"/>
    <hyperlink ref="V133" r:id="rId311" display="http://pbs.twimg.com/profile_images/1365912237/sailong19_normal.jpg"/>
    <hyperlink ref="V134" r:id="rId312" display="http://pbs.twimg.com/profile_images/1365912237/sailong19_normal.jpg"/>
    <hyperlink ref="V135" r:id="rId313" display="http://pbs.twimg.com/profile_images/1365912237/sailong19_normal.jpg"/>
    <hyperlink ref="V136" r:id="rId314" display="http://pbs.twimg.com/profile_images/1474367783/compostpicsmore_072_normal.jpg"/>
    <hyperlink ref="V137" r:id="rId315" display="http://pbs.twimg.com/profile_images/1474367783/compostpicsmore_072_normal.jpg"/>
    <hyperlink ref="V138" r:id="rId316" display="http://pbs.twimg.com/profile_images/1474367783/compostpicsmore_072_normal.jpg"/>
    <hyperlink ref="V139" r:id="rId317" display="http://pbs.twimg.com/profile_images/1474367783/compostpicsmore_072_normal.jpg"/>
    <hyperlink ref="V140" r:id="rId318" display="http://pbs.twimg.com/profile_images/1058434486520684544/UYs1Srvu_normal.jpg"/>
    <hyperlink ref="V141" r:id="rId319" display="http://pbs.twimg.com/profile_images/1008116458830917632/7tdlyq3C_normal.jpg"/>
    <hyperlink ref="V142" r:id="rId320" display="http://pbs.twimg.com/profile_images/1008116458830917632/7tdlyq3C_normal.jpg"/>
    <hyperlink ref="V143" r:id="rId321" display="http://pbs.twimg.com/profile_images/1008116458830917632/7tdlyq3C_normal.jpg"/>
    <hyperlink ref="V144" r:id="rId322" display="http://pbs.twimg.com/profile_images/1729139867/igor_normal.jpg"/>
    <hyperlink ref="V145" r:id="rId323" display="http://pbs.twimg.com/profile_images/1729139867/igor_normal.jpg"/>
    <hyperlink ref="V146" r:id="rId324" display="http://pbs.twimg.com/profile_images/1729139867/igor_normal.jpg"/>
    <hyperlink ref="V147" r:id="rId325" display="http://pbs.twimg.com/profile_images/2229328018/logo_for_Twitter_normal.jpg"/>
    <hyperlink ref="V148" r:id="rId326" display="http://pbs.twimg.com/profile_images/853162507317456896/jREF5O6v_normal.jpg"/>
    <hyperlink ref="V149" r:id="rId327" display="http://pbs.twimg.com/profile_images/2229328018/logo_for_Twitter_normal.jpg"/>
    <hyperlink ref="V150" r:id="rId328" display="http://pbs.twimg.com/profile_images/853162507317456896/jREF5O6v_normal.jpg"/>
    <hyperlink ref="V151" r:id="rId329" display="http://pbs.twimg.com/profile_images/853162507317456896/jREF5O6v_normal.jpg"/>
    <hyperlink ref="V152" r:id="rId330" display="http://pbs.twimg.com/profile_images/853162507317456896/jREF5O6v_normal.jpg"/>
    <hyperlink ref="V153" r:id="rId331" display="http://pbs.twimg.com/profile_images/1062793542672809984/WSQkrK3v_normal.jpg"/>
    <hyperlink ref="V154" r:id="rId332" display="http://pbs.twimg.com/profile_images/1062793542672809984/WSQkrK3v_normal.jpg"/>
    <hyperlink ref="V155" r:id="rId333" display="http://pbs.twimg.com/profile_images/1062793542672809984/WSQkrK3v_normal.jpg"/>
    <hyperlink ref="V156" r:id="rId334" display="http://pbs.twimg.com/profile_images/1062793542672809984/WSQkrK3v_normal.jpg"/>
    <hyperlink ref="V157" r:id="rId335" display="http://pbs.twimg.com/profile_images/897917275847639040/XAQH7Uon_normal.jpg"/>
    <hyperlink ref="V158" r:id="rId336" display="http://pbs.twimg.com/profile_images/897917275847639040/XAQH7Uon_normal.jpg"/>
    <hyperlink ref="V159" r:id="rId337" display="http://pbs.twimg.com/profile_images/897917275847639040/XAQH7Uon_normal.jpg"/>
    <hyperlink ref="V160" r:id="rId338" display="http://pbs.twimg.com/profile_images/504225278717988865/ZyW30mLZ_normal.jpeg"/>
    <hyperlink ref="V161" r:id="rId339" display="http://pbs.twimg.com/profile_images/504225278717988865/ZyW30mLZ_normal.jpeg"/>
    <hyperlink ref="V162" r:id="rId340" display="http://pbs.twimg.com/profile_images/504225278717988865/ZyW30mLZ_normal.jpeg"/>
    <hyperlink ref="V163" r:id="rId341" display="http://pbs.twimg.com/profile_images/504225278717988865/ZyW30mLZ_normal.jpeg"/>
    <hyperlink ref="V164" r:id="rId342" display="http://pbs.twimg.com/profile_images/950670620584501248/RDqoATy0_normal.jpg"/>
    <hyperlink ref="V165" r:id="rId343" display="http://pbs.twimg.com/profile_images/1073153410181029888/BgLUS4NI_normal.jpg"/>
    <hyperlink ref="V166" r:id="rId344" display="http://pbs.twimg.com/profile_images/1035089277154197504/T3XzPNqO_normal.jpg"/>
    <hyperlink ref="V167" r:id="rId345" display="http://pbs.twimg.com/profile_images/472134578165911552/-D7Ohwqv_normal.jpeg"/>
    <hyperlink ref="V168" r:id="rId346" display="http://pbs.twimg.com/profile_images/472134578165911552/-D7Ohwqv_normal.jpeg"/>
    <hyperlink ref="V169" r:id="rId347" display="http://pbs.twimg.com/profile_images/472134578165911552/-D7Ohwqv_normal.jpeg"/>
    <hyperlink ref="V170" r:id="rId348" display="http://pbs.twimg.com/profile_images/472134578165911552/-D7Ohwqv_normal.jpeg"/>
    <hyperlink ref="V171" r:id="rId349" display="https://pbs.twimg.com/media/DyUc3OiXcAE1IWO.jpg"/>
    <hyperlink ref="V172" r:id="rId350" display="http://pbs.twimg.com/profile_images/2229328018/logo_for_Twitter_normal.jpg"/>
    <hyperlink ref="V173" r:id="rId351" display="https://pbs.twimg.com/media/DyUc3OiXcAE1IWO.jpg"/>
    <hyperlink ref="V174" r:id="rId352" display="https://pbs.twimg.com/media/DyUc3OiXcAE1IWO.jpg"/>
    <hyperlink ref="V175" r:id="rId353" display="http://pbs.twimg.com/profile_images/711933571544395777/P06SGaA-_normal.jpg"/>
    <hyperlink ref="V176" r:id="rId354" display="http://pbs.twimg.com/profile_images/722769141006995456/bO5wb3y2_normal.jpg"/>
    <hyperlink ref="V177" r:id="rId355" display="https://pbs.twimg.com/media/DypXxKJX0AA3Eoa.jpg"/>
    <hyperlink ref="V178" r:id="rId356" display="https://pbs.twimg.com/media/DyUc3OiXcAE1IWO.jpg"/>
    <hyperlink ref="V179" r:id="rId357" display="http://pbs.twimg.com/profile_images/804873731583524864/P-hZKqWA_normal.jpg"/>
    <hyperlink ref="V180" r:id="rId358" display="https://pbs.twimg.com/media/Dykq1YRWwAEMmoi.jpg"/>
    <hyperlink ref="V181" r:id="rId359" display="https://pbs.twimg.com/media/DypXxKJX0AA3Eoa.jpg"/>
    <hyperlink ref="V182" r:id="rId360" display="https://pbs.twimg.com/media/DyvnN46XcAAmf7Q.jpg"/>
    <hyperlink ref="V183" r:id="rId361" display="https://pbs.twimg.com/media/DyvnN46XcAAmf7Q.jpg"/>
    <hyperlink ref="V184" r:id="rId362" display="https://pbs.twimg.com/media/DyvnN46XcAAmf7Q.jpg"/>
    <hyperlink ref="V185" r:id="rId363" display="https://pbs.twimg.com/media/Dy0D7oWWwAYGmZX.jpg"/>
    <hyperlink ref="V186" r:id="rId364" display="https://pbs.twimg.com/media/Dy0D7oWWwAYGmZX.jpg"/>
    <hyperlink ref="V187" r:id="rId365" display="http://pbs.twimg.com/profile_images/378800000603660423/63fd10c66675418d6057e3054b17b4c4_normal.jpeg"/>
    <hyperlink ref="V188" r:id="rId366" display="http://pbs.twimg.com/profile_images/722769141006995456/bO5wb3y2_normal.jpg"/>
    <hyperlink ref="V189" r:id="rId367" display="http://pbs.twimg.com/profile_images/378800000603660423/63fd10c66675418d6057e3054b17b4c4_normal.jpeg"/>
    <hyperlink ref="V190" r:id="rId368" display="http://pbs.twimg.com/profile_images/804873731583524864/P-hZKqWA_normal.jpg"/>
    <hyperlink ref="V191" r:id="rId369" display="http://pbs.twimg.com/profile_images/378800000603660423/63fd10c66675418d6057e3054b17b4c4_normal.jpeg"/>
    <hyperlink ref="V192" r:id="rId370" display="http://pbs.twimg.com/profile_images/378800000603660423/63fd10c66675418d6057e3054b17b4c4_normal.jpeg"/>
    <hyperlink ref="X3" r:id="rId371" display="https://twitter.com/oer_hub/status/1092720173327486976"/>
    <hyperlink ref="X4" r:id="rId372" display="https://twitter.com/lornamcampbell/status/1092720904407314433"/>
    <hyperlink ref="X5" r:id="rId373" display="https://twitter.com/uohumanites/status/1092742463725420544"/>
    <hyperlink ref="X6" r:id="rId374" display="https://twitter.com/openedıe/status/1092861032358391808"/>
    <hyperlink ref="X7" r:id="rId375" display="https://twitter.com/margymaclibrary/status/1092960668234395648"/>
    <hyperlink ref="X8" r:id="rId376" display="https://twitter.com/margymaclibrary/status/1093162576114905088"/>
    <hyperlink ref="X9" r:id="rId377" display="https://twitter.com/wfvanvalkenburg/status/1093223722163556352"/>
    <hyperlink ref="X10" r:id="rId378" display="https://twitter.com/wfvanvalkenburg/status/1093223722163556352"/>
    <hyperlink ref="X11" r:id="rId379" display="https://twitter.com/wfvanvalkenburg/status/1093223722163556352"/>
    <hyperlink ref="X12" r:id="rId380" display="https://twitter.com/wfvanvalkenburg/status/1093223722163556352"/>
    <hyperlink ref="X13" r:id="rId381" display="https://twitter.com/openalexis/status/1093223781806551040"/>
    <hyperlink ref="X14" r:id="rId382" display="https://twitter.com/openalexis/status/1093223781806551040"/>
    <hyperlink ref="X15" r:id="rId383" display="https://twitter.com/openalexis/status/1093223781806551040"/>
    <hyperlink ref="X16" r:id="rId384" display="https://twitter.com/openalexis/status/1093223781806551040"/>
    <hyperlink ref="X17" r:id="rId385" display="https://twitter.com/aureamemotech/status/1093227595964080129"/>
    <hyperlink ref="X18" r:id="rId386" display="https://twitter.com/aureamemotech/status/1093227595964080129"/>
    <hyperlink ref="X19" r:id="rId387" display="https://twitter.com/aureamemotech/status/1093227595964080129"/>
    <hyperlink ref="X20" r:id="rId388" display="https://twitter.com/aureamemotech/status/1093227595964080129"/>
    <hyperlink ref="X21" r:id="rId389" display="https://twitter.com/ginofransman/status/1093239426904408065"/>
    <hyperlink ref="X22" r:id="rId390" display="https://twitter.com/ginofransman/status/1093239426904408065"/>
    <hyperlink ref="X23" r:id="rId391" display="https://twitter.com/ginofransman/status/1093239426904408065"/>
    <hyperlink ref="X24" r:id="rId392" display="https://twitter.com/ginofransman/status/1093239426904408065"/>
    <hyperlink ref="X25" r:id="rId393" display="https://twitter.com/weblearning/status/1093241926986461185"/>
    <hyperlink ref="X26" r:id="rId394" display="https://twitter.com/weblearning/status/1093241926986461185"/>
    <hyperlink ref="X27" r:id="rId395" display="https://twitter.com/weblearning/status/1093241926986461185"/>
    <hyperlink ref="X28" r:id="rId396" display="https://twitter.com/weblearning/status/1093241926986461185"/>
    <hyperlink ref="X29" r:id="rId397" display="https://twitter.com/celtatis/status/1092496821136576512"/>
    <hyperlink ref="X30" r:id="rId398" display="https://twitter.com/celtatis/status/1093242503128645632"/>
    <hyperlink ref="X31" r:id="rId399" display="https://twitter.com/celtatis/status/1093242503128645632"/>
    <hyperlink ref="X32" r:id="rId400" display="https://twitter.com/celtatis/status/1093242503128645632"/>
    <hyperlink ref="X33" r:id="rId401" display="https://twitter.com/celtatis/status/1093242503128645632"/>
    <hyperlink ref="X34" r:id="rId402" display="https://twitter.com/kraebsli/status/1093242611534581760"/>
    <hyperlink ref="X35" r:id="rId403" display="https://twitter.com/kraebsli/status/1093242611534581760"/>
    <hyperlink ref="X36" r:id="rId404" display="https://twitter.com/kraebsli/status/1093242611534581760"/>
    <hyperlink ref="X37" r:id="rId405" display="https://twitter.com/kraebsli/status/1093242611534581760"/>
    <hyperlink ref="X38" r:id="rId406" display="https://twitter.com/mkah90/status/1093245201651548164"/>
    <hyperlink ref="X39" r:id="rId407" display="https://twitter.com/mkah90/status/1093245201651548164"/>
    <hyperlink ref="X40" r:id="rId408" display="https://twitter.com/mkah90/status/1093245201651548164"/>
    <hyperlink ref="X41" r:id="rId409" display="https://twitter.com/mkah90/status/1093245201651548164"/>
    <hyperlink ref="X42" r:id="rId410" display="https://twitter.com/coteducation/status/1093249898928062464"/>
    <hyperlink ref="X43" r:id="rId411" display="https://twitter.com/coteducation/status/1093249898928062464"/>
    <hyperlink ref="X44" r:id="rId412" display="https://twitter.com/coteducation/status/1093249898928062464"/>
    <hyperlink ref="X45" r:id="rId413" display="https://twitter.com/coteducation/status/1093249898928062464"/>
    <hyperlink ref="X46" r:id="rId414" display="https://twitter.com/beckpitt/status/1093249995514499072"/>
    <hyperlink ref="X47" r:id="rId415" display="https://twitter.com/beckpitt/status/1093249995514499072"/>
    <hyperlink ref="X48" r:id="rId416" display="https://twitter.com/beckpitt/status/1093249995514499072"/>
    <hyperlink ref="X49" r:id="rId417" display="https://twitter.com/beckpitt/status/1093249995514499072"/>
    <hyperlink ref="X50" r:id="rId418" display="https://twitter.com/chrissinerantzi/status/1091321478119936000"/>
    <hyperlink ref="X51" r:id="rId419" display="https://twitter.com/chrissinerantzi/status/1091321478119936000"/>
    <hyperlink ref="X52" r:id="rId420" display="https://twitter.com/chrissinerantzi/status/1092885611529363457"/>
    <hyperlink ref="X53" r:id="rId421" display="https://twitter.com/chrissinerantzi/status/1093035302917230592"/>
    <hyperlink ref="X54" r:id="rId422" display="https://twitter.com/chrissinerantzi/status/1093250563809124352"/>
    <hyperlink ref="X55" r:id="rId423" display="https://twitter.com/chrissinerantzi/status/1093250563809124352"/>
    <hyperlink ref="X56" r:id="rId424" display="https://twitter.com/gogn_oer/status/1093250756289986561"/>
    <hyperlink ref="X57" r:id="rId425" display="https://twitter.com/gogn_oer/status/1093250756289986561"/>
    <hyperlink ref="X58" r:id="rId426" display="https://twitter.com/gogn_oer/status/1093250756289986561"/>
    <hyperlink ref="X59" r:id="rId427" display="https://twitter.com/gogn_oer/status/1093250756289986561"/>
    <hyperlink ref="X60" r:id="rId428" display="https://twitter.com/catherinecronin/status/1093253558345105414"/>
    <hyperlink ref="X61" r:id="rId429" display="https://twitter.com/debjarnold/status/1093254856058568718"/>
    <hyperlink ref="X62" r:id="rId430" display="https://twitter.com/horrocks_simon/status/1093258405643517954"/>
    <hyperlink ref="X63" r:id="rId431" display="https://twitter.com/leohavemann/status/1093264347810484225"/>
    <hyperlink ref="X64" r:id="rId432" display="https://twitter.com/leohavemann/status/1093264347810484225"/>
    <hyperlink ref="X65" r:id="rId433" display="https://twitter.com/leohavemann/status/1093264347810484225"/>
    <hyperlink ref="X66" r:id="rId434" display="https://twitter.com/leohavemann/status/1093264347810484225"/>
    <hyperlink ref="X67" r:id="rId435" display="https://twitter.com/acomasquinn/status/1093275626402922497"/>
    <hyperlink ref="X68" r:id="rId436" display="https://twitter.com/unatdaly/status/1093278403187245061"/>
    <hyperlink ref="X69" r:id="rId437" display="https://twitter.com/unatdaly/status/1093278403187245061"/>
    <hyperlink ref="X70" r:id="rId438" display="https://twitter.com/unatdaly/status/1093278403187245061"/>
    <hyperlink ref="X71" r:id="rId439" display="https://twitter.com/unatdaly/status/1093278403187245061"/>
    <hyperlink ref="X72" r:id="rId440" display="https://twitter.com/actualham/status/1093297721803526145"/>
    <hyperlink ref="X73" r:id="rId441" display="https://twitter.com/actualham/status/1093297721803526145"/>
    <hyperlink ref="X74" r:id="rId442" display="https://twitter.com/actualham/status/1093297721803526145"/>
    <hyperlink ref="X75" r:id="rId443" display="https://twitter.com/actualham/status/1093297721803526145"/>
    <hyperlink ref="X76" r:id="rId444" display="https://twitter.com/philosopher1978/status/1093307327074189313"/>
    <hyperlink ref="X77" r:id="rId445" display="https://twitter.com/philosopher1978/status/1093307327074189313"/>
    <hyperlink ref="X78" r:id="rId446" display="https://twitter.com/philosopher1978/status/1093307327074189313"/>
    <hyperlink ref="X79" r:id="rId447" display="https://twitter.com/philosopher1978/status/1093307327074189313"/>
    <hyperlink ref="X80" r:id="rId448" display="https://twitter.com/nbaker/status/1093333149382258690"/>
    <hyperlink ref="X81" r:id="rId449" display="https://twitter.com/drbsı/status/1093341286717808640"/>
    <hyperlink ref="X82" r:id="rId450" display="https://twitter.com/drbsı/status/1093341286717808640"/>
    <hyperlink ref="X83" r:id="rId451" display="https://twitter.com/drbsı/status/1093341286717808640"/>
    <hyperlink ref="X84" r:id="rId452" display="https://twitter.com/drbsı/status/1093341286717808640"/>
    <hyperlink ref="X85" r:id="rId453" display="https://twitter.com/sukainaw/status/1093404601825546242"/>
    <hyperlink ref="X86" r:id="rId454" display="https://twitter.com/sukainaw/status/1093404601825546242"/>
    <hyperlink ref="X87" r:id="rId455" display="https://twitter.com/sukainaw/status/1093404601825546242"/>
    <hyperlink ref="X88" r:id="rId456" display="https://twitter.com/sukainaw/status/1093404601825546242"/>
    <hyperlink ref="X89" r:id="rId457" display="https://twitter.com/marendeepwell/status/1093416888904966145"/>
    <hyperlink ref="X90" r:id="rId458" display="https://twitter.com/marendeepwell/status/1093416888904966145"/>
    <hyperlink ref="X91" r:id="rId459" display="https://twitter.com/marendeepwell/status/1093416888904966145"/>
    <hyperlink ref="X92" r:id="rId460" display="https://twitter.com/marendeepwell/status/1093416888904966145"/>
    <hyperlink ref="X93" r:id="rId461" display="https://twitter.com/cmplxtv_studies/status/1093417295106461697"/>
    <hyperlink ref="X94" r:id="rId462" display="https://twitter.com/cmplxtv_studies/status/1093417295106461697"/>
    <hyperlink ref="X95" r:id="rId463" display="https://twitter.com/cmplxtv_studies/status/1093417295106461697"/>
    <hyperlink ref="X96" r:id="rId464" display="https://twitter.com/cmplxtv_studies/status/1093417295106461697"/>
    <hyperlink ref="X97" r:id="rId465" display="https://twitter.com/anjalorenz/status/1093418550579081216"/>
    <hyperlink ref="X98" r:id="rId466" display="https://twitter.com/anjalorenz/status/1093418550579081216"/>
    <hyperlink ref="X99" r:id="rId467" display="https://twitter.com/anjalorenz/status/1093418550579081216"/>
    <hyperlink ref="X100" r:id="rId468" display="https://twitter.com/anjalorenz/status/1093418550579081216"/>
    <hyperlink ref="X101" r:id="rId469" display="https://twitter.com/fabionascimbeni/status/1093427509079826432"/>
    <hyperlink ref="X102" r:id="rId470" display="https://twitter.com/arasbozkurt/status/1093428115500646401"/>
    <hyperlink ref="X103" r:id="rId471" display="https://twitter.com/14prinsp/status/1093437930541060102"/>
    <hyperlink ref="X104" r:id="rId472" display="https://twitter.com/14prinsp/status/1093437930541060102"/>
    <hyperlink ref="X105" r:id="rId473" display="https://twitter.com/14prinsp/status/1093437930541060102"/>
    <hyperlink ref="X106" r:id="rId474" display="https://twitter.com/14prinsp/status/1093437930541060102"/>
    <hyperlink ref="X107" r:id="rId475" display="https://twitter.com/allynr/status/1093482209544089600"/>
    <hyperlink ref="X108" r:id="rId476" display="https://twitter.com/allynr/status/1093482209544089600"/>
    <hyperlink ref="X109" r:id="rId477" display="https://twitter.com/allynr/status/1093482209544089600"/>
    <hyperlink ref="X110" r:id="rId478" display="https://twitter.com/allynr/status/1093482209544089600"/>
    <hyperlink ref="X111" r:id="rId479" display="https://twitter.com/nwahls/status/1092881857899913217"/>
    <hyperlink ref="X112" r:id="rId480" display="https://twitter.com/nwahls/status/1093493930132426752"/>
    <hyperlink ref="X113" r:id="rId481" display="https://twitter.com/nwahls/status/1093493930132426752"/>
    <hyperlink ref="X114" r:id="rId482" display="https://twitter.com/nwahls/status/1093493930132426752"/>
    <hyperlink ref="X115" r:id="rId483" display="https://twitter.com/nwahls/status/1093493930132426752"/>
    <hyperlink ref="X116" r:id="rId484" display="https://twitter.com/diando70/status/1093514649956507648"/>
    <hyperlink ref="X117" r:id="rId485" display="https://twitter.com/diando70/status/1093514649956507648"/>
    <hyperlink ref="X118" r:id="rId486" display="https://twitter.com/diando70/status/1093514649956507648"/>
    <hyperlink ref="X119" r:id="rId487" display="https://twitter.com/diando70/status/1093514649956507648"/>
    <hyperlink ref="X120" r:id="rId488" display="https://twitter.com/ghenrick/status/1093515231760920576"/>
    <hyperlink ref="X121" r:id="rId489" display="https://twitter.com/ghenrick/status/1093515231760920576"/>
    <hyperlink ref="X122" r:id="rId490" display="https://twitter.com/ghenrick/status/1093515231760920576"/>
    <hyperlink ref="X123" r:id="rId491" display="https://twitter.com/ghenrick/status/1093515231760920576"/>
    <hyperlink ref="X124" r:id="rId492" display="https://twitter.com/oerinfo/status/1093525121225109504"/>
    <hyperlink ref="X125" r:id="rId493" display="https://twitter.com/okfnedu/status/1093535418430181376"/>
    <hyperlink ref="X126" r:id="rId494" display="https://twitter.com/okfnedu/status/1093535418430181376"/>
    <hyperlink ref="X127" r:id="rId495" display="https://twitter.com/okfnedu/status/1093535418430181376"/>
    <hyperlink ref="X128" r:id="rId496" display="https://twitter.com/a2ou3boss/status/1093561195838259202"/>
    <hyperlink ref="X129" r:id="rId497" display="https://twitter.com/a2ou3boss/status/1093561195838259202"/>
    <hyperlink ref="X130" r:id="rId498" display="https://twitter.com/a2ou3boss/status/1093561195838259202"/>
    <hyperlink ref="X131" r:id="rId499" display="https://twitter.com/a2ou3boss/status/1093561195838259202"/>
    <hyperlink ref="X132" r:id="rId500" display="https://twitter.com/gconole/status/1093568372267278337"/>
    <hyperlink ref="X133" r:id="rId501" display="https://twitter.com/gconole/status/1093568372267278337"/>
    <hyperlink ref="X134" r:id="rId502" display="https://twitter.com/gconole/status/1093568372267278337"/>
    <hyperlink ref="X135" r:id="rId503" display="https://twitter.com/gconole/status/1093568372267278337"/>
    <hyperlink ref="X136" r:id="rId504" display="https://twitter.com/roughbounds/status/1093581634631282692"/>
    <hyperlink ref="X137" r:id="rId505" display="https://twitter.com/roughbounds/status/1093581634631282692"/>
    <hyperlink ref="X138" r:id="rId506" display="https://twitter.com/roughbounds/status/1093581634631282692"/>
    <hyperlink ref="X139" r:id="rId507" display="https://twitter.com/roughbounds/status/1093581634631282692"/>
    <hyperlink ref="X140" r:id="rId508" display="https://twitter.com/mneuschaefer/status/1093593169558683648"/>
    <hyperlink ref="X141" r:id="rId509" display="https://twitter.com/vrodes/status/1093620891286671365"/>
    <hyperlink ref="X142" r:id="rId510" display="https://twitter.com/vrodes/status/1093620891286671365"/>
    <hyperlink ref="X143" r:id="rId511" display="https://twitter.com/vrodes/status/1093620891286671365"/>
    <hyperlink ref="X144" r:id="rId512" display="https://twitter.com/igor_lesko/status/1093235705864744960"/>
    <hyperlink ref="X145" r:id="rId513" display="https://twitter.com/igor_lesko/status/1093235705864744960"/>
    <hyperlink ref="X146" r:id="rId514" display="https://twitter.com/igor_lesko/status/1093235705864744960"/>
    <hyperlink ref="X147" r:id="rId515" display="https://twitter.com/ıcdeop/status/1093436894589972480"/>
    <hyperlink ref="X148" r:id="rId516" display="https://twitter.com/terrymc/status/1093637185541148672"/>
    <hyperlink ref="X149" r:id="rId517" display="https://twitter.com/ıcdeop/status/1093436894589972480"/>
    <hyperlink ref="X150" r:id="rId518" display="https://twitter.com/terrymc/status/1093637185541148672"/>
    <hyperlink ref="X151" r:id="rId519" display="https://twitter.com/terrymc/status/1093637185541148672"/>
    <hyperlink ref="X152" r:id="rId520" display="https://twitter.com/terrymc/status/1093637185541148672"/>
    <hyperlink ref="X153" r:id="rId521" display="https://twitter.com/zwhnz/status/1093679764894818305"/>
    <hyperlink ref="X154" r:id="rId522" display="https://twitter.com/zwhnz/status/1093679764894818305"/>
    <hyperlink ref="X155" r:id="rId523" display="https://twitter.com/zwhnz/status/1093679764894818305"/>
    <hyperlink ref="X156" r:id="rId524" display="https://twitter.com/zwhnz/status/1093679764894818305"/>
    <hyperlink ref="X157" r:id="rId525" display="https://twitter.com/oer_librarian/status/1093716409467564032"/>
    <hyperlink ref="X158" r:id="rId526" display="https://twitter.com/oer_librarian/status/1093716409467564032"/>
    <hyperlink ref="X159" r:id="rId527" display="https://twitter.com/oer_librarian/status/1093716409467564032"/>
    <hyperlink ref="X160" r:id="rId528" display="https://twitter.com/joeranen/status/1093734052794896384"/>
    <hyperlink ref="X161" r:id="rId529" display="https://twitter.com/joeranen/status/1093734052794896384"/>
    <hyperlink ref="X162" r:id="rId530" display="https://twitter.com/joeranen/status/1093734052794896384"/>
    <hyperlink ref="X163" r:id="rId531" display="https://twitter.com/joeranen/status/1093734052794896384"/>
    <hyperlink ref="X164" r:id="rId532" display="https://twitter.com/slubdresden/status/1093802131159744512"/>
    <hyperlink ref="X165" r:id="rId533" display="https://twitter.com/oer_joıntly/status/1093432509285703681"/>
    <hyperlink ref="X166" r:id="rId534" display="https://twitter.com/bibliothekarin/status/1093802897266167808"/>
    <hyperlink ref="X167" r:id="rId535" display="https://twitter.com/tim10101/status/1093893847120314368"/>
    <hyperlink ref="X168" r:id="rId536" display="https://twitter.com/tim10101/status/1093893847120314368"/>
    <hyperlink ref="X169" r:id="rId537" display="https://twitter.com/tim10101/status/1093893847120314368"/>
    <hyperlink ref="X170" r:id="rId538" display="https://twitter.com/tim10101/status/1093893847120314368"/>
    <hyperlink ref="X171" r:id="rId539" display="https://twitter.com/ıcdeop/status/1091321206521896960"/>
    <hyperlink ref="X172" r:id="rId540" display="https://twitter.com/ıcdeop/status/1093436894589972480"/>
    <hyperlink ref="X173" r:id="rId541" display="https://twitter.com/cccoer/status/1091440981403189254"/>
    <hyperlink ref="X174" r:id="rId542" display="https://twitter.com/oeconsortium/status/1091310221568458752"/>
    <hyperlink ref="X175" r:id="rId543" display="https://twitter.com/oeconsortium/status/1093922037163323398"/>
    <hyperlink ref="X176" r:id="rId544" display="https://twitter.com/paola5373/status/1092991269863911429"/>
    <hyperlink ref="X177" r:id="rId545" display="https://twitter.com/paola5373/status/1092991478903816192"/>
    <hyperlink ref="X178" r:id="rId546" display="https://twitter.com/cccoer/status/1091440981403189254"/>
    <hyperlink ref="X179" r:id="rId547" display="https://twitter.com/cccoer/status/1093575590291091456"/>
    <hyperlink ref="X180" r:id="rId548" display="https://twitter.com/oeconsortium/status/1092451482706894848"/>
    <hyperlink ref="X181" r:id="rId549" display="https://twitter.com/oeconsortium/status/1092782740494344194"/>
    <hyperlink ref="X182" r:id="rId550" display="https://twitter.com/oeconsortium/status/1093221562172489728"/>
    <hyperlink ref="X183" r:id="rId551" display="https://twitter.com/oeconsortium/status/1093221562172489728"/>
    <hyperlink ref="X184" r:id="rId552" display="https://twitter.com/oeconsortium/status/1093221562172489728"/>
    <hyperlink ref="X185" r:id="rId553" display="https://twitter.com/oeconsortium/status/1093534609172766720"/>
    <hyperlink ref="X186" r:id="rId554" display="https://twitter.com/oeconsortium/status/1093534609172766720"/>
    <hyperlink ref="X187" r:id="rId555" display="https://twitter.com/lyn_hay/status/1093955982017712128"/>
    <hyperlink ref="X188" r:id="rId556" display="https://twitter.com/paola5373/status/1093249147304640515"/>
    <hyperlink ref="X189" r:id="rId557" display="https://twitter.com/lyn_hay/status/1093955982017712128"/>
    <hyperlink ref="X190" r:id="rId558" display="https://twitter.com/cccoer/status/1093575590291091456"/>
    <hyperlink ref="X191" r:id="rId559" display="https://twitter.com/lyn_hay/status/1093955982017712128"/>
    <hyperlink ref="X192" r:id="rId560" display="https://twitter.com/lyn_hay/status/1093955982017712128"/>
  </hyperlinks>
  <printOptions/>
  <pageMargins left="0.7" right="0.7" top="0.75" bottom="0.75" header="0.3" footer="0.3"/>
  <pageSetup horizontalDpi="600" verticalDpi="600" orientation="portrait" r:id="rId564"/>
  <legacyDrawing r:id="rId562"/>
  <tableParts>
    <tablePart r:id="rId5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3FA0-F3BE-46FA-A5C0-712DD20AC4A1}">
  <dimension ref="A1:G20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46.28125" style="0" bestFit="1" customWidth="1"/>
  </cols>
  <sheetData>
    <row r="1" spans="1:7" ht="14.4" customHeight="1">
      <c r="A1" s="13" t="s">
        <v>1199</v>
      </c>
      <c r="B1" s="13" t="s">
        <v>1248</v>
      </c>
      <c r="C1" s="13" t="s">
        <v>1249</v>
      </c>
      <c r="D1" s="13" t="s">
        <v>144</v>
      </c>
      <c r="E1" s="13" t="s">
        <v>1251</v>
      </c>
      <c r="F1" s="13" t="s">
        <v>1252</v>
      </c>
      <c r="G1" s="13" t="s">
        <v>1253</v>
      </c>
    </row>
    <row r="2" spans="1:7" ht="15">
      <c r="A2" s="80" t="s">
        <v>1062</v>
      </c>
      <c r="B2" s="80">
        <v>38</v>
      </c>
      <c r="C2" s="124">
        <v>0.02199074074074074</v>
      </c>
      <c r="D2" s="80" t="s">
        <v>1250</v>
      </c>
      <c r="E2" s="80"/>
      <c r="F2" s="80"/>
      <c r="G2" s="80"/>
    </row>
    <row r="3" spans="1:7" ht="15">
      <c r="A3" s="80" t="s">
        <v>1063</v>
      </c>
      <c r="B3" s="80">
        <v>5</v>
      </c>
      <c r="C3" s="124">
        <v>0.002893518518518519</v>
      </c>
      <c r="D3" s="80" t="s">
        <v>1250</v>
      </c>
      <c r="E3" s="80"/>
      <c r="F3" s="80"/>
      <c r="G3" s="80"/>
    </row>
    <row r="4" spans="1:7" ht="15">
      <c r="A4" s="80" t="s">
        <v>1064</v>
      </c>
      <c r="B4" s="80">
        <v>0</v>
      </c>
      <c r="C4" s="124">
        <v>0</v>
      </c>
      <c r="D4" s="80" t="s">
        <v>1250</v>
      </c>
      <c r="E4" s="80"/>
      <c r="F4" s="80"/>
      <c r="G4" s="80"/>
    </row>
    <row r="5" spans="1:7" ht="15">
      <c r="A5" s="80" t="s">
        <v>1065</v>
      </c>
      <c r="B5" s="80">
        <v>1685</v>
      </c>
      <c r="C5" s="124">
        <v>0.9751157407407408</v>
      </c>
      <c r="D5" s="80" t="s">
        <v>1250</v>
      </c>
      <c r="E5" s="80"/>
      <c r="F5" s="80"/>
      <c r="G5" s="80"/>
    </row>
    <row r="6" spans="1:7" ht="15">
      <c r="A6" s="80" t="s">
        <v>1066</v>
      </c>
      <c r="B6" s="80">
        <v>1728</v>
      </c>
      <c r="C6" s="124">
        <v>1</v>
      </c>
      <c r="D6" s="80" t="s">
        <v>1250</v>
      </c>
      <c r="E6" s="80"/>
      <c r="F6" s="80"/>
      <c r="G6" s="80"/>
    </row>
    <row r="7" spans="1:7" ht="15">
      <c r="A7" s="87" t="s">
        <v>296</v>
      </c>
      <c r="B7" s="87">
        <v>74</v>
      </c>
      <c r="C7" s="125">
        <v>0</v>
      </c>
      <c r="D7" s="87" t="s">
        <v>1250</v>
      </c>
      <c r="E7" s="87" t="b">
        <v>0</v>
      </c>
      <c r="F7" s="87" t="b">
        <v>0</v>
      </c>
      <c r="G7" s="87" t="b">
        <v>0</v>
      </c>
    </row>
    <row r="8" spans="1:7" ht="15">
      <c r="A8" s="87" t="s">
        <v>1067</v>
      </c>
      <c r="B8" s="87">
        <v>56</v>
      </c>
      <c r="C8" s="125">
        <v>0.013448991758992</v>
      </c>
      <c r="D8" s="87" t="s">
        <v>1250</v>
      </c>
      <c r="E8" s="87" t="b">
        <v>0</v>
      </c>
      <c r="F8" s="87" t="b">
        <v>0</v>
      </c>
      <c r="G8" s="87" t="b">
        <v>0</v>
      </c>
    </row>
    <row r="9" spans="1:7" ht="15">
      <c r="A9" s="87" t="s">
        <v>1068</v>
      </c>
      <c r="B9" s="87">
        <v>49</v>
      </c>
      <c r="C9" s="125">
        <v>0.006732729351819388</v>
      </c>
      <c r="D9" s="87" t="s">
        <v>1250</v>
      </c>
      <c r="E9" s="87" t="b">
        <v>0</v>
      </c>
      <c r="F9" s="87" t="b">
        <v>0</v>
      </c>
      <c r="G9" s="87" t="b">
        <v>0</v>
      </c>
    </row>
    <row r="10" spans="1:7" ht="15">
      <c r="A10" s="87" t="s">
        <v>1069</v>
      </c>
      <c r="B10" s="87">
        <v>48</v>
      </c>
      <c r="C10" s="125">
        <v>0.006925205796668206</v>
      </c>
      <c r="D10" s="87" t="s">
        <v>1250</v>
      </c>
      <c r="E10" s="87" t="b">
        <v>0</v>
      </c>
      <c r="F10" s="87" t="b">
        <v>0</v>
      </c>
      <c r="G10" s="87" t="b">
        <v>0</v>
      </c>
    </row>
    <row r="11" spans="1:7" ht="15">
      <c r="A11" s="87" t="s">
        <v>273</v>
      </c>
      <c r="B11" s="87">
        <v>41</v>
      </c>
      <c r="C11" s="125">
        <v>0.008069349488458074</v>
      </c>
      <c r="D11" s="87" t="s">
        <v>1250</v>
      </c>
      <c r="E11" s="87" t="b">
        <v>0</v>
      </c>
      <c r="F11" s="87" t="b">
        <v>0</v>
      </c>
      <c r="G11" s="87" t="b">
        <v>0</v>
      </c>
    </row>
    <row r="12" spans="1:7" ht="15">
      <c r="A12" s="87" t="s">
        <v>1073</v>
      </c>
      <c r="B12" s="87">
        <v>37</v>
      </c>
      <c r="C12" s="125">
        <v>0.008548050529215123</v>
      </c>
      <c r="D12" s="87" t="s">
        <v>1250</v>
      </c>
      <c r="E12" s="87" t="b">
        <v>0</v>
      </c>
      <c r="F12" s="87" t="b">
        <v>0</v>
      </c>
      <c r="G12" s="87" t="b">
        <v>0</v>
      </c>
    </row>
    <row r="13" spans="1:7" ht="15">
      <c r="A13" s="87" t="s">
        <v>1200</v>
      </c>
      <c r="B13" s="87">
        <v>32</v>
      </c>
      <c r="C13" s="125">
        <v>0.008941378146703182</v>
      </c>
      <c r="D13" s="87" t="s">
        <v>1250</v>
      </c>
      <c r="E13" s="87" t="b">
        <v>0</v>
      </c>
      <c r="F13" s="87" t="b">
        <v>0</v>
      </c>
      <c r="G13" s="87" t="b">
        <v>0</v>
      </c>
    </row>
    <row r="14" spans="1:7" ht="15">
      <c r="A14" s="87" t="s">
        <v>1075</v>
      </c>
      <c r="B14" s="87">
        <v>30</v>
      </c>
      <c r="C14" s="125">
        <v>0.00902786949373708</v>
      </c>
      <c r="D14" s="87" t="s">
        <v>1250</v>
      </c>
      <c r="E14" s="87" t="b">
        <v>0</v>
      </c>
      <c r="F14" s="87" t="b">
        <v>0</v>
      </c>
      <c r="G14" s="87" t="b">
        <v>0</v>
      </c>
    </row>
    <row r="15" spans="1:7" ht="15">
      <c r="A15" s="87" t="s">
        <v>1076</v>
      </c>
      <c r="B15" s="87">
        <v>30</v>
      </c>
      <c r="C15" s="125">
        <v>0.00902786949373708</v>
      </c>
      <c r="D15" s="87" t="s">
        <v>1250</v>
      </c>
      <c r="E15" s="87" t="b">
        <v>0</v>
      </c>
      <c r="F15" s="87" t="b">
        <v>0</v>
      </c>
      <c r="G15" s="87" t="b">
        <v>0</v>
      </c>
    </row>
    <row r="16" spans="1:7" ht="15">
      <c r="A16" s="87" t="s">
        <v>1077</v>
      </c>
      <c r="B16" s="87">
        <v>30</v>
      </c>
      <c r="C16" s="125">
        <v>0.00902786949373708</v>
      </c>
      <c r="D16" s="87" t="s">
        <v>1250</v>
      </c>
      <c r="E16" s="87" t="b">
        <v>0</v>
      </c>
      <c r="F16" s="87" t="b">
        <v>0</v>
      </c>
      <c r="G16" s="87" t="b">
        <v>0</v>
      </c>
    </row>
    <row r="17" spans="1:7" ht="15">
      <c r="A17" s="87" t="s">
        <v>1043</v>
      </c>
      <c r="B17" s="87">
        <v>27</v>
      </c>
      <c r="C17" s="125">
        <v>0.009073242364116423</v>
      </c>
      <c r="D17" s="87" t="s">
        <v>1250</v>
      </c>
      <c r="E17" s="87" t="b">
        <v>0</v>
      </c>
      <c r="F17" s="87" t="b">
        <v>0</v>
      </c>
      <c r="G17" s="87" t="b">
        <v>0</v>
      </c>
    </row>
    <row r="18" spans="1:7" ht="15">
      <c r="A18" s="87" t="s">
        <v>1201</v>
      </c>
      <c r="B18" s="87">
        <v>25</v>
      </c>
      <c r="C18" s="125">
        <v>0.009042434978107033</v>
      </c>
      <c r="D18" s="87" t="s">
        <v>1250</v>
      </c>
      <c r="E18" s="87" t="b">
        <v>0</v>
      </c>
      <c r="F18" s="87" t="b">
        <v>0</v>
      </c>
      <c r="G18" s="87" t="b">
        <v>0</v>
      </c>
    </row>
    <row r="19" spans="1:7" ht="15">
      <c r="A19" s="87" t="s">
        <v>298</v>
      </c>
      <c r="B19" s="87">
        <v>24</v>
      </c>
      <c r="C19" s="125">
        <v>0.009007284322689858</v>
      </c>
      <c r="D19" s="87" t="s">
        <v>1250</v>
      </c>
      <c r="E19" s="87" t="b">
        <v>0</v>
      </c>
      <c r="F19" s="87" t="b">
        <v>0</v>
      </c>
      <c r="G19" s="87" t="b">
        <v>0</v>
      </c>
    </row>
    <row r="20" spans="1:7" ht="15">
      <c r="A20" s="87" t="s">
        <v>260</v>
      </c>
      <c r="B20" s="87">
        <v>24</v>
      </c>
      <c r="C20" s="125">
        <v>0.009007284322689858</v>
      </c>
      <c r="D20" s="87" t="s">
        <v>1250</v>
      </c>
      <c r="E20" s="87" t="b">
        <v>0</v>
      </c>
      <c r="F20" s="87" t="b">
        <v>0</v>
      </c>
      <c r="G20" s="87" t="b">
        <v>0</v>
      </c>
    </row>
    <row r="21" spans="1:7" ht="15">
      <c r="A21" s="87" t="s">
        <v>269</v>
      </c>
      <c r="B21" s="87">
        <v>21</v>
      </c>
      <c r="C21" s="125">
        <v>0.008816009919369297</v>
      </c>
      <c r="D21" s="87" t="s">
        <v>1250</v>
      </c>
      <c r="E21" s="87" t="b">
        <v>0</v>
      </c>
      <c r="F21" s="87" t="b">
        <v>0</v>
      </c>
      <c r="G21" s="87" t="b">
        <v>0</v>
      </c>
    </row>
    <row r="22" spans="1:7" ht="15">
      <c r="A22" s="87" t="s">
        <v>1202</v>
      </c>
      <c r="B22" s="87">
        <v>20</v>
      </c>
      <c r="C22" s="125">
        <v>0.008721438588902456</v>
      </c>
      <c r="D22" s="87" t="s">
        <v>1250</v>
      </c>
      <c r="E22" s="87" t="b">
        <v>0</v>
      </c>
      <c r="F22" s="87" t="b">
        <v>0</v>
      </c>
      <c r="G22" s="87" t="b">
        <v>0</v>
      </c>
    </row>
    <row r="23" spans="1:7" ht="15">
      <c r="A23" s="87" t="s">
        <v>1203</v>
      </c>
      <c r="B23" s="87">
        <v>20</v>
      </c>
      <c r="C23" s="125">
        <v>0.008721438588902456</v>
      </c>
      <c r="D23" s="87" t="s">
        <v>1250</v>
      </c>
      <c r="E23" s="87" t="b">
        <v>0</v>
      </c>
      <c r="F23" s="87" t="b">
        <v>0</v>
      </c>
      <c r="G23" s="87" t="b">
        <v>0</v>
      </c>
    </row>
    <row r="24" spans="1:7" ht="15">
      <c r="A24" s="87" t="s">
        <v>1204</v>
      </c>
      <c r="B24" s="87">
        <v>20</v>
      </c>
      <c r="C24" s="125">
        <v>0.008721438588902456</v>
      </c>
      <c r="D24" s="87" t="s">
        <v>1250</v>
      </c>
      <c r="E24" s="87" t="b">
        <v>0</v>
      </c>
      <c r="F24" s="87" t="b">
        <v>0</v>
      </c>
      <c r="G24" s="87" t="b">
        <v>0</v>
      </c>
    </row>
    <row r="25" spans="1:7" ht="15">
      <c r="A25" s="87" t="s">
        <v>1205</v>
      </c>
      <c r="B25" s="87">
        <v>20</v>
      </c>
      <c r="C25" s="125">
        <v>0.008721438588902456</v>
      </c>
      <c r="D25" s="87" t="s">
        <v>1250</v>
      </c>
      <c r="E25" s="87" t="b">
        <v>0</v>
      </c>
      <c r="F25" s="87" t="b">
        <v>0</v>
      </c>
      <c r="G25" s="87" t="b">
        <v>0</v>
      </c>
    </row>
    <row r="26" spans="1:7" ht="15">
      <c r="A26" s="87" t="s">
        <v>1206</v>
      </c>
      <c r="B26" s="87">
        <v>20</v>
      </c>
      <c r="C26" s="125">
        <v>0.008721438588902456</v>
      </c>
      <c r="D26" s="87" t="s">
        <v>1250</v>
      </c>
      <c r="E26" s="87" t="b">
        <v>0</v>
      </c>
      <c r="F26" s="87" t="b">
        <v>0</v>
      </c>
      <c r="G26" s="87" t="b">
        <v>0</v>
      </c>
    </row>
    <row r="27" spans="1:7" ht="15">
      <c r="A27" s="87" t="s">
        <v>1207</v>
      </c>
      <c r="B27" s="87">
        <v>20</v>
      </c>
      <c r="C27" s="125">
        <v>0.008721438588902456</v>
      </c>
      <c r="D27" s="87" t="s">
        <v>1250</v>
      </c>
      <c r="E27" s="87" t="b">
        <v>0</v>
      </c>
      <c r="F27" s="87" t="b">
        <v>0</v>
      </c>
      <c r="G27" s="87" t="b">
        <v>0</v>
      </c>
    </row>
    <row r="28" spans="1:7" ht="15">
      <c r="A28" s="87" t="s">
        <v>1208</v>
      </c>
      <c r="B28" s="87">
        <v>20</v>
      </c>
      <c r="C28" s="125">
        <v>0.008721438588902456</v>
      </c>
      <c r="D28" s="87" t="s">
        <v>1250</v>
      </c>
      <c r="E28" s="87" t="b">
        <v>0</v>
      </c>
      <c r="F28" s="87" t="b">
        <v>0</v>
      </c>
      <c r="G28" s="87" t="b">
        <v>0</v>
      </c>
    </row>
    <row r="29" spans="1:7" ht="15">
      <c r="A29" s="87" t="s">
        <v>1209</v>
      </c>
      <c r="B29" s="87">
        <v>20</v>
      </c>
      <c r="C29" s="125">
        <v>0.008721438588902456</v>
      </c>
      <c r="D29" s="87" t="s">
        <v>1250</v>
      </c>
      <c r="E29" s="87" t="b">
        <v>0</v>
      </c>
      <c r="F29" s="87" t="b">
        <v>0</v>
      </c>
      <c r="G29" s="87" t="b">
        <v>0</v>
      </c>
    </row>
    <row r="30" spans="1:7" ht="15">
      <c r="A30" s="87" t="s">
        <v>1046</v>
      </c>
      <c r="B30" s="87">
        <v>20</v>
      </c>
      <c r="C30" s="125">
        <v>0.008721438588902456</v>
      </c>
      <c r="D30" s="87" t="s">
        <v>1250</v>
      </c>
      <c r="E30" s="87" t="b">
        <v>0</v>
      </c>
      <c r="F30" s="87" t="b">
        <v>0</v>
      </c>
      <c r="G30" s="87" t="b">
        <v>0</v>
      </c>
    </row>
    <row r="31" spans="1:7" ht="15">
      <c r="A31" s="87" t="s">
        <v>1047</v>
      </c>
      <c r="B31" s="87">
        <v>20</v>
      </c>
      <c r="C31" s="125">
        <v>0.008721438588902456</v>
      </c>
      <c r="D31" s="87" t="s">
        <v>1250</v>
      </c>
      <c r="E31" s="87" t="b">
        <v>0</v>
      </c>
      <c r="F31" s="87" t="b">
        <v>0</v>
      </c>
      <c r="G31" s="87" t="b">
        <v>0</v>
      </c>
    </row>
    <row r="32" spans="1:7" ht="15">
      <c r="A32" s="87" t="s">
        <v>1048</v>
      </c>
      <c r="B32" s="87">
        <v>20</v>
      </c>
      <c r="C32" s="125">
        <v>0.008721438588902456</v>
      </c>
      <c r="D32" s="87" t="s">
        <v>1250</v>
      </c>
      <c r="E32" s="87" t="b">
        <v>0</v>
      </c>
      <c r="F32" s="87" t="b">
        <v>0</v>
      </c>
      <c r="G32" s="87" t="b">
        <v>0</v>
      </c>
    </row>
    <row r="33" spans="1:7" ht="15">
      <c r="A33" s="87" t="s">
        <v>1049</v>
      </c>
      <c r="B33" s="87">
        <v>20</v>
      </c>
      <c r="C33" s="125">
        <v>0.008721438588902456</v>
      </c>
      <c r="D33" s="87" t="s">
        <v>1250</v>
      </c>
      <c r="E33" s="87" t="b">
        <v>0</v>
      </c>
      <c r="F33" s="87" t="b">
        <v>0</v>
      </c>
      <c r="G33" s="87" t="b">
        <v>0</v>
      </c>
    </row>
    <row r="34" spans="1:7" ht="15">
      <c r="A34" s="87" t="s">
        <v>1052</v>
      </c>
      <c r="B34" s="87">
        <v>20</v>
      </c>
      <c r="C34" s="125">
        <v>0.008721438588902456</v>
      </c>
      <c r="D34" s="87" t="s">
        <v>1250</v>
      </c>
      <c r="E34" s="87" t="b">
        <v>0</v>
      </c>
      <c r="F34" s="87" t="b">
        <v>0</v>
      </c>
      <c r="G34" s="87" t="b">
        <v>0</v>
      </c>
    </row>
    <row r="35" spans="1:7" ht="15">
      <c r="A35" s="87" t="s">
        <v>1053</v>
      </c>
      <c r="B35" s="87">
        <v>20</v>
      </c>
      <c r="C35" s="125">
        <v>0.008721438588902456</v>
      </c>
      <c r="D35" s="87" t="s">
        <v>1250</v>
      </c>
      <c r="E35" s="87" t="b">
        <v>0</v>
      </c>
      <c r="F35" s="87" t="b">
        <v>0</v>
      </c>
      <c r="G35" s="87" t="b">
        <v>0</v>
      </c>
    </row>
    <row r="36" spans="1:7" ht="15">
      <c r="A36" s="87" t="s">
        <v>1054</v>
      </c>
      <c r="B36" s="87">
        <v>20</v>
      </c>
      <c r="C36" s="125">
        <v>0.008721438588902456</v>
      </c>
      <c r="D36" s="87" t="s">
        <v>1250</v>
      </c>
      <c r="E36" s="87" t="b">
        <v>0</v>
      </c>
      <c r="F36" s="87" t="b">
        <v>0</v>
      </c>
      <c r="G36" s="87" t="b">
        <v>0</v>
      </c>
    </row>
    <row r="37" spans="1:7" ht="15">
      <c r="A37" s="87" t="s">
        <v>274</v>
      </c>
      <c r="B37" s="87">
        <v>20</v>
      </c>
      <c r="C37" s="125">
        <v>0.008721438588902456</v>
      </c>
      <c r="D37" s="87" t="s">
        <v>1250</v>
      </c>
      <c r="E37" s="87" t="b">
        <v>0</v>
      </c>
      <c r="F37" s="87" t="b">
        <v>0</v>
      </c>
      <c r="G37" s="87" t="b">
        <v>0</v>
      </c>
    </row>
    <row r="38" spans="1:7" ht="15">
      <c r="A38" s="87" t="s">
        <v>1055</v>
      </c>
      <c r="B38" s="87">
        <v>20</v>
      </c>
      <c r="C38" s="125">
        <v>0.008721438588902456</v>
      </c>
      <c r="D38" s="87" t="s">
        <v>1250</v>
      </c>
      <c r="E38" s="87" t="b">
        <v>0</v>
      </c>
      <c r="F38" s="87" t="b">
        <v>0</v>
      </c>
      <c r="G38" s="87" t="b">
        <v>0</v>
      </c>
    </row>
    <row r="39" spans="1:7" ht="15">
      <c r="A39" s="87" t="s">
        <v>1210</v>
      </c>
      <c r="B39" s="87">
        <v>20</v>
      </c>
      <c r="C39" s="125">
        <v>0.013342006442532252</v>
      </c>
      <c r="D39" s="87" t="s">
        <v>1250</v>
      </c>
      <c r="E39" s="87" t="b">
        <v>0</v>
      </c>
      <c r="F39" s="87" t="b">
        <v>0</v>
      </c>
      <c r="G39" s="87" t="b">
        <v>0</v>
      </c>
    </row>
    <row r="40" spans="1:7" ht="15">
      <c r="A40" s="87" t="s">
        <v>1211</v>
      </c>
      <c r="B40" s="87">
        <v>20</v>
      </c>
      <c r="C40" s="125">
        <v>0.013342006442532252</v>
      </c>
      <c r="D40" s="87" t="s">
        <v>1250</v>
      </c>
      <c r="E40" s="87" t="b">
        <v>0</v>
      </c>
      <c r="F40" s="87" t="b">
        <v>0</v>
      </c>
      <c r="G40" s="87" t="b">
        <v>0</v>
      </c>
    </row>
    <row r="41" spans="1:7" ht="15">
      <c r="A41" s="87" t="s">
        <v>271</v>
      </c>
      <c r="B41" s="87">
        <v>17</v>
      </c>
      <c r="C41" s="125">
        <v>0.008334081022253213</v>
      </c>
      <c r="D41" s="87" t="s">
        <v>1250</v>
      </c>
      <c r="E41" s="87" t="b">
        <v>0</v>
      </c>
      <c r="F41" s="87" t="b">
        <v>0</v>
      </c>
      <c r="G41" s="87" t="b">
        <v>0</v>
      </c>
    </row>
    <row r="42" spans="1:7" ht="15">
      <c r="A42" s="87" t="s">
        <v>1071</v>
      </c>
      <c r="B42" s="87">
        <v>16</v>
      </c>
      <c r="C42" s="125">
        <v>0.008167143356255428</v>
      </c>
      <c r="D42" s="87" t="s">
        <v>1250</v>
      </c>
      <c r="E42" s="87" t="b">
        <v>0</v>
      </c>
      <c r="F42" s="87" t="b">
        <v>0</v>
      </c>
      <c r="G42" s="87" t="b">
        <v>0</v>
      </c>
    </row>
    <row r="43" spans="1:7" ht="15">
      <c r="A43" s="87" t="s">
        <v>1072</v>
      </c>
      <c r="B43" s="87">
        <v>16</v>
      </c>
      <c r="C43" s="125">
        <v>0.008167143356255428</v>
      </c>
      <c r="D43" s="87" t="s">
        <v>1250</v>
      </c>
      <c r="E43" s="87" t="b">
        <v>0</v>
      </c>
      <c r="F43" s="87" t="b">
        <v>0</v>
      </c>
      <c r="G43" s="87" t="b">
        <v>0</v>
      </c>
    </row>
    <row r="44" spans="1:7" ht="15">
      <c r="A44" s="87" t="s">
        <v>1212</v>
      </c>
      <c r="B44" s="87">
        <v>10</v>
      </c>
      <c r="C44" s="125">
        <v>0.006671003221266126</v>
      </c>
      <c r="D44" s="87" t="s">
        <v>1250</v>
      </c>
      <c r="E44" s="87" t="b">
        <v>0</v>
      </c>
      <c r="F44" s="87" t="b">
        <v>0</v>
      </c>
      <c r="G44" s="87" t="b">
        <v>0</v>
      </c>
    </row>
    <row r="45" spans="1:7" ht="15">
      <c r="A45" s="87" t="s">
        <v>1213</v>
      </c>
      <c r="B45" s="87">
        <v>10</v>
      </c>
      <c r="C45" s="125">
        <v>0.006671003221266126</v>
      </c>
      <c r="D45" s="87" t="s">
        <v>1250</v>
      </c>
      <c r="E45" s="87" t="b">
        <v>0</v>
      </c>
      <c r="F45" s="87" t="b">
        <v>0</v>
      </c>
      <c r="G45" s="87" t="b">
        <v>0</v>
      </c>
    </row>
    <row r="46" spans="1:7" ht="15">
      <c r="A46" s="87" t="s">
        <v>1214</v>
      </c>
      <c r="B46" s="87">
        <v>10</v>
      </c>
      <c r="C46" s="125">
        <v>0.006671003221266126</v>
      </c>
      <c r="D46" s="87" t="s">
        <v>1250</v>
      </c>
      <c r="E46" s="87" t="b">
        <v>0</v>
      </c>
      <c r="F46" s="87" t="b">
        <v>0</v>
      </c>
      <c r="G46" s="87" t="b">
        <v>0</v>
      </c>
    </row>
    <row r="47" spans="1:7" ht="15">
      <c r="A47" s="87" t="s">
        <v>1215</v>
      </c>
      <c r="B47" s="87">
        <v>10</v>
      </c>
      <c r="C47" s="125">
        <v>0.006671003221266126</v>
      </c>
      <c r="D47" s="87" t="s">
        <v>1250</v>
      </c>
      <c r="E47" s="87" t="b">
        <v>0</v>
      </c>
      <c r="F47" s="87" t="b">
        <v>0</v>
      </c>
      <c r="G47" s="87" t="b">
        <v>0</v>
      </c>
    </row>
    <row r="48" spans="1:7" ht="15">
      <c r="A48" s="87" t="s">
        <v>1216</v>
      </c>
      <c r="B48" s="87">
        <v>10</v>
      </c>
      <c r="C48" s="125">
        <v>0.006671003221266126</v>
      </c>
      <c r="D48" s="87" t="s">
        <v>1250</v>
      </c>
      <c r="E48" s="87" t="b">
        <v>0</v>
      </c>
      <c r="F48" s="87" t="b">
        <v>0</v>
      </c>
      <c r="G48" s="87" t="b">
        <v>0</v>
      </c>
    </row>
    <row r="49" spans="1:7" ht="15">
      <c r="A49" s="87" t="s">
        <v>1217</v>
      </c>
      <c r="B49" s="87">
        <v>10</v>
      </c>
      <c r="C49" s="125">
        <v>0.006671003221266126</v>
      </c>
      <c r="D49" s="87" t="s">
        <v>1250</v>
      </c>
      <c r="E49" s="87" t="b">
        <v>0</v>
      </c>
      <c r="F49" s="87" t="b">
        <v>0</v>
      </c>
      <c r="G49" s="87" t="b">
        <v>0</v>
      </c>
    </row>
    <row r="50" spans="1:7" ht="15">
      <c r="A50" s="87" t="s">
        <v>1218</v>
      </c>
      <c r="B50" s="87">
        <v>10</v>
      </c>
      <c r="C50" s="125">
        <v>0.006671003221266126</v>
      </c>
      <c r="D50" s="87" t="s">
        <v>1250</v>
      </c>
      <c r="E50" s="87" t="b">
        <v>1</v>
      </c>
      <c r="F50" s="87" t="b">
        <v>0</v>
      </c>
      <c r="G50" s="87" t="b">
        <v>0</v>
      </c>
    </row>
    <row r="51" spans="1:7" ht="15">
      <c r="A51" s="87" t="s">
        <v>1219</v>
      </c>
      <c r="B51" s="87">
        <v>10</v>
      </c>
      <c r="C51" s="125">
        <v>0.006671003221266126</v>
      </c>
      <c r="D51" s="87" t="s">
        <v>1250</v>
      </c>
      <c r="E51" s="87" t="b">
        <v>0</v>
      </c>
      <c r="F51" s="87" t="b">
        <v>0</v>
      </c>
      <c r="G51" s="87" t="b">
        <v>0</v>
      </c>
    </row>
    <row r="52" spans="1:7" ht="15">
      <c r="A52" s="87" t="s">
        <v>1220</v>
      </c>
      <c r="B52" s="87">
        <v>10</v>
      </c>
      <c r="C52" s="125">
        <v>0.006671003221266126</v>
      </c>
      <c r="D52" s="87" t="s">
        <v>1250</v>
      </c>
      <c r="E52" s="87" t="b">
        <v>0</v>
      </c>
      <c r="F52" s="87" t="b">
        <v>0</v>
      </c>
      <c r="G52" s="87" t="b">
        <v>0</v>
      </c>
    </row>
    <row r="53" spans="1:7" ht="15">
      <c r="A53" s="87" t="s">
        <v>1221</v>
      </c>
      <c r="B53" s="87">
        <v>10</v>
      </c>
      <c r="C53" s="125">
        <v>0.006671003221266126</v>
      </c>
      <c r="D53" s="87" t="s">
        <v>1250</v>
      </c>
      <c r="E53" s="87" t="b">
        <v>0</v>
      </c>
      <c r="F53" s="87" t="b">
        <v>0</v>
      </c>
      <c r="G53" s="87" t="b">
        <v>0</v>
      </c>
    </row>
    <row r="54" spans="1:7" ht="15">
      <c r="A54" s="87" t="s">
        <v>1222</v>
      </c>
      <c r="B54" s="87">
        <v>10</v>
      </c>
      <c r="C54" s="125">
        <v>0.006671003221266126</v>
      </c>
      <c r="D54" s="87" t="s">
        <v>1250</v>
      </c>
      <c r="E54" s="87" t="b">
        <v>0</v>
      </c>
      <c r="F54" s="87" t="b">
        <v>0</v>
      </c>
      <c r="G54" s="87" t="b">
        <v>0</v>
      </c>
    </row>
    <row r="55" spans="1:7" ht="15">
      <c r="A55" s="87" t="s">
        <v>1223</v>
      </c>
      <c r="B55" s="87">
        <v>10</v>
      </c>
      <c r="C55" s="125">
        <v>0.006671003221266126</v>
      </c>
      <c r="D55" s="87" t="s">
        <v>1250</v>
      </c>
      <c r="E55" s="87" t="b">
        <v>0</v>
      </c>
      <c r="F55" s="87" t="b">
        <v>0</v>
      </c>
      <c r="G55" s="87" t="b">
        <v>0</v>
      </c>
    </row>
    <row r="56" spans="1:7" ht="15">
      <c r="A56" s="87" t="s">
        <v>1224</v>
      </c>
      <c r="B56" s="87">
        <v>7</v>
      </c>
      <c r="C56" s="125">
        <v>0.005501869346137402</v>
      </c>
      <c r="D56" s="87" t="s">
        <v>1250</v>
      </c>
      <c r="E56" s="87" t="b">
        <v>0</v>
      </c>
      <c r="F56" s="87" t="b">
        <v>0</v>
      </c>
      <c r="G56" s="87" t="b">
        <v>0</v>
      </c>
    </row>
    <row r="57" spans="1:7" ht="15">
      <c r="A57" s="87" t="s">
        <v>1225</v>
      </c>
      <c r="B57" s="87">
        <v>7</v>
      </c>
      <c r="C57" s="125">
        <v>0.005501869346137402</v>
      </c>
      <c r="D57" s="87" t="s">
        <v>1250</v>
      </c>
      <c r="E57" s="87" t="b">
        <v>0</v>
      </c>
      <c r="F57" s="87" t="b">
        <v>0</v>
      </c>
      <c r="G57" s="87" t="b">
        <v>0</v>
      </c>
    </row>
    <row r="58" spans="1:7" ht="15">
      <c r="A58" s="87" t="s">
        <v>1226</v>
      </c>
      <c r="B58" s="87">
        <v>7</v>
      </c>
      <c r="C58" s="125">
        <v>0.005501869346137402</v>
      </c>
      <c r="D58" s="87" t="s">
        <v>1250</v>
      </c>
      <c r="E58" s="87" t="b">
        <v>0</v>
      </c>
      <c r="F58" s="87" t="b">
        <v>0</v>
      </c>
      <c r="G58" s="87" t="b">
        <v>0</v>
      </c>
    </row>
    <row r="59" spans="1:7" ht="15">
      <c r="A59" s="87" t="s">
        <v>1227</v>
      </c>
      <c r="B59" s="87">
        <v>7</v>
      </c>
      <c r="C59" s="125">
        <v>0.005501869346137402</v>
      </c>
      <c r="D59" s="87" t="s">
        <v>1250</v>
      </c>
      <c r="E59" s="87" t="b">
        <v>0</v>
      </c>
      <c r="F59" s="87" t="b">
        <v>0</v>
      </c>
      <c r="G59" s="87" t="b">
        <v>0</v>
      </c>
    </row>
    <row r="60" spans="1:7" ht="15">
      <c r="A60" s="87" t="s">
        <v>1228</v>
      </c>
      <c r="B60" s="87">
        <v>7</v>
      </c>
      <c r="C60" s="125">
        <v>0.005501869346137402</v>
      </c>
      <c r="D60" s="87" t="s">
        <v>1250</v>
      </c>
      <c r="E60" s="87" t="b">
        <v>0</v>
      </c>
      <c r="F60" s="87" t="b">
        <v>0</v>
      </c>
      <c r="G60" s="87" t="b">
        <v>0</v>
      </c>
    </row>
    <row r="61" spans="1:7" ht="15">
      <c r="A61" s="87" t="s">
        <v>1229</v>
      </c>
      <c r="B61" s="87">
        <v>7</v>
      </c>
      <c r="C61" s="125">
        <v>0.005501869346137402</v>
      </c>
      <c r="D61" s="87" t="s">
        <v>1250</v>
      </c>
      <c r="E61" s="87" t="b">
        <v>0</v>
      </c>
      <c r="F61" s="87" t="b">
        <v>0</v>
      </c>
      <c r="G61" s="87" t="b">
        <v>0</v>
      </c>
    </row>
    <row r="62" spans="1:7" ht="15">
      <c r="A62" s="87" t="s">
        <v>1230</v>
      </c>
      <c r="B62" s="87">
        <v>7</v>
      </c>
      <c r="C62" s="125">
        <v>0.005501869346137402</v>
      </c>
      <c r="D62" s="87" t="s">
        <v>1250</v>
      </c>
      <c r="E62" s="87" t="b">
        <v>1</v>
      </c>
      <c r="F62" s="87" t="b">
        <v>0</v>
      </c>
      <c r="G62" s="87" t="b">
        <v>0</v>
      </c>
    </row>
    <row r="63" spans="1:7" ht="15">
      <c r="A63" s="87" t="s">
        <v>1231</v>
      </c>
      <c r="B63" s="87">
        <v>7</v>
      </c>
      <c r="C63" s="125">
        <v>0.005501869346137402</v>
      </c>
      <c r="D63" s="87" t="s">
        <v>1250</v>
      </c>
      <c r="E63" s="87" t="b">
        <v>1</v>
      </c>
      <c r="F63" s="87" t="b">
        <v>0</v>
      </c>
      <c r="G63" s="87" t="b">
        <v>0</v>
      </c>
    </row>
    <row r="64" spans="1:7" ht="15">
      <c r="A64" s="87" t="s">
        <v>1232</v>
      </c>
      <c r="B64" s="87">
        <v>7</v>
      </c>
      <c r="C64" s="125">
        <v>0.005501869346137402</v>
      </c>
      <c r="D64" s="87" t="s">
        <v>1250</v>
      </c>
      <c r="E64" s="87" t="b">
        <v>1</v>
      </c>
      <c r="F64" s="87" t="b">
        <v>0</v>
      </c>
      <c r="G64" s="87" t="b">
        <v>0</v>
      </c>
    </row>
    <row r="65" spans="1:7" ht="15">
      <c r="A65" s="87" t="s">
        <v>1233</v>
      </c>
      <c r="B65" s="87">
        <v>7</v>
      </c>
      <c r="C65" s="125">
        <v>0.005501869346137402</v>
      </c>
      <c r="D65" s="87" t="s">
        <v>1250</v>
      </c>
      <c r="E65" s="87" t="b">
        <v>0</v>
      </c>
      <c r="F65" s="87" t="b">
        <v>0</v>
      </c>
      <c r="G65" s="87" t="b">
        <v>0</v>
      </c>
    </row>
    <row r="66" spans="1:7" ht="15">
      <c r="A66" s="87" t="s">
        <v>1234</v>
      </c>
      <c r="B66" s="87">
        <v>7</v>
      </c>
      <c r="C66" s="125">
        <v>0.005501869346137402</v>
      </c>
      <c r="D66" s="87" t="s">
        <v>1250</v>
      </c>
      <c r="E66" s="87" t="b">
        <v>0</v>
      </c>
      <c r="F66" s="87" t="b">
        <v>0</v>
      </c>
      <c r="G66" s="87" t="b">
        <v>0</v>
      </c>
    </row>
    <row r="67" spans="1:7" ht="15">
      <c r="A67" s="87" t="s">
        <v>1235</v>
      </c>
      <c r="B67" s="87">
        <v>6</v>
      </c>
      <c r="C67" s="125">
        <v>0.005024161792850342</v>
      </c>
      <c r="D67" s="87" t="s">
        <v>1250</v>
      </c>
      <c r="E67" s="87" t="b">
        <v>0</v>
      </c>
      <c r="F67" s="87" t="b">
        <v>0</v>
      </c>
      <c r="G67" s="87" t="b">
        <v>0</v>
      </c>
    </row>
    <row r="68" spans="1:7" ht="15">
      <c r="A68" s="87" t="s">
        <v>1079</v>
      </c>
      <c r="B68" s="87">
        <v>5</v>
      </c>
      <c r="C68" s="125">
        <v>0.004490643574040512</v>
      </c>
      <c r="D68" s="87" t="s">
        <v>1250</v>
      </c>
      <c r="E68" s="87" t="b">
        <v>0</v>
      </c>
      <c r="F68" s="87" t="b">
        <v>0</v>
      </c>
      <c r="G68" s="87" t="b">
        <v>0</v>
      </c>
    </row>
    <row r="69" spans="1:7" ht="15">
      <c r="A69" s="87" t="s">
        <v>1080</v>
      </c>
      <c r="B69" s="87">
        <v>5</v>
      </c>
      <c r="C69" s="125">
        <v>0.004490643574040512</v>
      </c>
      <c r="D69" s="87" t="s">
        <v>1250</v>
      </c>
      <c r="E69" s="87" t="b">
        <v>0</v>
      </c>
      <c r="F69" s="87" t="b">
        <v>0</v>
      </c>
      <c r="G69" s="87" t="b">
        <v>0</v>
      </c>
    </row>
    <row r="70" spans="1:7" ht="15">
      <c r="A70" s="87" t="s">
        <v>1081</v>
      </c>
      <c r="B70" s="87">
        <v>5</v>
      </c>
      <c r="C70" s="125">
        <v>0.004490643574040512</v>
      </c>
      <c r="D70" s="87" t="s">
        <v>1250</v>
      </c>
      <c r="E70" s="87" t="b">
        <v>0</v>
      </c>
      <c r="F70" s="87" t="b">
        <v>0</v>
      </c>
      <c r="G70" s="87" t="b">
        <v>0</v>
      </c>
    </row>
    <row r="71" spans="1:7" ht="15">
      <c r="A71" s="87" t="s">
        <v>1082</v>
      </c>
      <c r="B71" s="87">
        <v>5</v>
      </c>
      <c r="C71" s="125">
        <v>0.004490643574040512</v>
      </c>
      <c r="D71" s="87" t="s">
        <v>1250</v>
      </c>
      <c r="E71" s="87" t="b">
        <v>0</v>
      </c>
      <c r="F71" s="87" t="b">
        <v>0</v>
      </c>
      <c r="G71" s="87" t="b">
        <v>0</v>
      </c>
    </row>
    <row r="72" spans="1:7" ht="15">
      <c r="A72" s="87" t="s">
        <v>1083</v>
      </c>
      <c r="B72" s="87">
        <v>5</v>
      </c>
      <c r="C72" s="125">
        <v>0.004490643574040512</v>
      </c>
      <c r="D72" s="87" t="s">
        <v>1250</v>
      </c>
      <c r="E72" s="87" t="b">
        <v>0</v>
      </c>
      <c r="F72" s="87" t="b">
        <v>0</v>
      </c>
      <c r="G72" s="87" t="b">
        <v>0</v>
      </c>
    </row>
    <row r="73" spans="1:7" ht="15">
      <c r="A73" s="87" t="s">
        <v>1084</v>
      </c>
      <c r="B73" s="87">
        <v>5</v>
      </c>
      <c r="C73" s="125">
        <v>0.004490643574040512</v>
      </c>
      <c r="D73" s="87" t="s">
        <v>1250</v>
      </c>
      <c r="E73" s="87" t="b">
        <v>0</v>
      </c>
      <c r="F73" s="87" t="b">
        <v>1</v>
      </c>
      <c r="G73" s="87" t="b">
        <v>0</v>
      </c>
    </row>
    <row r="74" spans="1:7" ht="15">
      <c r="A74" s="87" t="s">
        <v>1085</v>
      </c>
      <c r="B74" s="87">
        <v>5</v>
      </c>
      <c r="C74" s="125">
        <v>0.004490643574040512</v>
      </c>
      <c r="D74" s="87" t="s">
        <v>1250</v>
      </c>
      <c r="E74" s="87" t="b">
        <v>0</v>
      </c>
      <c r="F74" s="87" t="b">
        <v>0</v>
      </c>
      <c r="G74" s="87" t="b">
        <v>0</v>
      </c>
    </row>
    <row r="75" spans="1:7" ht="15">
      <c r="A75" s="87" t="s">
        <v>1086</v>
      </c>
      <c r="B75" s="87">
        <v>5</v>
      </c>
      <c r="C75" s="125">
        <v>0.004490643574040512</v>
      </c>
      <c r="D75" s="87" t="s">
        <v>1250</v>
      </c>
      <c r="E75" s="87" t="b">
        <v>0</v>
      </c>
      <c r="F75" s="87" t="b">
        <v>0</v>
      </c>
      <c r="G75" s="87" t="b">
        <v>0</v>
      </c>
    </row>
    <row r="76" spans="1:7" ht="15">
      <c r="A76" s="87" t="s">
        <v>1236</v>
      </c>
      <c r="B76" s="87">
        <v>5</v>
      </c>
      <c r="C76" s="125">
        <v>0.004490643574040512</v>
      </c>
      <c r="D76" s="87" t="s">
        <v>1250</v>
      </c>
      <c r="E76" s="87" t="b">
        <v>0</v>
      </c>
      <c r="F76" s="87" t="b">
        <v>0</v>
      </c>
      <c r="G76" s="87" t="b">
        <v>0</v>
      </c>
    </row>
    <row r="77" spans="1:7" ht="15">
      <c r="A77" s="87" t="s">
        <v>1237</v>
      </c>
      <c r="B77" s="87">
        <v>5</v>
      </c>
      <c r="C77" s="125">
        <v>0.004490643574040512</v>
      </c>
      <c r="D77" s="87" t="s">
        <v>1250</v>
      </c>
      <c r="E77" s="87" t="b">
        <v>0</v>
      </c>
      <c r="F77" s="87" t="b">
        <v>0</v>
      </c>
      <c r="G77" s="87" t="b">
        <v>0</v>
      </c>
    </row>
    <row r="78" spans="1:7" ht="15">
      <c r="A78" s="87" t="s">
        <v>1238</v>
      </c>
      <c r="B78" s="87">
        <v>5</v>
      </c>
      <c r="C78" s="125">
        <v>0.004490643574040512</v>
      </c>
      <c r="D78" s="87" t="s">
        <v>1250</v>
      </c>
      <c r="E78" s="87" t="b">
        <v>0</v>
      </c>
      <c r="F78" s="87" t="b">
        <v>0</v>
      </c>
      <c r="G78" s="87" t="b">
        <v>0</v>
      </c>
    </row>
    <row r="79" spans="1:7" ht="15">
      <c r="A79" s="87" t="s">
        <v>1239</v>
      </c>
      <c r="B79" s="87">
        <v>5</v>
      </c>
      <c r="C79" s="125">
        <v>0.004490643574040512</v>
      </c>
      <c r="D79" s="87" t="s">
        <v>1250</v>
      </c>
      <c r="E79" s="87" t="b">
        <v>0</v>
      </c>
      <c r="F79" s="87" t="b">
        <v>0</v>
      </c>
      <c r="G79" s="87" t="b">
        <v>0</v>
      </c>
    </row>
    <row r="80" spans="1:7" ht="15">
      <c r="A80" s="87" t="s">
        <v>1240</v>
      </c>
      <c r="B80" s="87">
        <v>5</v>
      </c>
      <c r="C80" s="125">
        <v>0.004490643574040512</v>
      </c>
      <c r="D80" s="87" t="s">
        <v>1250</v>
      </c>
      <c r="E80" s="87" t="b">
        <v>0</v>
      </c>
      <c r="F80" s="87" t="b">
        <v>0</v>
      </c>
      <c r="G80" s="87" t="b">
        <v>0</v>
      </c>
    </row>
    <row r="81" spans="1:7" ht="15">
      <c r="A81" s="87" t="s">
        <v>1241</v>
      </c>
      <c r="B81" s="87">
        <v>5</v>
      </c>
      <c r="C81" s="125">
        <v>0.004490643574040512</v>
      </c>
      <c r="D81" s="87" t="s">
        <v>1250</v>
      </c>
      <c r="E81" s="87" t="b">
        <v>0</v>
      </c>
      <c r="F81" s="87" t="b">
        <v>0</v>
      </c>
      <c r="G81" s="87" t="b">
        <v>0</v>
      </c>
    </row>
    <row r="82" spans="1:7" ht="15">
      <c r="A82" s="87" t="s">
        <v>1044</v>
      </c>
      <c r="B82" s="87">
        <v>5</v>
      </c>
      <c r="C82" s="125">
        <v>0.004490643574040512</v>
      </c>
      <c r="D82" s="87" t="s">
        <v>1250</v>
      </c>
      <c r="E82" s="87" t="b">
        <v>0</v>
      </c>
      <c r="F82" s="87" t="b">
        <v>0</v>
      </c>
      <c r="G82" s="87" t="b">
        <v>0</v>
      </c>
    </row>
    <row r="83" spans="1:7" ht="15">
      <c r="A83" s="87" t="s">
        <v>1045</v>
      </c>
      <c r="B83" s="87">
        <v>5</v>
      </c>
      <c r="C83" s="125">
        <v>0.004490643574040512</v>
      </c>
      <c r="D83" s="87" t="s">
        <v>1250</v>
      </c>
      <c r="E83" s="87" t="b">
        <v>0</v>
      </c>
      <c r="F83" s="87" t="b">
        <v>0</v>
      </c>
      <c r="G83" s="87" t="b">
        <v>0</v>
      </c>
    </row>
    <row r="84" spans="1:7" ht="15">
      <c r="A84" s="87" t="s">
        <v>1242</v>
      </c>
      <c r="B84" s="87">
        <v>5</v>
      </c>
      <c r="C84" s="125">
        <v>0.004490643574040512</v>
      </c>
      <c r="D84" s="87" t="s">
        <v>1250</v>
      </c>
      <c r="E84" s="87" t="b">
        <v>0</v>
      </c>
      <c r="F84" s="87" t="b">
        <v>0</v>
      </c>
      <c r="G84" s="87" t="b">
        <v>0</v>
      </c>
    </row>
    <row r="85" spans="1:7" ht="15">
      <c r="A85" s="87" t="s">
        <v>1243</v>
      </c>
      <c r="B85" s="87">
        <v>5</v>
      </c>
      <c r="C85" s="125">
        <v>0.004490643574040512</v>
      </c>
      <c r="D85" s="87" t="s">
        <v>1250</v>
      </c>
      <c r="E85" s="87" t="b">
        <v>0</v>
      </c>
      <c r="F85" s="87" t="b">
        <v>0</v>
      </c>
      <c r="G85" s="87" t="b">
        <v>0</v>
      </c>
    </row>
    <row r="86" spans="1:7" ht="15">
      <c r="A86" s="87" t="s">
        <v>1042</v>
      </c>
      <c r="B86" s="87">
        <v>4</v>
      </c>
      <c r="C86" s="125">
        <v>0.003890012980515775</v>
      </c>
      <c r="D86" s="87" t="s">
        <v>1250</v>
      </c>
      <c r="E86" s="87" t="b">
        <v>0</v>
      </c>
      <c r="F86" s="87" t="b">
        <v>0</v>
      </c>
      <c r="G86" s="87" t="b">
        <v>0</v>
      </c>
    </row>
    <row r="87" spans="1:7" ht="15">
      <c r="A87" s="87" t="s">
        <v>1244</v>
      </c>
      <c r="B87" s="87">
        <v>4</v>
      </c>
      <c r="C87" s="125">
        <v>0.003890012980515775</v>
      </c>
      <c r="D87" s="87" t="s">
        <v>1250</v>
      </c>
      <c r="E87" s="87" t="b">
        <v>1</v>
      </c>
      <c r="F87" s="87" t="b">
        <v>0</v>
      </c>
      <c r="G87" s="87" t="b">
        <v>0</v>
      </c>
    </row>
    <row r="88" spans="1:7" ht="15">
      <c r="A88" s="87" t="s">
        <v>1245</v>
      </c>
      <c r="B88" s="87">
        <v>4</v>
      </c>
      <c r="C88" s="125">
        <v>0.003890012980515775</v>
      </c>
      <c r="D88" s="87" t="s">
        <v>1250</v>
      </c>
      <c r="E88" s="87" t="b">
        <v>0</v>
      </c>
      <c r="F88" s="87" t="b">
        <v>0</v>
      </c>
      <c r="G88" s="87" t="b">
        <v>0</v>
      </c>
    </row>
    <row r="89" spans="1:7" ht="15">
      <c r="A89" s="87" t="s">
        <v>1246</v>
      </c>
      <c r="B89" s="87">
        <v>4</v>
      </c>
      <c r="C89" s="125">
        <v>0.003890012980515775</v>
      </c>
      <c r="D89" s="87" t="s">
        <v>1250</v>
      </c>
      <c r="E89" s="87" t="b">
        <v>0</v>
      </c>
      <c r="F89" s="87" t="b">
        <v>0</v>
      </c>
      <c r="G89" s="87" t="b">
        <v>0</v>
      </c>
    </row>
    <row r="90" spans="1:7" ht="15">
      <c r="A90" s="87" t="s">
        <v>1247</v>
      </c>
      <c r="B90" s="87">
        <v>2</v>
      </c>
      <c r="C90" s="125">
        <v>0.0028691200609838466</v>
      </c>
      <c r="D90" s="87" t="s">
        <v>1250</v>
      </c>
      <c r="E90" s="87" t="b">
        <v>0</v>
      </c>
      <c r="F90" s="87" t="b">
        <v>0</v>
      </c>
      <c r="G90" s="87" t="b">
        <v>0</v>
      </c>
    </row>
    <row r="91" spans="1:7" ht="15">
      <c r="A91" s="87" t="s">
        <v>1067</v>
      </c>
      <c r="B91" s="87">
        <v>42</v>
      </c>
      <c r="C91" s="125">
        <v>0.014138789971251387</v>
      </c>
      <c r="D91" s="87" t="s">
        <v>1003</v>
      </c>
      <c r="E91" s="87" t="b">
        <v>0</v>
      </c>
      <c r="F91" s="87" t="b">
        <v>0</v>
      </c>
      <c r="G91" s="87" t="b">
        <v>0</v>
      </c>
    </row>
    <row r="92" spans="1:7" ht="15">
      <c r="A92" s="87" t="s">
        <v>296</v>
      </c>
      <c r="B92" s="87">
        <v>41</v>
      </c>
      <c r="C92" s="125">
        <v>0</v>
      </c>
      <c r="D92" s="87" t="s">
        <v>1003</v>
      </c>
      <c r="E92" s="87" t="b">
        <v>0</v>
      </c>
      <c r="F92" s="87" t="b">
        <v>0</v>
      </c>
      <c r="G92" s="87" t="b">
        <v>0</v>
      </c>
    </row>
    <row r="93" spans="1:7" ht="15">
      <c r="A93" s="87" t="s">
        <v>1069</v>
      </c>
      <c r="B93" s="87">
        <v>28</v>
      </c>
      <c r="C93" s="125">
        <v>0.009425859980834258</v>
      </c>
      <c r="D93" s="87" t="s">
        <v>1003</v>
      </c>
      <c r="E93" s="87" t="b">
        <v>0</v>
      </c>
      <c r="F93" s="87" t="b">
        <v>0</v>
      </c>
      <c r="G93" s="87" t="b">
        <v>0</v>
      </c>
    </row>
    <row r="94" spans="1:7" ht="15">
      <c r="A94" s="87" t="s">
        <v>1068</v>
      </c>
      <c r="B94" s="87">
        <v>28</v>
      </c>
      <c r="C94" s="125">
        <v>0.009425859980834258</v>
      </c>
      <c r="D94" s="87" t="s">
        <v>1003</v>
      </c>
      <c r="E94" s="87" t="b">
        <v>0</v>
      </c>
      <c r="F94" s="87" t="b">
        <v>0</v>
      </c>
      <c r="G94" s="87" t="b">
        <v>0</v>
      </c>
    </row>
    <row r="95" spans="1:7" ht="15">
      <c r="A95" s="87" t="s">
        <v>269</v>
      </c>
      <c r="B95" s="87">
        <v>21</v>
      </c>
      <c r="C95" s="125">
        <v>0.012402145938418985</v>
      </c>
      <c r="D95" s="87" t="s">
        <v>1003</v>
      </c>
      <c r="E95" s="87" t="b">
        <v>0</v>
      </c>
      <c r="F95" s="87" t="b">
        <v>0</v>
      </c>
      <c r="G95" s="87" t="b">
        <v>0</v>
      </c>
    </row>
    <row r="96" spans="1:7" ht="15">
      <c r="A96" s="87" t="s">
        <v>273</v>
      </c>
      <c r="B96" s="87">
        <v>21</v>
      </c>
      <c r="C96" s="125">
        <v>0.012402145938418985</v>
      </c>
      <c r="D96" s="87" t="s">
        <v>1003</v>
      </c>
      <c r="E96" s="87" t="b">
        <v>0</v>
      </c>
      <c r="F96" s="87" t="b">
        <v>0</v>
      </c>
      <c r="G96" s="87" t="b">
        <v>0</v>
      </c>
    </row>
    <row r="97" spans="1:7" ht="15">
      <c r="A97" s="87" t="s">
        <v>1071</v>
      </c>
      <c r="B97" s="87">
        <v>16</v>
      </c>
      <c r="C97" s="125">
        <v>0.01328988208337596</v>
      </c>
      <c r="D97" s="87" t="s">
        <v>1003</v>
      </c>
      <c r="E97" s="87" t="b">
        <v>0</v>
      </c>
      <c r="F97" s="87" t="b">
        <v>0</v>
      </c>
      <c r="G97" s="87" t="b">
        <v>0</v>
      </c>
    </row>
    <row r="98" spans="1:7" ht="15">
      <c r="A98" s="87" t="s">
        <v>1072</v>
      </c>
      <c r="B98" s="87">
        <v>16</v>
      </c>
      <c r="C98" s="125">
        <v>0.01328988208337596</v>
      </c>
      <c r="D98" s="87" t="s">
        <v>1003</v>
      </c>
      <c r="E98" s="87" t="b">
        <v>0</v>
      </c>
      <c r="F98" s="87" t="b">
        <v>0</v>
      </c>
      <c r="G98" s="87" t="b">
        <v>0</v>
      </c>
    </row>
    <row r="99" spans="1:7" ht="15">
      <c r="A99" s="87" t="s">
        <v>271</v>
      </c>
      <c r="B99" s="87">
        <v>16</v>
      </c>
      <c r="C99" s="125">
        <v>0.01328988208337596</v>
      </c>
      <c r="D99" s="87" t="s">
        <v>1003</v>
      </c>
      <c r="E99" s="87" t="b">
        <v>0</v>
      </c>
      <c r="F99" s="87" t="b">
        <v>0</v>
      </c>
      <c r="G99" s="87" t="b">
        <v>0</v>
      </c>
    </row>
    <row r="100" spans="1:7" ht="15">
      <c r="A100" s="87" t="s">
        <v>1073</v>
      </c>
      <c r="B100" s="87">
        <v>14</v>
      </c>
      <c r="C100" s="125">
        <v>0.01327882417597757</v>
      </c>
      <c r="D100" s="87" t="s">
        <v>1003</v>
      </c>
      <c r="E100" s="87" t="b">
        <v>0</v>
      </c>
      <c r="F100" s="87" t="b">
        <v>0</v>
      </c>
      <c r="G100" s="87" t="b">
        <v>0</v>
      </c>
    </row>
    <row r="101" spans="1:7" ht="15">
      <c r="A101" s="87" t="s">
        <v>1210</v>
      </c>
      <c r="B101" s="87">
        <v>14</v>
      </c>
      <c r="C101" s="125">
        <v>0.02184471836153801</v>
      </c>
      <c r="D101" s="87" t="s">
        <v>1003</v>
      </c>
      <c r="E101" s="87" t="b">
        <v>0</v>
      </c>
      <c r="F101" s="87" t="b">
        <v>0</v>
      </c>
      <c r="G101" s="87" t="b">
        <v>0</v>
      </c>
    </row>
    <row r="102" spans="1:7" ht="15">
      <c r="A102" s="87" t="s">
        <v>1211</v>
      </c>
      <c r="B102" s="87">
        <v>14</v>
      </c>
      <c r="C102" s="125">
        <v>0.02184471836153801</v>
      </c>
      <c r="D102" s="87" t="s">
        <v>1003</v>
      </c>
      <c r="E102" s="87" t="b">
        <v>0</v>
      </c>
      <c r="F102" s="87" t="b">
        <v>0</v>
      </c>
      <c r="G102" s="87" t="b">
        <v>0</v>
      </c>
    </row>
    <row r="103" spans="1:7" ht="15">
      <c r="A103" s="87" t="s">
        <v>1224</v>
      </c>
      <c r="B103" s="87">
        <v>7</v>
      </c>
      <c r="C103" s="125">
        <v>0.010922359180769005</v>
      </c>
      <c r="D103" s="87" t="s">
        <v>1003</v>
      </c>
      <c r="E103" s="87" t="b">
        <v>0</v>
      </c>
      <c r="F103" s="87" t="b">
        <v>0</v>
      </c>
      <c r="G103" s="87" t="b">
        <v>0</v>
      </c>
    </row>
    <row r="104" spans="1:7" ht="15">
      <c r="A104" s="87" t="s">
        <v>1225</v>
      </c>
      <c r="B104" s="87">
        <v>7</v>
      </c>
      <c r="C104" s="125">
        <v>0.010922359180769005</v>
      </c>
      <c r="D104" s="87" t="s">
        <v>1003</v>
      </c>
      <c r="E104" s="87" t="b">
        <v>0</v>
      </c>
      <c r="F104" s="87" t="b">
        <v>0</v>
      </c>
      <c r="G104" s="87" t="b">
        <v>0</v>
      </c>
    </row>
    <row r="105" spans="1:7" ht="15">
      <c r="A105" s="87" t="s">
        <v>1226</v>
      </c>
      <c r="B105" s="87">
        <v>7</v>
      </c>
      <c r="C105" s="125">
        <v>0.010922359180769005</v>
      </c>
      <c r="D105" s="87" t="s">
        <v>1003</v>
      </c>
      <c r="E105" s="87" t="b">
        <v>0</v>
      </c>
      <c r="F105" s="87" t="b">
        <v>0</v>
      </c>
      <c r="G105" s="87" t="b">
        <v>0</v>
      </c>
    </row>
    <row r="106" spans="1:7" ht="15">
      <c r="A106" s="87" t="s">
        <v>1227</v>
      </c>
      <c r="B106" s="87">
        <v>7</v>
      </c>
      <c r="C106" s="125">
        <v>0.010922359180769005</v>
      </c>
      <c r="D106" s="87" t="s">
        <v>1003</v>
      </c>
      <c r="E106" s="87" t="b">
        <v>0</v>
      </c>
      <c r="F106" s="87" t="b">
        <v>0</v>
      </c>
      <c r="G106" s="87" t="b">
        <v>0</v>
      </c>
    </row>
    <row r="107" spans="1:7" ht="15">
      <c r="A107" s="87" t="s">
        <v>1228</v>
      </c>
      <c r="B107" s="87">
        <v>7</v>
      </c>
      <c r="C107" s="125">
        <v>0.010922359180769005</v>
      </c>
      <c r="D107" s="87" t="s">
        <v>1003</v>
      </c>
      <c r="E107" s="87" t="b">
        <v>0</v>
      </c>
      <c r="F107" s="87" t="b">
        <v>0</v>
      </c>
      <c r="G107" s="87" t="b">
        <v>0</v>
      </c>
    </row>
    <row r="108" spans="1:7" ht="15">
      <c r="A108" s="87" t="s">
        <v>1229</v>
      </c>
      <c r="B108" s="87">
        <v>7</v>
      </c>
      <c r="C108" s="125">
        <v>0.010922359180769005</v>
      </c>
      <c r="D108" s="87" t="s">
        <v>1003</v>
      </c>
      <c r="E108" s="87" t="b">
        <v>0</v>
      </c>
      <c r="F108" s="87" t="b">
        <v>0</v>
      </c>
      <c r="G108" s="87" t="b">
        <v>0</v>
      </c>
    </row>
    <row r="109" spans="1:7" ht="15">
      <c r="A109" s="87" t="s">
        <v>1230</v>
      </c>
      <c r="B109" s="87">
        <v>7</v>
      </c>
      <c r="C109" s="125">
        <v>0.010922359180769005</v>
      </c>
      <c r="D109" s="87" t="s">
        <v>1003</v>
      </c>
      <c r="E109" s="87" t="b">
        <v>1</v>
      </c>
      <c r="F109" s="87" t="b">
        <v>0</v>
      </c>
      <c r="G109" s="87" t="b">
        <v>0</v>
      </c>
    </row>
    <row r="110" spans="1:7" ht="15">
      <c r="A110" s="87" t="s">
        <v>1231</v>
      </c>
      <c r="B110" s="87">
        <v>7</v>
      </c>
      <c r="C110" s="125">
        <v>0.010922359180769005</v>
      </c>
      <c r="D110" s="87" t="s">
        <v>1003</v>
      </c>
      <c r="E110" s="87" t="b">
        <v>1</v>
      </c>
      <c r="F110" s="87" t="b">
        <v>0</v>
      </c>
      <c r="G110" s="87" t="b">
        <v>0</v>
      </c>
    </row>
    <row r="111" spans="1:7" ht="15">
      <c r="A111" s="87" t="s">
        <v>1232</v>
      </c>
      <c r="B111" s="87">
        <v>7</v>
      </c>
      <c r="C111" s="125">
        <v>0.010922359180769005</v>
      </c>
      <c r="D111" s="87" t="s">
        <v>1003</v>
      </c>
      <c r="E111" s="87" t="b">
        <v>1</v>
      </c>
      <c r="F111" s="87" t="b">
        <v>0</v>
      </c>
      <c r="G111" s="87" t="b">
        <v>0</v>
      </c>
    </row>
    <row r="112" spans="1:7" ht="15">
      <c r="A112" s="87" t="s">
        <v>1233</v>
      </c>
      <c r="B112" s="87">
        <v>7</v>
      </c>
      <c r="C112" s="125">
        <v>0.010922359180769005</v>
      </c>
      <c r="D112" s="87" t="s">
        <v>1003</v>
      </c>
      <c r="E112" s="87" t="b">
        <v>0</v>
      </c>
      <c r="F112" s="87" t="b">
        <v>0</v>
      </c>
      <c r="G112" s="87" t="b">
        <v>0</v>
      </c>
    </row>
    <row r="113" spans="1:7" ht="15">
      <c r="A113" s="87" t="s">
        <v>1234</v>
      </c>
      <c r="B113" s="87">
        <v>7</v>
      </c>
      <c r="C113" s="125">
        <v>0.010922359180769005</v>
      </c>
      <c r="D113" s="87" t="s">
        <v>1003</v>
      </c>
      <c r="E113" s="87" t="b">
        <v>0</v>
      </c>
      <c r="F113" s="87" t="b">
        <v>0</v>
      </c>
      <c r="G113" s="87" t="b">
        <v>0</v>
      </c>
    </row>
    <row r="114" spans="1:7" ht="15">
      <c r="A114" s="87" t="s">
        <v>1200</v>
      </c>
      <c r="B114" s="87">
        <v>7</v>
      </c>
      <c r="C114" s="125">
        <v>0.010922359180769005</v>
      </c>
      <c r="D114" s="87" t="s">
        <v>1003</v>
      </c>
      <c r="E114" s="87" t="b">
        <v>0</v>
      </c>
      <c r="F114" s="87" t="b">
        <v>0</v>
      </c>
      <c r="G114" s="87" t="b">
        <v>0</v>
      </c>
    </row>
    <row r="115" spans="1:7" ht="15">
      <c r="A115" s="87" t="s">
        <v>1212</v>
      </c>
      <c r="B115" s="87">
        <v>7</v>
      </c>
      <c r="C115" s="125">
        <v>0.010922359180769005</v>
      </c>
      <c r="D115" s="87" t="s">
        <v>1003</v>
      </c>
      <c r="E115" s="87" t="b">
        <v>0</v>
      </c>
      <c r="F115" s="87" t="b">
        <v>0</v>
      </c>
      <c r="G115" s="87" t="b">
        <v>0</v>
      </c>
    </row>
    <row r="116" spans="1:7" ht="15">
      <c r="A116" s="87" t="s">
        <v>1213</v>
      </c>
      <c r="B116" s="87">
        <v>7</v>
      </c>
      <c r="C116" s="125">
        <v>0.010922359180769005</v>
      </c>
      <c r="D116" s="87" t="s">
        <v>1003</v>
      </c>
      <c r="E116" s="87" t="b">
        <v>0</v>
      </c>
      <c r="F116" s="87" t="b">
        <v>0</v>
      </c>
      <c r="G116" s="87" t="b">
        <v>0</v>
      </c>
    </row>
    <row r="117" spans="1:7" ht="15">
      <c r="A117" s="87" t="s">
        <v>1214</v>
      </c>
      <c r="B117" s="87">
        <v>7</v>
      </c>
      <c r="C117" s="125">
        <v>0.010922359180769005</v>
      </c>
      <c r="D117" s="87" t="s">
        <v>1003</v>
      </c>
      <c r="E117" s="87" t="b">
        <v>0</v>
      </c>
      <c r="F117" s="87" t="b">
        <v>0</v>
      </c>
      <c r="G117" s="87" t="b">
        <v>0</v>
      </c>
    </row>
    <row r="118" spans="1:7" ht="15">
      <c r="A118" s="87" t="s">
        <v>1215</v>
      </c>
      <c r="B118" s="87">
        <v>7</v>
      </c>
      <c r="C118" s="125">
        <v>0.010922359180769005</v>
      </c>
      <c r="D118" s="87" t="s">
        <v>1003</v>
      </c>
      <c r="E118" s="87" t="b">
        <v>0</v>
      </c>
      <c r="F118" s="87" t="b">
        <v>0</v>
      </c>
      <c r="G118" s="87" t="b">
        <v>0</v>
      </c>
    </row>
    <row r="119" spans="1:7" ht="15">
      <c r="A119" s="87" t="s">
        <v>1216</v>
      </c>
      <c r="B119" s="87">
        <v>7</v>
      </c>
      <c r="C119" s="125">
        <v>0.010922359180769005</v>
      </c>
      <c r="D119" s="87" t="s">
        <v>1003</v>
      </c>
      <c r="E119" s="87" t="b">
        <v>0</v>
      </c>
      <c r="F119" s="87" t="b">
        <v>0</v>
      </c>
      <c r="G119" s="87" t="b">
        <v>0</v>
      </c>
    </row>
    <row r="120" spans="1:7" ht="15">
      <c r="A120" s="87" t="s">
        <v>1217</v>
      </c>
      <c r="B120" s="87">
        <v>7</v>
      </c>
      <c r="C120" s="125">
        <v>0.010922359180769005</v>
      </c>
      <c r="D120" s="87" t="s">
        <v>1003</v>
      </c>
      <c r="E120" s="87" t="b">
        <v>0</v>
      </c>
      <c r="F120" s="87" t="b">
        <v>0</v>
      </c>
      <c r="G120" s="87" t="b">
        <v>0</v>
      </c>
    </row>
    <row r="121" spans="1:7" ht="15">
      <c r="A121" s="87" t="s">
        <v>1218</v>
      </c>
      <c r="B121" s="87">
        <v>7</v>
      </c>
      <c r="C121" s="125">
        <v>0.010922359180769005</v>
      </c>
      <c r="D121" s="87" t="s">
        <v>1003</v>
      </c>
      <c r="E121" s="87" t="b">
        <v>1</v>
      </c>
      <c r="F121" s="87" t="b">
        <v>0</v>
      </c>
      <c r="G121" s="87" t="b">
        <v>0</v>
      </c>
    </row>
    <row r="122" spans="1:7" ht="15">
      <c r="A122" s="87" t="s">
        <v>1219</v>
      </c>
      <c r="B122" s="87">
        <v>7</v>
      </c>
      <c r="C122" s="125">
        <v>0.010922359180769005</v>
      </c>
      <c r="D122" s="87" t="s">
        <v>1003</v>
      </c>
      <c r="E122" s="87" t="b">
        <v>0</v>
      </c>
      <c r="F122" s="87" t="b">
        <v>0</v>
      </c>
      <c r="G122" s="87" t="b">
        <v>0</v>
      </c>
    </row>
    <row r="123" spans="1:7" ht="15">
      <c r="A123" s="87" t="s">
        <v>1220</v>
      </c>
      <c r="B123" s="87">
        <v>7</v>
      </c>
      <c r="C123" s="125">
        <v>0.010922359180769005</v>
      </c>
      <c r="D123" s="87" t="s">
        <v>1003</v>
      </c>
      <c r="E123" s="87" t="b">
        <v>0</v>
      </c>
      <c r="F123" s="87" t="b">
        <v>0</v>
      </c>
      <c r="G123" s="87" t="b">
        <v>0</v>
      </c>
    </row>
    <row r="124" spans="1:7" ht="15">
      <c r="A124" s="87" t="s">
        <v>1221</v>
      </c>
      <c r="B124" s="87">
        <v>7</v>
      </c>
      <c r="C124" s="125">
        <v>0.010922359180769005</v>
      </c>
      <c r="D124" s="87" t="s">
        <v>1003</v>
      </c>
      <c r="E124" s="87" t="b">
        <v>0</v>
      </c>
      <c r="F124" s="87" t="b">
        <v>0</v>
      </c>
      <c r="G124" s="87" t="b">
        <v>0</v>
      </c>
    </row>
    <row r="125" spans="1:7" ht="15">
      <c r="A125" s="87" t="s">
        <v>1222</v>
      </c>
      <c r="B125" s="87">
        <v>7</v>
      </c>
      <c r="C125" s="125">
        <v>0.010922359180769005</v>
      </c>
      <c r="D125" s="87" t="s">
        <v>1003</v>
      </c>
      <c r="E125" s="87" t="b">
        <v>0</v>
      </c>
      <c r="F125" s="87" t="b">
        <v>0</v>
      </c>
      <c r="G125" s="87" t="b">
        <v>0</v>
      </c>
    </row>
    <row r="126" spans="1:7" ht="15">
      <c r="A126" s="87" t="s">
        <v>1223</v>
      </c>
      <c r="B126" s="87">
        <v>7</v>
      </c>
      <c r="C126" s="125">
        <v>0.010922359180769005</v>
      </c>
      <c r="D126" s="87" t="s">
        <v>1003</v>
      </c>
      <c r="E126" s="87" t="b">
        <v>0</v>
      </c>
      <c r="F126" s="87" t="b">
        <v>0</v>
      </c>
      <c r="G126" s="87" t="b">
        <v>0</v>
      </c>
    </row>
    <row r="127" spans="1:7" ht="15">
      <c r="A127" s="87" t="s">
        <v>1075</v>
      </c>
      <c r="B127" s="87">
        <v>7</v>
      </c>
      <c r="C127" s="125">
        <v>0.010922359180769005</v>
      </c>
      <c r="D127" s="87" t="s">
        <v>1003</v>
      </c>
      <c r="E127" s="87" t="b">
        <v>0</v>
      </c>
      <c r="F127" s="87" t="b">
        <v>0</v>
      </c>
      <c r="G127" s="87" t="b">
        <v>0</v>
      </c>
    </row>
    <row r="128" spans="1:7" ht="15">
      <c r="A128" s="87" t="s">
        <v>1076</v>
      </c>
      <c r="B128" s="87">
        <v>7</v>
      </c>
      <c r="C128" s="125">
        <v>0.010922359180769005</v>
      </c>
      <c r="D128" s="87" t="s">
        <v>1003</v>
      </c>
      <c r="E128" s="87" t="b">
        <v>0</v>
      </c>
      <c r="F128" s="87" t="b">
        <v>0</v>
      </c>
      <c r="G128" s="87" t="b">
        <v>0</v>
      </c>
    </row>
    <row r="129" spans="1:7" ht="15">
      <c r="A129" s="87" t="s">
        <v>1077</v>
      </c>
      <c r="B129" s="87">
        <v>7</v>
      </c>
      <c r="C129" s="125">
        <v>0.010922359180769005</v>
      </c>
      <c r="D129" s="87" t="s">
        <v>1003</v>
      </c>
      <c r="E129" s="87" t="b">
        <v>0</v>
      </c>
      <c r="F129" s="87" t="b">
        <v>0</v>
      </c>
      <c r="G129" s="87" t="b">
        <v>0</v>
      </c>
    </row>
    <row r="130" spans="1:7" ht="15">
      <c r="A130" s="87" t="s">
        <v>1235</v>
      </c>
      <c r="B130" s="87">
        <v>5</v>
      </c>
      <c r="C130" s="125">
        <v>0.009286726142110941</v>
      </c>
      <c r="D130" s="87" t="s">
        <v>1003</v>
      </c>
      <c r="E130" s="87" t="b">
        <v>0</v>
      </c>
      <c r="F130" s="87" t="b">
        <v>0</v>
      </c>
      <c r="G130" s="87" t="b">
        <v>0</v>
      </c>
    </row>
    <row r="131" spans="1:7" ht="15">
      <c r="A131" s="87" t="s">
        <v>1242</v>
      </c>
      <c r="B131" s="87">
        <v>5</v>
      </c>
      <c r="C131" s="125">
        <v>0.009286726142110941</v>
      </c>
      <c r="D131" s="87" t="s">
        <v>1003</v>
      </c>
      <c r="E131" s="87" t="b">
        <v>0</v>
      </c>
      <c r="F131" s="87" t="b">
        <v>0</v>
      </c>
      <c r="G131" s="87" t="b">
        <v>0</v>
      </c>
    </row>
    <row r="132" spans="1:7" ht="15">
      <c r="A132" s="87" t="s">
        <v>1243</v>
      </c>
      <c r="B132" s="87">
        <v>5</v>
      </c>
      <c r="C132" s="125">
        <v>0.009286726142110941</v>
      </c>
      <c r="D132" s="87" t="s">
        <v>1003</v>
      </c>
      <c r="E132" s="87" t="b">
        <v>0</v>
      </c>
      <c r="F132" s="87" t="b">
        <v>0</v>
      </c>
      <c r="G132" s="87" t="b">
        <v>0</v>
      </c>
    </row>
    <row r="133" spans="1:7" ht="15">
      <c r="A133" s="87" t="s">
        <v>1042</v>
      </c>
      <c r="B133" s="87">
        <v>3</v>
      </c>
      <c r="C133" s="125">
        <v>0.00692477196341508</v>
      </c>
      <c r="D133" s="87" t="s">
        <v>1003</v>
      </c>
      <c r="E133" s="87" t="b">
        <v>0</v>
      </c>
      <c r="F133" s="87" t="b">
        <v>0</v>
      </c>
      <c r="G133" s="87" t="b">
        <v>0</v>
      </c>
    </row>
    <row r="134" spans="1:7" ht="15">
      <c r="A134" s="87" t="s">
        <v>298</v>
      </c>
      <c r="B134" s="87">
        <v>3</v>
      </c>
      <c r="C134" s="125">
        <v>0.00692477196341508</v>
      </c>
      <c r="D134" s="87" t="s">
        <v>1003</v>
      </c>
      <c r="E134" s="87" t="b">
        <v>0</v>
      </c>
      <c r="F134" s="87" t="b">
        <v>0</v>
      </c>
      <c r="G134" s="87" t="b">
        <v>0</v>
      </c>
    </row>
    <row r="135" spans="1:7" ht="15">
      <c r="A135" s="87" t="s">
        <v>1244</v>
      </c>
      <c r="B135" s="87">
        <v>2</v>
      </c>
      <c r="C135" s="125">
        <v>0.005332332768519327</v>
      </c>
      <c r="D135" s="87" t="s">
        <v>1003</v>
      </c>
      <c r="E135" s="87" t="b">
        <v>1</v>
      </c>
      <c r="F135" s="87" t="b">
        <v>0</v>
      </c>
      <c r="G135" s="87" t="b">
        <v>0</v>
      </c>
    </row>
    <row r="136" spans="1:7" ht="15">
      <c r="A136" s="87" t="s">
        <v>260</v>
      </c>
      <c r="B136" s="87">
        <v>2</v>
      </c>
      <c r="C136" s="125">
        <v>0.005332332768519327</v>
      </c>
      <c r="D136" s="87" t="s">
        <v>1003</v>
      </c>
      <c r="E136" s="87" t="b">
        <v>0</v>
      </c>
      <c r="F136" s="87" t="b">
        <v>0</v>
      </c>
      <c r="G136" s="87" t="b">
        <v>0</v>
      </c>
    </row>
    <row r="137" spans="1:7" ht="15">
      <c r="A137" s="87" t="s">
        <v>1245</v>
      </c>
      <c r="B137" s="87">
        <v>2</v>
      </c>
      <c r="C137" s="125">
        <v>0.005332332768519327</v>
      </c>
      <c r="D137" s="87" t="s">
        <v>1003</v>
      </c>
      <c r="E137" s="87" t="b">
        <v>0</v>
      </c>
      <c r="F137" s="87" t="b">
        <v>0</v>
      </c>
      <c r="G137" s="87" t="b">
        <v>0</v>
      </c>
    </row>
    <row r="138" spans="1:7" ht="15">
      <c r="A138" s="87" t="s">
        <v>1246</v>
      </c>
      <c r="B138" s="87">
        <v>2</v>
      </c>
      <c r="C138" s="125">
        <v>0.005332332768519327</v>
      </c>
      <c r="D138" s="87" t="s">
        <v>1003</v>
      </c>
      <c r="E138" s="87" t="b">
        <v>0</v>
      </c>
      <c r="F138" s="87" t="b">
        <v>0</v>
      </c>
      <c r="G138" s="87" t="b">
        <v>0</v>
      </c>
    </row>
    <row r="139" spans="1:7" ht="15">
      <c r="A139" s="87" t="s">
        <v>296</v>
      </c>
      <c r="B139" s="87">
        <v>27</v>
      </c>
      <c r="C139" s="125">
        <v>0</v>
      </c>
      <c r="D139" s="87" t="s">
        <v>1004</v>
      </c>
      <c r="E139" s="87" t="b">
        <v>0</v>
      </c>
      <c r="F139" s="87" t="b">
        <v>0</v>
      </c>
      <c r="G139" s="87" t="b">
        <v>0</v>
      </c>
    </row>
    <row r="140" spans="1:7" ht="15">
      <c r="A140" s="87" t="s">
        <v>1075</v>
      </c>
      <c r="B140" s="87">
        <v>23</v>
      </c>
      <c r="C140" s="125">
        <v>0.002288037638931533</v>
      </c>
      <c r="D140" s="87" t="s">
        <v>1004</v>
      </c>
      <c r="E140" s="87" t="b">
        <v>0</v>
      </c>
      <c r="F140" s="87" t="b">
        <v>0</v>
      </c>
      <c r="G140" s="87" t="b">
        <v>0</v>
      </c>
    </row>
    <row r="141" spans="1:7" ht="15">
      <c r="A141" s="87" t="s">
        <v>1076</v>
      </c>
      <c r="B141" s="87">
        <v>23</v>
      </c>
      <c r="C141" s="125">
        <v>0.002288037638931533</v>
      </c>
      <c r="D141" s="87" t="s">
        <v>1004</v>
      </c>
      <c r="E141" s="87" t="b">
        <v>0</v>
      </c>
      <c r="F141" s="87" t="b">
        <v>0</v>
      </c>
      <c r="G141" s="87" t="b">
        <v>0</v>
      </c>
    </row>
    <row r="142" spans="1:7" ht="15">
      <c r="A142" s="87" t="s">
        <v>1077</v>
      </c>
      <c r="B142" s="87">
        <v>23</v>
      </c>
      <c r="C142" s="125">
        <v>0.002288037638931533</v>
      </c>
      <c r="D142" s="87" t="s">
        <v>1004</v>
      </c>
      <c r="E142" s="87" t="b">
        <v>0</v>
      </c>
      <c r="F142" s="87" t="b">
        <v>0</v>
      </c>
      <c r="G142" s="87" t="b">
        <v>0</v>
      </c>
    </row>
    <row r="143" spans="1:7" ht="15">
      <c r="A143" s="87" t="s">
        <v>1073</v>
      </c>
      <c r="B143" s="87">
        <v>23</v>
      </c>
      <c r="C143" s="125">
        <v>0.002288037638931533</v>
      </c>
      <c r="D143" s="87" t="s">
        <v>1004</v>
      </c>
      <c r="E143" s="87" t="b">
        <v>0</v>
      </c>
      <c r="F143" s="87" t="b">
        <v>0</v>
      </c>
      <c r="G143" s="87" t="b">
        <v>0</v>
      </c>
    </row>
    <row r="144" spans="1:7" ht="15">
      <c r="A144" s="87" t="s">
        <v>260</v>
      </c>
      <c r="B144" s="87">
        <v>22</v>
      </c>
      <c r="C144" s="125">
        <v>0.0027952911905845482</v>
      </c>
      <c r="D144" s="87" t="s">
        <v>1004</v>
      </c>
      <c r="E144" s="87" t="b">
        <v>0</v>
      </c>
      <c r="F144" s="87" t="b">
        <v>0</v>
      </c>
      <c r="G144" s="87" t="b">
        <v>0</v>
      </c>
    </row>
    <row r="145" spans="1:7" ht="15">
      <c r="A145" s="87" t="s">
        <v>1068</v>
      </c>
      <c r="B145" s="87">
        <v>21</v>
      </c>
      <c r="C145" s="125">
        <v>0.003274334082752042</v>
      </c>
      <c r="D145" s="87" t="s">
        <v>1004</v>
      </c>
      <c r="E145" s="87" t="b">
        <v>0</v>
      </c>
      <c r="F145" s="87" t="b">
        <v>0</v>
      </c>
      <c r="G145" s="87" t="b">
        <v>0</v>
      </c>
    </row>
    <row r="146" spans="1:7" ht="15">
      <c r="A146" s="87" t="s">
        <v>298</v>
      </c>
      <c r="B146" s="87">
        <v>21</v>
      </c>
      <c r="C146" s="125">
        <v>0.003274334082752042</v>
      </c>
      <c r="D146" s="87" t="s">
        <v>1004</v>
      </c>
      <c r="E146" s="87" t="b">
        <v>0</v>
      </c>
      <c r="F146" s="87" t="b">
        <v>0</v>
      </c>
      <c r="G146" s="87" t="b">
        <v>0</v>
      </c>
    </row>
    <row r="147" spans="1:7" ht="15">
      <c r="A147" s="87" t="s">
        <v>1043</v>
      </c>
      <c r="B147" s="87">
        <v>21</v>
      </c>
      <c r="C147" s="125">
        <v>0.003274334082752042</v>
      </c>
      <c r="D147" s="87" t="s">
        <v>1004</v>
      </c>
      <c r="E147" s="87" t="b">
        <v>0</v>
      </c>
      <c r="F147" s="87" t="b">
        <v>0</v>
      </c>
      <c r="G147" s="87" t="b">
        <v>0</v>
      </c>
    </row>
    <row r="148" spans="1:7" ht="15">
      <c r="A148" s="87" t="s">
        <v>1069</v>
      </c>
      <c r="B148" s="87">
        <v>20</v>
      </c>
      <c r="C148" s="125">
        <v>0.0037238219570001753</v>
      </c>
      <c r="D148" s="87" t="s">
        <v>1004</v>
      </c>
      <c r="E148" s="87" t="b">
        <v>0</v>
      </c>
      <c r="F148" s="87" t="b">
        <v>0</v>
      </c>
      <c r="G148" s="87" t="b">
        <v>0</v>
      </c>
    </row>
    <row r="149" spans="1:7" ht="15">
      <c r="A149" s="87" t="s">
        <v>1202</v>
      </c>
      <c r="B149" s="87">
        <v>20</v>
      </c>
      <c r="C149" s="125">
        <v>0.0037238219570001753</v>
      </c>
      <c r="D149" s="87" t="s">
        <v>1004</v>
      </c>
      <c r="E149" s="87" t="b">
        <v>0</v>
      </c>
      <c r="F149" s="87" t="b">
        <v>0</v>
      </c>
      <c r="G149" s="87" t="b">
        <v>0</v>
      </c>
    </row>
    <row r="150" spans="1:7" ht="15">
      <c r="A150" s="87" t="s">
        <v>1200</v>
      </c>
      <c r="B150" s="87">
        <v>20</v>
      </c>
      <c r="C150" s="125">
        <v>0.0037238219570001753</v>
      </c>
      <c r="D150" s="87" t="s">
        <v>1004</v>
      </c>
      <c r="E150" s="87" t="b">
        <v>0</v>
      </c>
      <c r="F150" s="87" t="b">
        <v>0</v>
      </c>
      <c r="G150" s="87" t="b">
        <v>0</v>
      </c>
    </row>
    <row r="151" spans="1:7" ht="15">
      <c r="A151" s="87" t="s">
        <v>1203</v>
      </c>
      <c r="B151" s="87">
        <v>20</v>
      </c>
      <c r="C151" s="125">
        <v>0.0037238219570001753</v>
      </c>
      <c r="D151" s="87" t="s">
        <v>1004</v>
      </c>
      <c r="E151" s="87" t="b">
        <v>0</v>
      </c>
      <c r="F151" s="87" t="b">
        <v>0</v>
      </c>
      <c r="G151" s="87" t="b">
        <v>0</v>
      </c>
    </row>
    <row r="152" spans="1:7" ht="15">
      <c r="A152" s="87" t="s">
        <v>1204</v>
      </c>
      <c r="B152" s="87">
        <v>20</v>
      </c>
      <c r="C152" s="125">
        <v>0.0037238219570001753</v>
      </c>
      <c r="D152" s="87" t="s">
        <v>1004</v>
      </c>
      <c r="E152" s="87" t="b">
        <v>0</v>
      </c>
      <c r="F152" s="87" t="b">
        <v>0</v>
      </c>
      <c r="G152" s="87" t="b">
        <v>0</v>
      </c>
    </row>
    <row r="153" spans="1:7" ht="15">
      <c r="A153" s="87" t="s">
        <v>1205</v>
      </c>
      <c r="B153" s="87">
        <v>20</v>
      </c>
      <c r="C153" s="125">
        <v>0.0037238219570001753</v>
      </c>
      <c r="D153" s="87" t="s">
        <v>1004</v>
      </c>
      <c r="E153" s="87" t="b">
        <v>0</v>
      </c>
      <c r="F153" s="87" t="b">
        <v>0</v>
      </c>
      <c r="G153" s="87" t="b">
        <v>0</v>
      </c>
    </row>
    <row r="154" spans="1:7" ht="15">
      <c r="A154" s="87" t="s">
        <v>1206</v>
      </c>
      <c r="B154" s="87">
        <v>20</v>
      </c>
      <c r="C154" s="125">
        <v>0.0037238219570001753</v>
      </c>
      <c r="D154" s="87" t="s">
        <v>1004</v>
      </c>
      <c r="E154" s="87" t="b">
        <v>0</v>
      </c>
      <c r="F154" s="87" t="b">
        <v>0</v>
      </c>
      <c r="G154" s="87" t="b">
        <v>0</v>
      </c>
    </row>
    <row r="155" spans="1:7" ht="15">
      <c r="A155" s="87" t="s">
        <v>1207</v>
      </c>
      <c r="B155" s="87">
        <v>20</v>
      </c>
      <c r="C155" s="125">
        <v>0.0037238219570001753</v>
      </c>
      <c r="D155" s="87" t="s">
        <v>1004</v>
      </c>
      <c r="E155" s="87" t="b">
        <v>0</v>
      </c>
      <c r="F155" s="87" t="b">
        <v>0</v>
      </c>
      <c r="G155" s="87" t="b">
        <v>0</v>
      </c>
    </row>
    <row r="156" spans="1:7" ht="15">
      <c r="A156" s="87" t="s">
        <v>1208</v>
      </c>
      <c r="B156" s="87">
        <v>20</v>
      </c>
      <c r="C156" s="125">
        <v>0.0037238219570001753</v>
      </c>
      <c r="D156" s="87" t="s">
        <v>1004</v>
      </c>
      <c r="E156" s="87" t="b">
        <v>0</v>
      </c>
      <c r="F156" s="87" t="b">
        <v>0</v>
      </c>
      <c r="G156" s="87" t="b">
        <v>0</v>
      </c>
    </row>
    <row r="157" spans="1:7" ht="15">
      <c r="A157" s="87" t="s">
        <v>1201</v>
      </c>
      <c r="B157" s="87">
        <v>20</v>
      </c>
      <c r="C157" s="125">
        <v>0.0037238219570001753</v>
      </c>
      <c r="D157" s="87" t="s">
        <v>1004</v>
      </c>
      <c r="E157" s="87" t="b">
        <v>0</v>
      </c>
      <c r="F157" s="87" t="b">
        <v>0</v>
      </c>
      <c r="G157" s="87" t="b">
        <v>0</v>
      </c>
    </row>
    <row r="158" spans="1:7" ht="15">
      <c r="A158" s="87" t="s">
        <v>1209</v>
      </c>
      <c r="B158" s="87">
        <v>20</v>
      </c>
      <c r="C158" s="125">
        <v>0.0037238219570001753</v>
      </c>
      <c r="D158" s="87" t="s">
        <v>1004</v>
      </c>
      <c r="E158" s="87" t="b">
        <v>0</v>
      </c>
      <c r="F158" s="87" t="b">
        <v>0</v>
      </c>
      <c r="G158" s="87" t="b">
        <v>0</v>
      </c>
    </row>
    <row r="159" spans="1:7" ht="15">
      <c r="A159" s="87" t="s">
        <v>1046</v>
      </c>
      <c r="B159" s="87">
        <v>20</v>
      </c>
      <c r="C159" s="125">
        <v>0.0037238219570001753</v>
      </c>
      <c r="D159" s="87" t="s">
        <v>1004</v>
      </c>
      <c r="E159" s="87" t="b">
        <v>0</v>
      </c>
      <c r="F159" s="87" t="b">
        <v>0</v>
      </c>
      <c r="G159" s="87" t="b">
        <v>0</v>
      </c>
    </row>
    <row r="160" spans="1:7" ht="15">
      <c r="A160" s="87" t="s">
        <v>1047</v>
      </c>
      <c r="B160" s="87">
        <v>20</v>
      </c>
      <c r="C160" s="125">
        <v>0.0037238219570001753</v>
      </c>
      <c r="D160" s="87" t="s">
        <v>1004</v>
      </c>
      <c r="E160" s="87" t="b">
        <v>0</v>
      </c>
      <c r="F160" s="87" t="b">
        <v>0</v>
      </c>
      <c r="G160" s="87" t="b">
        <v>0</v>
      </c>
    </row>
    <row r="161" spans="1:7" ht="15">
      <c r="A161" s="87" t="s">
        <v>1048</v>
      </c>
      <c r="B161" s="87">
        <v>20</v>
      </c>
      <c r="C161" s="125">
        <v>0.0037238219570001753</v>
      </c>
      <c r="D161" s="87" t="s">
        <v>1004</v>
      </c>
      <c r="E161" s="87" t="b">
        <v>0</v>
      </c>
      <c r="F161" s="87" t="b">
        <v>0</v>
      </c>
      <c r="G161" s="87" t="b">
        <v>0</v>
      </c>
    </row>
    <row r="162" spans="1:7" ht="15">
      <c r="A162" s="87" t="s">
        <v>1049</v>
      </c>
      <c r="B162" s="87">
        <v>20</v>
      </c>
      <c r="C162" s="125">
        <v>0.0037238219570001753</v>
      </c>
      <c r="D162" s="87" t="s">
        <v>1004</v>
      </c>
      <c r="E162" s="87" t="b">
        <v>0</v>
      </c>
      <c r="F162" s="87" t="b">
        <v>0</v>
      </c>
      <c r="G162" s="87" t="b">
        <v>0</v>
      </c>
    </row>
    <row r="163" spans="1:7" ht="15">
      <c r="A163" s="87" t="s">
        <v>1052</v>
      </c>
      <c r="B163" s="87">
        <v>20</v>
      </c>
      <c r="C163" s="125">
        <v>0.0037238219570001753</v>
      </c>
      <c r="D163" s="87" t="s">
        <v>1004</v>
      </c>
      <c r="E163" s="87" t="b">
        <v>0</v>
      </c>
      <c r="F163" s="87" t="b">
        <v>0</v>
      </c>
      <c r="G163" s="87" t="b">
        <v>0</v>
      </c>
    </row>
    <row r="164" spans="1:7" ht="15">
      <c r="A164" s="87" t="s">
        <v>1053</v>
      </c>
      <c r="B164" s="87">
        <v>20</v>
      </c>
      <c r="C164" s="125">
        <v>0.0037238219570001753</v>
      </c>
      <c r="D164" s="87" t="s">
        <v>1004</v>
      </c>
      <c r="E164" s="87" t="b">
        <v>0</v>
      </c>
      <c r="F164" s="87" t="b">
        <v>0</v>
      </c>
      <c r="G164" s="87" t="b">
        <v>0</v>
      </c>
    </row>
    <row r="165" spans="1:7" ht="15">
      <c r="A165" s="87" t="s">
        <v>1054</v>
      </c>
      <c r="B165" s="87">
        <v>20</v>
      </c>
      <c r="C165" s="125">
        <v>0.0037238219570001753</v>
      </c>
      <c r="D165" s="87" t="s">
        <v>1004</v>
      </c>
      <c r="E165" s="87" t="b">
        <v>0</v>
      </c>
      <c r="F165" s="87" t="b">
        <v>0</v>
      </c>
      <c r="G165" s="87" t="b">
        <v>0</v>
      </c>
    </row>
    <row r="166" spans="1:7" ht="15">
      <c r="A166" s="87" t="s">
        <v>273</v>
      </c>
      <c r="B166" s="87">
        <v>20</v>
      </c>
      <c r="C166" s="125">
        <v>0.0037238219570001753</v>
      </c>
      <c r="D166" s="87" t="s">
        <v>1004</v>
      </c>
      <c r="E166" s="87" t="b">
        <v>0</v>
      </c>
      <c r="F166" s="87" t="b">
        <v>0</v>
      </c>
      <c r="G166" s="87" t="b">
        <v>0</v>
      </c>
    </row>
    <row r="167" spans="1:7" ht="15">
      <c r="A167" s="87" t="s">
        <v>274</v>
      </c>
      <c r="B167" s="87">
        <v>20</v>
      </c>
      <c r="C167" s="125">
        <v>0.0037238219570001753</v>
      </c>
      <c r="D167" s="87" t="s">
        <v>1004</v>
      </c>
      <c r="E167" s="87" t="b">
        <v>0</v>
      </c>
      <c r="F167" s="87" t="b">
        <v>0</v>
      </c>
      <c r="G167" s="87" t="b">
        <v>0</v>
      </c>
    </row>
    <row r="168" spans="1:7" ht="15">
      <c r="A168" s="87" t="s">
        <v>1055</v>
      </c>
      <c r="B168" s="87">
        <v>20</v>
      </c>
      <c r="C168" s="125">
        <v>0.0037238219570001753</v>
      </c>
      <c r="D168" s="87" t="s">
        <v>1004</v>
      </c>
      <c r="E168" s="87" t="b">
        <v>0</v>
      </c>
      <c r="F168" s="87" t="b">
        <v>0</v>
      </c>
      <c r="G168" s="87" t="b">
        <v>0</v>
      </c>
    </row>
    <row r="169" spans="1:7" ht="15">
      <c r="A169" s="87" t="s">
        <v>1067</v>
      </c>
      <c r="B169" s="87">
        <v>9</v>
      </c>
      <c r="C169" s="125">
        <v>0.012268832264219891</v>
      </c>
      <c r="D169" s="87" t="s">
        <v>1004</v>
      </c>
      <c r="E169" s="87" t="b">
        <v>0</v>
      </c>
      <c r="F169" s="87" t="b">
        <v>0</v>
      </c>
      <c r="G169" s="87" t="b">
        <v>0</v>
      </c>
    </row>
    <row r="170" spans="1:7" ht="15">
      <c r="A170" s="87" t="s">
        <v>1210</v>
      </c>
      <c r="B170" s="87">
        <v>6</v>
      </c>
      <c r="C170" s="125">
        <v>0.008179221509479927</v>
      </c>
      <c r="D170" s="87" t="s">
        <v>1004</v>
      </c>
      <c r="E170" s="87" t="b">
        <v>0</v>
      </c>
      <c r="F170" s="87" t="b">
        <v>0</v>
      </c>
      <c r="G170" s="87" t="b">
        <v>0</v>
      </c>
    </row>
    <row r="171" spans="1:7" ht="15">
      <c r="A171" s="87" t="s">
        <v>1211</v>
      </c>
      <c r="B171" s="87">
        <v>6</v>
      </c>
      <c r="C171" s="125">
        <v>0.008179221509479927</v>
      </c>
      <c r="D171" s="87" t="s">
        <v>1004</v>
      </c>
      <c r="E171" s="87" t="b">
        <v>0</v>
      </c>
      <c r="F171" s="87" t="b">
        <v>0</v>
      </c>
      <c r="G171" s="87" t="b">
        <v>0</v>
      </c>
    </row>
    <row r="172" spans="1:7" ht="15">
      <c r="A172" s="87" t="s">
        <v>1212</v>
      </c>
      <c r="B172" s="87">
        <v>3</v>
      </c>
      <c r="C172" s="125">
        <v>0.004089610754739964</v>
      </c>
      <c r="D172" s="87" t="s">
        <v>1004</v>
      </c>
      <c r="E172" s="87" t="b">
        <v>0</v>
      </c>
      <c r="F172" s="87" t="b">
        <v>0</v>
      </c>
      <c r="G172" s="87" t="b">
        <v>0</v>
      </c>
    </row>
    <row r="173" spans="1:7" ht="15">
      <c r="A173" s="87" t="s">
        <v>1213</v>
      </c>
      <c r="B173" s="87">
        <v>3</v>
      </c>
      <c r="C173" s="125">
        <v>0.004089610754739964</v>
      </c>
      <c r="D173" s="87" t="s">
        <v>1004</v>
      </c>
      <c r="E173" s="87" t="b">
        <v>0</v>
      </c>
      <c r="F173" s="87" t="b">
        <v>0</v>
      </c>
      <c r="G173" s="87" t="b">
        <v>0</v>
      </c>
    </row>
    <row r="174" spans="1:7" ht="15">
      <c r="A174" s="87" t="s">
        <v>1214</v>
      </c>
      <c r="B174" s="87">
        <v>3</v>
      </c>
      <c r="C174" s="125">
        <v>0.004089610754739964</v>
      </c>
      <c r="D174" s="87" t="s">
        <v>1004</v>
      </c>
      <c r="E174" s="87" t="b">
        <v>0</v>
      </c>
      <c r="F174" s="87" t="b">
        <v>0</v>
      </c>
      <c r="G174" s="87" t="b">
        <v>0</v>
      </c>
    </row>
    <row r="175" spans="1:7" ht="15">
      <c r="A175" s="87" t="s">
        <v>1215</v>
      </c>
      <c r="B175" s="87">
        <v>3</v>
      </c>
      <c r="C175" s="125">
        <v>0.004089610754739964</v>
      </c>
      <c r="D175" s="87" t="s">
        <v>1004</v>
      </c>
      <c r="E175" s="87" t="b">
        <v>0</v>
      </c>
      <c r="F175" s="87" t="b">
        <v>0</v>
      </c>
      <c r="G175" s="87" t="b">
        <v>0</v>
      </c>
    </row>
    <row r="176" spans="1:7" ht="15">
      <c r="A176" s="87" t="s">
        <v>1216</v>
      </c>
      <c r="B176" s="87">
        <v>3</v>
      </c>
      <c r="C176" s="125">
        <v>0.004089610754739964</v>
      </c>
      <c r="D176" s="87" t="s">
        <v>1004</v>
      </c>
      <c r="E176" s="87" t="b">
        <v>0</v>
      </c>
      <c r="F176" s="87" t="b">
        <v>0</v>
      </c>
      <c r="G176" s="87" t="b">
        <v>0</v>
      </c>
    </row>
    <row r="177" spans="1:7" ht="15">
      <c r="A177" s="87" t="s">
        <v>1217</v>
      </c>
      <c r="B177" s="87">
        <v>3</v>
      </c>
      <c r="C177" s="125">
        <v>0.004089610754739964</v>
      </c>
      <c r="D177" s="87" t="s">
        <v>1004</v>
      </c>
      <c r="E177" s="87" t="b">
        <v>0</v>
      </c>
      <c r="F177" s="87" t="b">
        <v>0</v>
      </c>
      <c r="G177" s="87" t="b">
        <v>0</v>
      </c>
    </row>
    <row r="178" spans="1:7" ht="15">
      <c r="A178" s="87" t="s">
        <v>1218</v>
      </c>
      <c r="B178" s="87">
        <v>3</v>
      </c>
      <c r="C178" s="125">
        <v>0.004089610754739964</v>
      </c>
      <c r="D178" s="87" t="s">
        <v>1004</v>
      </c>
      <c r="E178" s="87" t="b">
        <v>1</v>
      </c>
      <c r="F178" s="87" t="b">
        <v>0</v>
      </c>
      <c r="G178" s="87" t="b">
        <v>0</v>
      </c>
    </row>
    <row r="179" spans="1:7" ht="15">
      <c r="A179" s="87" t="s">
        <v>1219</v>
      </c>
      <c r="B179" s="87">
        <v>3</v>
      </c>
      <c r="C179" s="125">
        <v>0.004089610754739964</v>
      </c>
      <c r="D179" s="87" t="s">
        <v>1004</v>
      </c>
      <c r="E179" s="87" t="b">
        <v>0</v>
      </c>
      <c r="F179" s="87" t="b">
        <v>0</v>
      </c>
      <c r="G179" s="87" t="b">
        <v>0</v>
      </c>
    </row>
    <row r="180" spans="1:7" ht="15">
      <c r="A180" s="87" t="s">
        <v>1220</v>
      </c>
      <c r="B180" s="87">
        <v>3</v>
      </c>
      <c r="C180" s="125">
        <v>0.004089610754739964</v>
      </c>
      <c r="D180" s="87" t="s">
        <v>1004</v>
      </c>
      <c r="E180" s="87" t="b">
        <v>0</v>
      </c>
      <c r="F180" s="87" t="b">
        <v>0</v>
      </c>
      <c r="G180" s="87" t="b">
        <v>0</v>
      </c>
    </row>
    <row r="181" spans="1:7" ht="15">
      <c r="A181" s="87" t="s">
        <v>1221</v>
      </c>
      <c r="B181" s="87">
        <v>3</v>
      </c>
      <c r="C181" s="125">
        <v>0.004089610754739964</v>
      </c>
      <c r="D181" s="87" t="s">
        <v>1004</v>
      </c>
      <c r="E181" s="87" t="b">
        <v>0</v>
      </c>
      <c r="F181" s="87" t="b">
        <v>0</v>
      </c>
      <c r="G181" s="87" t="b">
        <v>0</v>
      </c>
    </row>
    <row r="182" spans="1:7" ht="15">
      <c r="A182" s="87" t="s">
        <v>1222</v>
      </c>
      <c r="B182" s="87">
        <v>3</v>
      </c>
      <c r="C182" s="125">
        <v>0.004089610754739964</v>
      </c>
      <c r="D182" s="87" t="s">
        <v>1004</v>
      </c>
      <c r="E182" s="87" t="b">
        <v>0</v>
      </c>
      <c r="F182" s="87" t="b">
        <v>0</v>
      </c>
      <c r="G182" s="87" t="b">
        <v>0</v>
      </c>
    </row>
    <row r="183" spans="1:7" ht="15">
      <c r="A183" s="87" t="s">
        <v>1223</v>
      </c>
      <c r="B183" s="87">
        <v>3</v>
      </c>
      <c r="C183" s="125">
        <v>0.004089610754739964</v>
      </c>
      <c r="D183" s="87" t="s">
        <v>1004</v>
      </c>
      <c r="E183" s="87" t="b">
        <v>0</v>
      </c>
      <c r="F183" s="87" t="b">
        <v>0</v>
      </c>
      <c r="G183" s="87" t="b">
        <v>0</v>
      </c>
    </row>
    <row r="184" spans="1:7" ht="15">
      <c r="A184" s="87" t="s">
        <v>1244</v>
      </c>
      <c r="B184" s="87">
        <v>2</v>
      </c>
      <c r="C184" s="125">
        <v>0.0032295250528428746</v>
      </c>
      <c r="D184" s="87" t="s">
        <v>1004</v>
      </c>
      <c r="E184" s="87" t="b">
        <v>1</v>
      </c>
      <c r="F184" s="87" t="b">
        <v>0</v>
      </c>
      <c r="G184" s="87" t="b">
        <v>0</v>
      </c>
    </row>
    <row r="185" spans="1:7" ht="15">
      <c r="A185" s="87" t="s">
        <v>1245</v>
      </c>
      <c r="B185" s="87">
        <v>2</v>
      </c>
      <c r="C185" s="125">
        <v>0.0032295250528428746</v>
      </c>
      <c r="D185" s="87" t="s">
        <v>1004</v>
      </c>
      <c r="E185" s="87" t="b">
        <v>0</v>
      </c>
      <c r="F185" s="87" t="b">
        <v>0</v>
      </c>
      <c r="G185" s="87" t="b">
        <v>0</v>
      </c>
    </row>
    <row r="186" spans="1:7" ht="15">
      <c r="A186" s="87" t="s">
        <v>1246</v>
      </c>
      <c r="B186" s="87">
        <v>2</v>
      </c>
      <c r="C186" s="125">
        <v>0.0032295250528428746</v>
      </c>
      <c r="D186" s="87" t="s">
        <v>1004</v>
      </c>
      <c r="E186" s="87" t="b">
        <v>0</v>
      </c>
      <c r="F186" s="87" t="b">
        <v>0</v>
      </c>
      <c r="G186" s="87" t="b">
        <v>0</v>
      </c>
    </row>
    <row r="187" spans="1:7" ht="15">
      <c r="A187" s="87" t="s">
        <v>1247</v>
      </c>
      <c r="B187" s="87">
        <v>2</v>
      </c>
      <c r="C187" s="125">
        <v>0.004089610754739964</v>
      </c>
      <c r="D187" s="87" t="s">
        <v>1004</v>
      </c>
      <c r="E187" s="87" t="b">
        <v>0</v>
      </c>
      <c r="F187" s="87" t="b">
        <v>0</v>
      </c>
      <c r="G187" s="87" t="b">
        <v>0</v>
      </c>
    </row>
    <row r="188" spans="1:7" ht="15">
      <c r="A188" s="87" t="s">
        <v>1067</v>
      </c>
      <c r="B188" s="87">
        <v>5</v>
      </c>
      <c r="C188" s="125">
        <v>0</v>
      </c>
      <c r="D188" s="87" t="s">
        <v>1005</v>
      </c>
      <c r="E188" s="87" t="b">
        <v>0</v>
      </c>
      <c r="F188" s="87" t="b">
        <v>0</v>
      </c>
      <c r="G188" s="87" t="b">
        <v>0</v>
      </c>
    </row>
    <row r="189" spans="1:7" ht="15">
      <c r="A189" s="87" t="s">
        <v>1079</v>
      </c>
      <c r="B189" s="87">
        <v>5</v>
      </c>
      <c r="C189" s="125">
        <v>0</v>
      </c>
      <c r="D189" s="87" t="s">
        <v>1005</v>
      </c>
      <c r="E189" s="87" t="b">
        <v>0</v>
      </c>
      <c r="F189" s="87" t="b">
        <v>0</v>
      </c>
      <c r="G189" s="87" t="b">
        <v>0</v>
      </c>
    </row>
    <row r="190" spans="1:7" ht="15">
      <c r="A190" s="87" t="s">
        <v>1080</v>
      </c>
      <c r="B190" s="87">
        <v>5</v>
      </c>
      <c r="C190" s="125">
        <v>0</v>
      </c>
      <c r="D190" s="87" t="s">
        <v>1005</v>
      </c>
      <c r="E190" s="87" t="b">
        <v>0</v>
      </c>
      <c r="F190" s="87" t="b">
        <v>0</v>
      </c>
      <c r="G190" s="87" t="b">
        <v>0</v>
      </c>
    </row>
    <row r="191" spans="1:7" ht="15">
      <c r="A191" s="87" t="s">
        <v>1081</v>
      </c>
      <c r="B191" s="87">
        <v>5</v>
      </c>
      <c r="C191" s="125">
        <v>0</v>
      </c>
      <c r="D191" s="87" t="s">
        <v>1005</v>
      </c>
      <c r="E191" s="87" t="b">
        <v>0</v>
      </c>
      <c r="F191" s="87" t="b">
        <v>0</v>
      </c>
      <c r="G191" s="87" t="b">
        <v>0</v>
      </c>
    </row>
    <row r="192" spans="1:7" ht="15">
      <c r="A192" s="87" t="s">
        <v>1082</v>
      </c>
      <c r="B192" s="87">
        <v>5</v>
      </c>
      <c r="C192" s="125">
        <v>0</v>
      </c>
      <c r="D192" s="87" t="s">
        <v>1005</v>
      </c>
      <c r="E192" s="87" t="b">
        <v>0</v>
      </c>
      <c r="F192" s="87" t="b">
        <v>0</v>
      </c>
      <c r="G192" s="87" t="b">
        <v>0</v>
      </c>
    </row>
    <row r="193" spans="1:7" ht="15">
      <c r="A193" s="87" t="s">
        <v>1083</v>
      </c>
      <c r="B193" s="87">
        <v>5</v>
      </c>
      <c r="C193" s="125">
        <v>0</v>
      </c>
      <c r="D193" s="87" t="s">
        <v>1005</v>
      </c>
      <c r="E193" s="87" t="b">
        <v>0</v>
      </c>
      <c r="F193" s="87" t="b">
        <v>0</v>
      </c>
      <c r="G193" s="87" t="b">
        <v>0</v>
      </c>
    </row>
    <row r="194" spans="1:7" ht="15">
      <c r="A194" s="87" t="s">
        <v>1084</v>
      </c>
      <c r="B194" s="87">
        <v>5</v>
      </c>
      <c r="C194" s="125">
        <v>0</v>
      </c>
      <c r="D194" s="87" t="s">
        <v>1005</v>
      </c>
      <c r="E194" s="87" t="b">
        <v>0</v>
      </c>
      <c r="F194" s="87" t="b">
        <v>1</v>
      </c>
      <c r="G194" s="87" t="b">
        <v>0</v>
      </c>
    </row>
    <row r="195" spans="1:7" ht="15">
      <c r="A195" s="87" t="s">
        <v>296</v>
      </c>
      <c r="B195" s="87">
        <v>5</v>
      </c>
      <c r="C195" s="125">
        <v>0</v>
      </c>
      <c r="D195" s="87" t="s">
        <v>1005</v>
      </c>
      <c r="E195" s="87" t="b">
        <v>0</v>
      </c>
      <c r="F195" s="87" t="b">
        <v>0</v>
      </c>
      <c r="G195" s="87" t="b">
        <v>0</v>
      </c>
    </row>
    <row r="196" spans="1:7" ht="15">
      <c r="A196" s="87" t="s">
        <v>1085</v>
      </c>
      <c r="B196" s="87">
        <v>5</v>
      </c>
      <c r="C196" s="125">
        <v>0</v>
      </c>
      <c r="D196" s="87" t="s">
        <v>1005</v>
      </c>
      <c r="E196" s="87" t="b">
        <v>0</v>
      </c>
      <c r="F196" s="87" t="b">
        <v>0</v>
      </c>
      <c r="G196" s="87" t="b">
        <v>0</v>
      </c>
    </row>
    <row r="197" spans="1:7" ht="15">
      <c r="A197" s="87" t="s">
        <v>1086</v>
      </c>
      <c r="B197" s="87">
        <v>5</v>
      </c>
      <c r="C197" s="125">
        <v>0</v>
      </c>
      <c r="D197" s="87" t="s">
        <v>1005</v>
      </c>
      <c r="E197" s="87" t="b">
        <v>0</v>
      </c>
      <c r="F197" s="87" t="b">
        <v>0</v>
      </c>
      <c r="G197" s="87" t="b">
        <v>0</v>
      </c>
    </row>
    <row r="198" spans="1:7" ht="15">
      <c r="A198" s="87" t="s">
        <v>1236</v>
      </c>
      <c r="B198" s="87">
        <v>5</v>
      </c>
      <c r="C198" s="125">
        <v>0</v>
      </c>
      <c r="D198" s="87" t="s">
        <v>1005</v>
      </c>
      <c r="E198" s="87" t="b">
        <v>0</v>
      </c>
      <c r="F198" s="87" t="b">
        <v>0</v>
      </c>
      <c r="G198" s="87" t="b">
        <v>0</v>
      </c>
    </row>
    <row r="199" spans="1:7" ht="15">
      <c r="A199" s="87" t="s">
        <v>1237</v>
      </c>
      <c r="B199" s="87">
        <v>5</v>
      </c>
      <c r="C199" s="125">
        <v>0</v>
      </c>
      <c r="D199" s="87" t="s">
        <v>1005</v>
      </c>
      <c r="E199" s="87" t="b">
        <v>0</v>
      </c>
      <c r="F199" s="87" t="b">
        <v>0</v>
      </c>
      <c r="G199" s="87" t="b">
        <v>0</v>
      </c>
    </row>
    <row r="200" spans="1:7" ht="15">
      <c r="A200" s="87" t="s">
        <v>1201</v>
      </c>
      <c r="B200" s="87">
        <v>5</v>
      </c>
      <c r="C200" s="125">
        <v>0</v>
      </c>
      <c r="D200" s="87" t="s">
        <v>1005</v>
      </c>
      <c r="E200" s="87" t="b">
        <v>0</v>
      </c>
      <c r="F200" s="87" t="b">
        <v>0</v>
      </c>
      <c r="G200" s="87" t="b">
        <v>0</v>
      </c>
    </row>
    <row r="201" spans="1:7" ht="15">
      <c r="A201" s="87" t="s">
        <v>1238</v>
      </c>
      <c r="B201" s="87">
        <v>5</v>
      </c>
      <c r="C201" s="125">
        <v>0</v>
      </c>
      <c r="D201" s="87" t="s">
        <v>1005</v>
      </c>
      <c r="E201" s="87" t="b">
        <v>0</v>
      </c>
      <c r="F201" s="87" t="b">
        <v>0</v>
      </c>
      <c r="G201" s="87" t="b">
        <v>0</v>
      </c>
    </row>
    <row r="202" spans="1:7" ht="15">
      <c r="A202" s="87" t="s">
        <v>1239</v>
      </c>
      <c r="B202" s="87">
        <v>5</v>
      </c>
      <c r="C202" s="125">
        <v>0</v>
      </c>
      <c r="D202" s="87" t="s">
        <v>1005</v>
      </c>
      <c r="E202" s="87" t="b">
        <v>0</v>
      </c>
      <c r="F202" s="87" t="b">
        <v>0</v>
      </c>
      <c r="G202" s="87" t="b">
        <v>0</v>
      </c>
    </row>
    <row r="203" spans="1:7" ht="15">
      <c r="A203" s="87" t="s">
        <v>1240</v>
      </c>
      <c r="B203" s="87">
        <v>5</v>
      </c>
      <c r="C203" s="125">
        <v>0</v>
      </c>
      <c r="D203" s="87" t="s">
        <v>1005</v>
      </c>
      <c r="E203" s="87" t="b">
        <v>0</v>
      </c>
      <c r="F203" s="87" t="b">
        <v>0</v>
      </c>
      <c r="G203" s="87" t="b">
        <v>0</v>
      </c>
    </row>
    <row r="204" spans="1:7" ht="15">
      <c r="A204" s="87" t="s">
        <v>1241</v>
      </c>
      <c r="B204" s="87">
        <v>5</v>
      </c>
      <c r="C204" s="125">
        <v>0</v>
      </c>
      <c r="D204" s="87" t="s">
        <v>1005</v>
      </c>
      <c r="E204" s="87" t="b">
        <v>0</v>
      </c>
      <c r="F204" s="87" t="b">
        <v>0</v>
      </c>
      <c r="G204" s="87" t="b">
        <v>0</v>
      </c>
    </row>
    <row r="205" spans="1:7" ht="15">
      <c r="A205" s="87" t="s">
        <v>1200</v>
      </c>
      <c r="B205" s="87">
        <v>5</v>
      </c>
      <c r="C205" s="125">
        <v>0</v>
      </c>
      <c r="D205" s="87" t="s">
        <v>1005</v>
      </c>
      <c r="E205" s="87" t="b">
        <v>0</v>
      </c>
      <c r="F205" s="87" t="b">
        <v>0</v>
      </c>
      <c r="G205" s="87" t="b">
        <v>0</v>
      </c>
    </row>
    <row r="206" spans="1:7" ht="15">
      <c r="A206" s="87" t="s">
        <v>1043</v>
      </c>
      <c r="B206" s="87">
        <v>5</v>
      </c>
      <c r="C206" s="125">
        <v>0</v>
      </c>
      <c r="D206" s="87" t="s">
        <v>1005</v>
      </c>
      <c r="E206" s="87" t="b">
        <v>0</v>
      </c>
      <c r="F206" s="87" t="b">
        <v>0</v>
      </c>
      <c r="G206" s="87" t="b">
        <v>0</v>
      </c>
    </row>
    <row r="207" spans="1:7" ht="15">
      <c r="A207" s="87" t="s">
        <v>1044</v>
      </c>
      <c r="B207" s="87">
        <v>5</v>
      </c>
      <c r="C207" s="125">
        <v>0</v>
      </c>
      <c r="D207" s="87" t="s">
        <v>1005</v>
      </c>
      <c r="E207" s="87" t="b">
        <v>0</v>
      </c>
      <c r="F207" s="87" t="b">
        <v>0</v>
      </c>
      <c r="G207" s="87" t="b">
        <v>0</v>
      </c>
    </row>
    <row r="208" spans="1:7" ht="15">
      <c r="A208" s="87" t="s">
        <v>1045</v>
      </c>
      <c r="B208" s="87">
        <v>5</v>
      </c>
      <c r="C208" s="125">
        <v>0</v>
      </c>
      <c r="D208" s="87" t="s">
        <v>1005</v>
      </c>
      <c r="E208" s="87" t="b">
        <v>0</v>
      </c>
      <c r="F208" s="87" t="b">
        <v>0</v>
      </c>
      <c r="G208"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F12D5-2E82-4F25-9ED4-65AFCD1003C3}">
  <dimension ref="A1:L22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47.28125" style="0" bestFit="1" customWidth="1"/>
    <col min="10" max="10" width="33.57421875" style="0" bestFit="1" customWidth="1"/>
    <col min="11" max="11" width="34.421875" style="0" bestFit="1" customWidth="1"/>
    <col min="12" max="12" width="47.28125" style="0" bestFit="1" customWidth="1"/>
  </cols>
  <sheetData>
    <row r="1" spans="1:12" ht="14.4" customHeight="1">
      <c r="A1" s="13" t="s">
        <v>1254</v>
      </c>
      <c r="B1" s="13" t="s">
        <v>1255</v>
      </c>
      <c r="C1" s="13" t="s">
        <v>1248</v>
      </c>
      <c r="D1" s="13" t="s">
        <v>1249</v>
      </c>
      <c r="E1" s="13" t="s">
        <v>1256</v>
      </c>
      <c r="F1" s="13" t="s">
        <v>144</v>
      </c>
      <c r="G1" s="13" t="s">
        <v>1257</v>
      </c>
      <c r="H1" s="13" t="s">
        <v>1258</v>
      </c>
      <c r="I1" s="13" t="s">
        <v>1259</v>
      </c>
      <c r="J1" s="13" t="s">
        <v>1260</v>
      </c>
      <c r="K1" s="13" t="s">
        <v>1261</v>
      </c>
      <c r="L1" s="13" t="s">
        <v>1262</v>
      </c>
    </row>
    <row r="2" spans="1:12" ht="15">
      <c r="A2" s="87" t="s">
        <v>1069</v>
      </c>
      <c r="B2" s="87" t="s">
        <v>1068</v>
      </c>
      <c r="C2" s="87">
        <v>48</v>
      </c>
      <c r="D2" s="125">
        <v>0.006925205796668206</v>
      </c>
      <c r="E2" s="125">
        <v>1.3993558028579405</v>
      </c>
      <c r="F2" s="87" t="s">
        <v>1250</v>
      </c>
      <c r="G2" s="87" t="b">
        <v>0</v>
      </c>
      <c r="H2" s="87" t="b">
        <v>0</v>
      </c>
      <c r="I2" s="87" t="b">
        <v>0</v>
      </c>
      <c r="J2" s="87" t="b">
        <v>0</v>
      </c>
      <c r="K2" s="87" t="b">
        <v>0</v>
      </c>
      <c r="L2" s="87" t="b">
        <v>0</v>
      </c>
    </row>
    <row r="3" spans="1:12" ht="15">
      <c r="A3" s="87" t="s">
        <v>1075</v>
      </c>
      <c r="B3" s="87" t="s">
        <v>1076</v>
      </c>
      <c r="C3" s="87">
        <v>30</v>
      </c>
      <c r="D3" s="125">
        <v>0.00902786949373708</v>
      </c>
      <c r="E3" s="125">
        <v>1.6124306281667915</v>
      </c>
      <c r="F3" s="87" t="s">
        <v>1250</v>
      </c>
      <c r="G3" s="87" t="b">
        <v>0</v>
      </c>
      <c r="H3" s="87" t="b">
        <v>0</v>
      </c>
      <c r="I3" s="87" t="b">
        <v>0</v>
      </c>
      <c r="J3" s="87" t="b">
        <v>0</v>
      </c>
      <c r="K3" s="87" t="b">
        <v>0</v>
      </c>
      <c r="L3" s="87" t="b">
        <v>0</v>
      </c>
    </row>
    <row r="4" spans="1:12" ht="15">
      <c r="A4" s="87" t="s">
        <v>1076</v>
      </c>
      <c r="B4" s="87" t="s">
        <v>1077</v>
      </c>
      <c r="C4" s="87">
        <v>30</v>
      </c>
      <c r="D4" s="125">
        <v>0.00902786949373708</v>
      </c>
      <c r="E4" s="125">
        <v>1.6124306281667915</v>
      </c>
      <c r="F4" s="87" t="s">
        <v>1250</v>
      </c>
      <c r="G4" s="87" t="b">
        <v>0</v>
      </c>
      <c r="H4" s="87" t="b">
        <v>0</v>
      </c>
      <c r="I4" s="87" t="b">
        <v>0</v>
      </c>
      <c r="J4" s="87" t="b">
        <v>0</v>
      </c>
      <c r="K4" s="87" t="b">
        <v>0</v>
      </c>
      <c r="L4" s="87" t="b">
        <v>0</v>
      </c>
    </row>
    <row r="5" spans="1:12" ht="15">
      <c r="A5" s="87" t="s">
        <v>296</v>
      </c>
      <c r="B5" s="87" t="s">
        <v>1069</v>
      </c>
      <c r="C5" s="87">
        <v>28</v>
      </c>
      <c r="D5" s="125">
        <v>0.009069887394386182</v>
      </c>
      <c r="E5" s="125">
        <v>1.2634770801856277</v>
      </c>
      <c r="F5" s="87" t="s">
        <v>1250</v>
      </c>
      <c r="G5" s="87" t="b">
        <v>0</v>
      </c>
      <c r="H5" s="87" t="b">
        <v>0</v>
      </c>
      <c r="I5" s="87" t="b">
        <v>0</v>
      </c>
      <c r="J5" s="87" t="b">
        <v>0</v>
      </c>
      <c r="K5" s="87" t="b">
        <v>0</v>
      </c>
      <c r="L5" s="87" t="b">
        <v>0</v>
      </c>
    </row>
    <row r="6" spans="1:12" ht="15">
      <c r="A6" s="87" t="s">
        <v>1200</v>
      </c>
      <c r="B6" s="87" t="s">
        <v>1043</v>
      </c>
      <c r="C6" s="87">
        <v>25</v>
      </c>
      <c r="D6" s="125">
        <v>0.009042434978107033</v>
      </c>
      <c r="E6" s="125">
        <v>1.6581881187274667</v>
      </c>
      <c r="F6" s="87" t="s">
        <v>1250</v>
      </c>
      <c r="G6" s="87" t="b">
        <v>0</v>
      </c>
      <c r="H6" s="87" t="b">
        <v>0</v>
      </c>
      <c r="I6" s="87" t="b">
        <v>0</v>
      </c>
      <c r="J6" s="87" t="b">
        <v>0</v>
      </c>
      <c r="K6" s="87" t="b">
        <v>0</v>
      </c>
      <c r="L6" s="87" t="b">
        <v>0</v>
      </c>
    </row>
    <row r="7" spans="1:12" ht="15">
      <c r="A7" s="87" t="s">
        <v>1068</v>
      </c>
      <c r="B7" s="87" t="s">
        <v>1067</v>
      </c>
      <c r="C7" s="87">
        <v>21</v>
      </c>
      <c r="D7" s="125">
        <v>0.008816009919369297</v>
      </c>
      <c r="E7" s="125">
        <v>1.0140049214939233</v>
      </c>
      <c r="F7" s="87" t="s">
        <v>1250</v>
      </c>
      <c r="G7" s="87" t="b">
        <v>0</v>
      </c>
      <c r="H7" s="87" t="b">
        <v>0</v>
      </c>
      <c r="I7" s="87" t="b">
        <v>0</v>
      </c>
      <c r="J7" s="87" t="b">
        <v>0</v>
      </c>
      <c r="K7" s="87" t="b">
        <v>0</v>
      </c>
      <c r="L7" s="87" t="b">
        <v>0</v>
      </c>
    </row>
    <row r="8" spans="1:12" ht="15">
      <c r="A8" s="87" t="s">
        <v>269</v>
      </c>
      <c r="B8" s="87" t="s">
        <v>273</v>
      </c>
      <c r="C8" s="87">
        <v>21</v>
      </c>
      <c r="D8" s="125">
        <v>0.008816009919369297</v>
      </c>
      <c r="E8" s="125">
        <v>1.4767680261667187</v>
      </c>
      <c r="F8" s="87" t="s">
        <v>1250</v>
      </c>
      <c r="G8" s="87" t="b">
        <v>0</v>
      </c>
      <c r="H8" s="87" t="b">
        <v>0</v>
      </c>
      <c r="I8" s="87" t="b">
        <v>0</v>
      </c>
      <c r="J8" s="87" t="b">
        <v>0</v>
      </c>
      <c r="K8" s="87" t="b">
        <v>0</v>
      </c>
      <c r="L8" s="87" t="b">
        <v>0</v>
      </c>
    </row>
    <row r="9" spans="1:12" ht="15">
      <c r="A9" s="87" t="s">
        <v>1068</v>
      </c>
      <c r="B9" s="87" t="s">
        <v>298</v>
      </c>
      <c r="C9" s="87">
        <v>20</v>
      </c>
      <c r="D9" s="125">
        <v>0.008721438588902456</v>
      </c>
      <c r="E9" s="125">
        <v>1.3201745568103156</v>
      </c>
      <c r="F9" s="87" t="s">
        <v>1250</v>
      </c>
      <c r="G9" s="87" t="b">
        <v>0</v>
      </c>
      <c r="H9" s="87" t="b">
        <v>0</v>
      </c>
      <c r="I9" s="87" t="b">
        <v>0</v>
      </c>
      <c r="J9" s="87" t="b">
        <v>0</v>
      </c>
      <c r="K9" s="87" t="b">
        <v>0</v>
      </c>
      <c r="L9" s="87" t="b">
        <v>0</v>
      </c>
    </row>
    <row r="10" spans="1:12" ht="15">
      <c r="A10" s="87" t="s">
        <v>298</v>
      </c>
      <c r="B10" s="87" t="s">
        <v>1202</v>
      </c>
      <c r="C10" s="87">
        <v>20</v>
      </c>
      <c r="D10" s="125">
        <v>0.008721438588902456</v>
      </c>
      <c r="E10" s="125">
        <v>1.7093406411748482</v>
      </c>
      <c r="F10" s="87" t="s">
        <v>1250</v>
      </c>
      <c r="G10" s="87" t="b">
        <v>0</v>
      </c>
      <c r="H10" s="87" t="b">
        <v>0</v>
      </c>
      <c r="I10" s="87" t="b">
        <v>0</v>
      </c>
      <c r="J10" s="87" t="b">
        <v>0</v>
      </c>
      <c r="K10" s="87" t="b">
        <v>0</v>
      </c>
      <c r="L10" s="87" t="b">
        <v>0</v>
      </c>
    </row>
    <row r="11" spans="1:12" ht="15">
      <c r="A11" s="87" t="s">
        <v>1202</v>
      </c>
      <c r="B11" s="87" t="s">
        <v>1200</v>
      </c>
      <c r="C11" s="87">
        <v>20</v>
      </c>
      <c r="D11" s="125">
        <v>0.008721438588902456</v>
      </c>
      <c r="E11" s="125">
        <v>1.584401904566548</v>
      </c>
      <c r="F11" s="87" t="s">
        <v>1250</v>
      </c>
      <c r="G11" s="87" t="b">
        <v>0</v>
      </c>
      <c r="H11" s="87" t="b">
        <v>0</v>
      </c>
      <c r="I11" s="87" t="b">
        <v>0</v>
      </c>
      <c r="J11" s="87" t="b">
        <v>0</v>
      </c>
      <c r="K11" s="87" t="b">
        <v>0</v>
      </c>
      <c r="L11" s="87" t="b">
        <v>0</v>
      </c>
    </row>
    <row r="12" spans="1:12" ht="15">
      <c r="A12" s="87" t="s">
        <v>1043</v>
      </c>
      <c r="B12" s="87" t="s">
        <v>1075</v>
      </c>
      <c r="C12" s="87">
        <v>20</v>
      </c>
      <c r="D12" s="125">
        <v>0.008721438588902456</v>
      </c>
      <c r="E12" s="125">
        <v>1.4820968596717856</v>
      </c>
      <c r="F12" s="87" t="s">
        <v>1250</v>
      </c>
      <c r="G12" s="87" t="b">
        <v>0</v>
      </c>
      <c r="H12" s="87" t="b">
        <v>0</v>
      </c>
      <c r="I12" s="87" t="b">
        <v>0</v>
      </c>
      <c r="J12" s="87" t="b">
        <v>0</v>
      </c>
      <c r="K12" s="87" t="b">
        <v>0</v>
      </c>
      <c r="L12" s="87" t="b">
        <v>0</v>
      </c>
    </row>
    <row r="13" spans="1:12" ht="15">
      <c r="A13" s="87" t="s">
        <v>1077</v>
      </c>
      <c r="B13" s="87" t="s">
        <v>1073</v>
      </c>
      <c r="C13" s="87">
        <v>20</v>
      </c>
      <c r="D13" s="125">
        <v>0.008721438588902456</v>
      </c>
      <c r="E13" s="125">
        <v>1.5213501588194591</v>
      </c>
      <c r="F13" s="87" t="s">
        <v>1250</v>
      </c>
      <c r="G13" s="87" t="b">
        <v>0</v>
      </c>
      <c r="H13" s="87" t="b">
        <v>0</v>
      </c>
      <c r="I13" s="87" t="b">
        <v>0</v>
      </c>
      <c r="J13" s="87" t="b">
        <v>0</v>
      </c>
      <c r="K13" s="87" t="b">
        <v>0</v>
      </c>
      <c r="L13" s="87" t="b">
        <v>0</v>
      </c>
    </row>
    <row r="14" spans="1:12" ht="15">
      <c r="A14" s="87" t="s">
        <v>1073</v>
      </c>
      <c r="B14" s="87" t="s">
        <v>1203</v>
      </c>
      <c r="C14" s="87">
        <v>20</v>
      </c>
      <c r="D14" s="125">
        <v>0.008721438588902456</v>
      </c>
      <c r="E14" s="125">
        <v>1.5213501588194591</v>
      </c>
      <c r="F14" s="87" t="s">
        <v>1250</v>
      </c>
      <c r="G14" s="87" t="b">
        <v>0</v>
      </c>
      <c r="H14" s="87" t="b">
        <v>0</v>
      </c>
      <c r="I14" s="87" t="b">
        <v>0</v>
      </c>
      <c r="J14" s="87" t="b">
        <v>0</v>
      </c>
      <c r="K14" s="87" t="b">
        <v>0</v>
      </c>
      <c r="L14" s="87" t="b">
        <v>0</v>
      </c>
    </row>
    <row r="15" spans="1:12" ht="15">
      <c r="A15" s="87" t="s">
        <v>1203</v>
      </c>
      <c r="B15" s="87" t="s">
        <v>1204</v>
      </c>
      <c r="C15" s="87">
        <v>20</v>
      </c>
      <c r="D15" s="125">
        <v>0.008721438588902456</v>
      </c>
      <c r="E15" s="125">
        <v>1.7885218872224729</v>
      </c>
      <c r="F15" s="87" t="s">
        <v>1250</v>
      </c>
      <c r="G15" s="87" t="b">
        <v>0</v>
      </c>
      <c r="H15" s="87" t="b">
        <v>0</v>
      </c>
      <c r="I15" s="87" t="b">
        <v>0</v>
      </c>
      <c r="J15" s="87" t="b">
        <v>0</v>
      </c>
      <c r="K15" s="87" t="b">
        <v>0</v>
      </c>
      <c r="L15" s="87" t="b">
        <v>0</v>
      </c>
    </row>
    <row r="16" spans="1:12" ht="15">
      <c r="A16" s="87" t="s">
        <v>1204</v>
      </c>
      <c r="B16" s="87" t="s">
        <v>1205</v>
      </c>
      <c r="C16" s="87">
        <v>20</v>
      </c>
      <c r="D16" s="125">
        <v>0.008721438588902456</v>
      </c>
      <c r="E16" s="125">
        <v>1.7885218872224729</v>
      </c>
      <c r="F16" s="87" t="s">
        <v>1250</v>
      </c>
      <c r="G16" s="87" t="b">
        <v>0</v>
      </c>
      <c r="H16" s="87" t="b">
        <v>0</v>
      </c>
      <c r="I16" s="87" t="b">
        <v>0</v>
      </c>
      <c r="J16" s="87" t="b">
        <v>0</v>
      </c>
      <c r="K16" s="87" t="b">
        <v>0</v>
      </c>
      <c r="L16" s="87" t="b">
        <v>0</v>
      </c>
    </row>
    <row r="17" spans="1:12" ht="15">
      <c r="A17" s="87" t="s">
        <v>1205</v>
      </c>
      <c r="B17" s="87" t="s">
        <v>1206</v>
      </c>
      <c r="C17" s="87">
        <v>20</v>
      </c>
      <c r="D17" s="125">
        <v>0.008721438588902456</v>
      </c>
      <c r="E17" s="125">
        <v>1.7885218872224729</v>
      </c>
      <c r="F17" s="87" t="s">
        <v>1250</v>
      </c>
      <c r="G17" s="87" t="b">
        <v>0</v>
      </c>
      <c r="H17" s="87" t="b">
        <v>0</v>
      </c>
      <c r="I17" s="87" t="b">
        <v>0</v>
      </c>
      <c r="J17" s="87" t="b">
        <v>0</v>
      </c>
      <c r="K17" s="87" t="b">
        <v>0</v>
      </c>
      <c r="L17" s="87" t="b">
        <v>0</v>
      </c>
    </row>
    <row r="18" spans="1:12" ht="15">
      <c r="A18" s="87" t="s">
        <v>1206</v>
      </c>
      <c r="B18" s="87" t="s">
        <v>1207</v>
      </c>
      <c r="C18" s="87">
        <v>20</v>
      </c>
      <c r="D18" s="125">
        <v>0.008721438588902456</v>
      </c>
      <c r="E18" s="125">
        <v>1.7885218872224729</v>
      </c>
      <c r="F18" s="87" t="s">
        <v>1250</v>
      </c>
      <c r="G18" s="87" t="b">
        <v>0</v>
      </c>
      <c r="H18" s="87" t="b">
        <v>0</v>
      </c>
      <c r="I18" s="87" t="b">
        <v>0</v>
      </c>
      <c r="J18" s="87" t="b">
        <v>0</v>
      </c>
      <c r="K18" s="87" t="b">
        <v>0</v>
      </c>
      <c r="L18" s="87" t="b">
        <v>0</v>
      </c>
    </row>
    <row r="19" spans="1:12" ht="15">
      <c r="A19" s="87" t="s">
        <v>1207</v>
      </c>
      <c r="B19" s="87" t="s">
        <v>1208</v>
      </c>
      <c r="C19" s="87">
        <v>20</v>
      </c>
      <c r="D19" s="125">
        <v>0.008721438588902456</v>
      </c>
      <c r="E19" s="125">
        <v>1.7885218872224729</v>
      </c>
      <c r="F19" s="87" t="s">
        <v>1250</v>
      </c>
      <c r="G19" s="87" t="b">
        <v>0</v>
      </c>
      <c r="H19" s="87" t="b">
        <v>0</v>
      </c>
      <c r="I19" s="87" t="b">
        <v>0</v>
      </c>
      <c r="J19" s="87" t="b">
        <v>0</v>
      </c>
      <c r="K19" s="87" t="b">
        <v>0</v>
      </c>
      <c r="L19" s="87" t="b">
        <v>0</v>
      </c>
    </row>
    <row r="20" spans="1:12" ht="15">
      <c r="A20" s="87" t="s">
        <v>1208</v>
      </c>
      <c r="B20" s="87" t="s">
        <v>1201</v>
      </c>
      <c r="C20" s="87">
        <v>20</v>
      </c>
      <c r="D20" s="125">
        <v>0.008721438588902456</v>
      </c>
      <c r="E20" s="125">
        <v>1.6916118742144166</v>
      </c>
      <c r="F20" s="87" t="s">
        <v>1250</v>
      </c>
      <c r="G20" s="87" t="b">
        <v>0</v>
      </c>
      <c r="H20" s="87" t="b">
        <v>0</v>
      </c>
      <c r="I20" s="87" t="b">
        <v>0</v>
      </c>
      <c r="J20" s="87" t="b">
        <v>0</v>
      </c>
      <c r="K20" s="87" t="b">
        <v>0</v>
      </c>
      <c r="L20" s="87" t="b">
        <v>0</v>
      </c>
    </row>
    <row r="21" spans="1:12" ht="15">
      <c r="A21" s="87" t="s">
        <v>1201</v>
      </c>
      <c r="B21" s="87" t="s">
        <v>1209</v>
      </c>
      <c r="C21" s="87">
        <v>20</v>
      </c>
      <c r="D21" s="125">
        <v>0.008721438588902456</v>
      </c>
      <c r="E21" s="125">
        <v>1.6916118742144166</v>
      </c>
      <c r="F21" s="87" t="s">
        <v>1250</v>
      </c>
      <c r="G21" s="87" t="b">
        <v>0</v>
      </c>
      <c r="H21" s="87" t="b">
        <v>0</v>
      </c>
      <c r="I21" s="87" t="b">
        <v>0</v>
      </c>
      <c r="J21" s="87" t="b">
        <v>0</v>
      </c>
      <c r="K21" s="87" t="b">
        <v>0</v>
      </c>
      <c r="L21" s="87" t="b">
        <v>0</v>
      </c>
    </row>
    <row r="22" spans="1:12" ht="15">
      <c r="A22" s="87" t="s">
        <v>1209</v>
      </c>
      <c r="B22" s="87" t="s">
        <v>1046</v>
      </c>
      <c r="C22" s="87">
        <v>20</v>
      </c>
      <c r="D22" s="125">
        <v>0.008721438588902456</v>
      </c>
      <c r="E22" s="125">
        <v>1.7885218872224729</v>
      </c>
      <c r="F22" s="87" t="s">
        <v>1250</v>
      </c>
      <c r="G22" s="87" t="b">
        <v>0</v>
      </c>
      <c r="H22" s="87" t="b">
        <v>0</v>
      </c>
      <c r="I22" s="87" t="b">
        <v>0</v>
      </c>
      <c r="J22" s="87" t="b">
        <v>0</v>
      </c>
      <c r="K22" s="87" t="b">
        <v>0</v>
      </c>
      <c r="L22" s="87" t="b">
        <v>0</v>
      </c>
    </row>
    <row r="23" spans="1:12" ht="15">
      <c r="A23" s="87" t="s">
        <v>1046</v>
      </c>
      <c r="B23" s="87" t="s">
        <v>1047</v>
      </c>
      <c r="C23" s="87">
        <v>20</v>
      </c>
      <c r="D23" s="125">
        <v>0.008721438588902456</v>
      </c>
      <c r="E23" s="125">
        <v>1.7885218872224729</v>
      </c>
      <c r="F23" s="87" t="s">
        <v>1250</v>
      </c>
      <c r="G23" s="87" t="b">
        <v>0</v>
      </c>
      <c r="H23" s="87" t="b">
        <v>0</v>
      </c>
      <c r="I23" s="87" t="b">
        <v>0</v>
      </c>
      <c r="J23" s="87" t="b">
        <v>0</v>
      </c>
      <c r="K23" s="87" t="b">
        <v>0</v>
      </c>
      <c r="L23" s="87" t="b">
        <v>0</v>
      </c>
    </row>
    <row r="24" spans="1:12" ht="15">
      <c r="A24" s="87" t="s">
        <v>1047</v>
      </c>
      <c r="B24" s="87" t="s">
        <v>1048</v>
      </c>
      <c r="C24" s="87">
        <v>20</v>
      </c>
      <c r="D24" s="125">
        <v>0.008721438588902456</v>
      </c>
      <c r="E24" s="125">
        <v>1.7885218872224729</v>
      </c>
      <c r="F24" s="87" t="s">
        <v>1250</v>
      </c>
      <c r="G24" s="87" t="b">
        <v>0</v>
      </c>
      <c r="H24" s="87" t="b">
        <v>0</v>
      </c>
      <c r="I24" s="87" t="b">
        <v>0</v>
      </c>
      <c r="J24" s="87" t="b">
        <v>0</v>
      </c>
      <c r="K24" s="87" t="b">
        <v>0</v>
      </c>
      <c r="L24" s="87" t="b">
        <v>0</v>
      </c>
    </row>
    <row r="25" spans="1:12" ht="15">
      <c r="A25" s="87" t="s">
        <v>1048</v>
      </c>
      <c r="B25" s="87" t="s">
        <v>1049</v>
      </c>
      <c r="C25" s="87">
        <v>20</v>
      </c>
      <c r="D25" s="125">
        <v>0.008721438588902456</v>
      </c>
      <c r="E25" s="125">
        <v>1.7885218872224729</v>
      </c>
      <c r="F25" s="87" t="s">
        <v>1250</v>
      </c>
      <c r="G25" s="87" t="b">
        <v>0</v>
      </c>
      <c r="H25" s="87" t="b">
        <v>0</v>
      </c>
      <c r="I25" s="87" t="b">
        <v>0</v>
      </c>
      <c r="J25" s="87" t="b">
        <v>0</v>
      </c>
      <c r="K25" s="87" t="b">
        <v>0</v>
      </c>
      <c r="L25" s="87" t="b">
        <v>0</v>
      </c>
    </row>
    <row r="26" spans="1:12" ht="15">
      <c r="A26" s="87" t="s">
        <v>1049</v>
      </c>
      <c r="B26" s="87" t="s">
        <v>1052</v>
      </c>
      <c r="C26" s="87">
        <v>20</v>
      </c>
      <c r="D26" s="125">
        <v>0.008721438588902456</v>
      </c>
      <c r="E26" s="125">
        <v>1.7885218872224729</v>
      </c>
      <c r="F26" s="87" t="s">
        <v>1250</v>
      </c>
      <c r="G26" s="87" t="b">
        <v>0</v>
      </c>
      <c r="H26" s="87" t="b">
        <v>0</v>
      </c>
      <c r="I26" s="87" t="b">
        <v>0</v>
      </c>
      <c r="J26" s="87" t="b">
        <v>0</v>
      </c>
      <c r="K26" s="87" t="b">
        <v>0</v>
      </c>
      <c r="L26" s="87" t="b">
        <v>0</v>
      </c>
    </row>
    <row r="27" spans="1:12" ht="15">
      <c r="A27" s="87" t="s">
        <v>1052</v>
      </c>
      <c r="B27" s="87" t="s">
        <v>1053</v>
      </c>
      <c r="C27" s="87">
        <v>20</v>
      </c>
      <c r="D27" s="125">
        <v>0.008721438588902456</v>
      </c>
      <c r="E27" s="125">
        <v>1.7885218872224729</v>
      </c>
      <c r="F27" s="87" t="s">
        <v>1250</v>
      </c>
      <c r="G27" s="87" t="b">
        <v>0</v>
      </c>
      <c r="H27" s="87" t="b">
        <v>0</v>
      </c>
      <c r="I27" s="87" t="b">
        <v>0</v>
      </c>
      <c r="J27" s="87" t="b">
        <v>0</v>
      </c>
      <c r="K27" s="87" t="b">
        <v>0</v>
      </c>
      <c r="L27" s="87" t="b">
        <v>0</v>
      </c>
    </row>
    <row r="28" spans="1:12" ht="15">
      <c r="A28" s="87" t="s">
        <v>1053</v>
      </c>
      <c r="B28" s="87" t="s">
        <v>1054</v>
      </c>
      <c r="C28" s="87">
        <v>20</v>
      </c>
      <c r="D28" s="125">
        <v>0.008721438588902456</v>
      </c>
      <c r="E28" s="125">
        <v>1.7885218872224729</v>
      </c>
      <c r="F28" s="87" t="s">
        <v>1250</v>
      </c>
      <c r="G28" s="87" t="b">
        <v>0</v>
      </c>
      <c r="H28" s="87" t="b">
        <v>0</v>
      </c>
      <c r="I28" s="87" t="b">
        <v>0</v>
      </c>
      <c r="J28" s="87" t="b">
        <v>0</v>
      </c>
      <c r="K28" s="87" t="b">
        <v>0</v>
      </c>
      <c r="L28" s="87" t="b">
        <v>0</v>
      </c>
    </row>
    <row r="29" spans="1:12" ht="15">
      <c r="A29" s="87" t="s">
        <v>1054</v>
      </c>
      <c r="B29" s="87" t="s">
        <v>296</v>
      </c>
      <c r="C29" s="87">
        <v>20</v>
      </c>
      <c r="D29" s="125">
        <v>0.008721438588902456</v>
      </c>
      <c r="E29" s="125">
        <v>1.4560834273068677</v>
      </c>
      <c r="F29" s="87" t="s">
        <v>1250</v>
      </c>
      <c r="G29" s="87" t="b">
        <v>0</v>
      </c>
      <c r="H29" s="87" t="b">
        <v>0</v>
      </c>
      <c r="I29" s="87" t="b">
        <v>0</v>
      </c>
      <c r="J29" s="87" t="b">
        <v>0</v>
      </c>
      <c r="K29" s="87" t="b">
        <v>0</v>
      </c>
      <c r="L29" s="87" t="b">
        <v>0</v>
      </c>
    </row>
    <row r="30" spans="1:12" ht="15">
      <c r="A30" s="87" t="s">
        <v>296</v>
      </c>
      <c r="B30" s="87" t="s">
        <v>273</v>
      </c>
      <c r="C30" s="87">
        <v>20</v>
      </c>
      <c r="D30" s="125">
        <v>0.008721438588902456</v>
      </c>
      <c r="E30" s="125">
        <v>0.9517232191298733</v>
      </c>
      <c r="F30" s="87" t="s">
        <v>1250</v>
      </c>
      <c r="G30" s="87" t="b">
        <v>0</v>
      </c>
      <c r="H30" s="87" t="b">
        <v>0</v>
      </c>
      <c r="I30" s="87" t="b">
        <v>0</v>
      </c>
      <c r="J30" s="87" t="b">
        <v>0</v>
      </c>
      <c r="K30" s="87" t="b">
        <v>0</v>
      </c>
      <c r="L30" s="87" t="b">
        <v>0</v>
      </c>
    </row>
    <row r="31" spans="1:12" ht="15">
      <c r="A31" s="87" t="s">
        <v>273</v>
      </c>
      <c r="B31" s="87" t="s">
        <v>274</v>
      </c>
      <c r="C31" s="87">
        <v>20</v>
      </c>
      <c r="D31" s="125">
        <v>0.008721438588902456</v>
      </c>
      <c r="E31" s="125">
        <v>1.5332493821191668</v>
      </c>
      <c r="F31" s="87" t="s">
        <v>1250</v>
      </c>
      <c r="G31" s="87" t="b">
        <v>0</v>
      </c>
      <c r="H31" s="87" t="b">
        <v>0</v>
      </c>
      <c r="I31" s="87" t="b">
        <v>0</v>
      </c>
      <c r="J31" s="87" t="b">
        <v>0</v>
      </c>
      <c r="K31" s="87" t="b">
        <v>0</v>
      </c>
      <c r="L31" s="87" t="b">
        <v>0</v>
      </c>
    </row>
    <row r="32" spans="1:12" ht="15">
      <c r="A32" s="87" t="s">
        <v>274</v>
      </c>
      <c r="B32" s="87" t="s">
        <v>260</v>
      </c>
      <c r="C32" s="87">
        <v>20</v>
      </c>
      <c r="D32" s="125">
        <v>0.008721438588902456</v>
      </c>
      <c r="E32" s="125">
        <v>1.7093406411748482</v>
      </c>
      <c r="F32" s="87" t="s">
        <v>1250</v>
      </c>
      <c r="G32" s="87" t="b">
        <v>0</v>
      </c>
      <c r="H32" s="87" t="b">
        <v>0</v>
      </c>
      <c r="I32" s="87" t="b">
        <v>0</v>
      </c>
      <c r="J32" s="87" t="b">
        <v>0</v>
      </c>
      <c r="K32" s="87" t="b">
        <v>0</v>
      </c>
      <c r="L32" s="87" t="b">
        <v>0</v>
      </c>
    </row>
    <row r="33" spans="1:12" ht="15">
      <c r="A33" s="87" t="s">
        <v>260</v>
      </c>
      <c r="B33" s="87" t="s">
        <v>1055</v>
      </c>
      <c r="C33" s="87">
        <v>20</v>
      </c>
      <c r="D33" s="125">
        <v>0.008721438588902456</v>
      </c>
      <c r="E33" s="125">
        <v>1.7093406411748482</v>
      </c>
      <c r="F33" s="87" t="s">
        <v>1250</v>
      </c>
      <c r="G33" s="87" t="b">
        <v>0</v>
      </c>
      <c r="H33" s="87" t="b">
        <v>0</v>
      </c>
      <c r="I33" s="87" t="b">
        <v>0</v>
      </c>
      <c r="J33" s="87" t="b">
        <v>0</v>
      </c>
      <c r="K33" s="87" t="b">
        <v>0</v>
      </c>
      <c r="L33" s="87" t="b">
        <v>0</v>
      </c>
    </row>
    <row r="34" spans="1:12" ht="15">
      <c r="A34" s="87" t="s">
        <v>1067</v>
      </c>
      <c r="B34" s="87" t="s">
        <v>1210</v>
      </c>
      <c r="C34" s="87">
        <v>20</v>
      </c>
      <c r="D34" s="125">
        <v>0.013342006442532252</v>
      </c>
      <c r="E34" s="125">
        <v>1.3413638558802536</v>
      </c>
      <c r="F34" s="87" t="s">
        <v>1250</v>
      </c>
      <c r="G34" s="87" t="b">
        <v>0</v>
      </c>
      <c r="H34" s="87" t="b">
        <v>0</v>
      </c>
      <c r="I34" s="87" t="b">
        <v>0</v>
      </c>
      <c r="J34" s="87" t="b">
        <v>0</v>
      </c>
      <c r="K34" s="87" t="b">
        <v>0</v>
      </c>
      <c r="L34" s="87" t="b">
        <v>0</v>
      </c>
    </row>
    <row r="35" spans="1:12" ht="15">
      <c r="A35" s="87" t="s">
        <v>1067</v>
      </c>
      <c r="B35" s="87" t="s">
        <v>1071</v>
      </c>
      <c r="C35" s="87">
        <v>16</v>
      </c>
      <c r="D35" s="125">
        <v>0.008167143356255428</v>
      </c>
      <c r="E35" s="125">
        <v>1.3413638558802536</v>
      </c>
      <c r="F35" s="87" t="s">
        <v>1250</v>
      </c>
      <c r="G35" s="87" t="b">
        <v>0</v>
      </c>
      <c r="H35" s="87" t="b">
        <v>0</v>
      </c>
      <c r="I35" s="87" t="b">
        <v>0</v>
      </c>
      <c r="J35" s="87" t="b">
        <v>0</v>
      </c>
      <c r="K35" s="87" t="b">
        <v>0</v>
      </c>
      <c r="L35" s="87" t="b">
        <v>0</v>
      </c>
    </row>
    <row r="36" spans="1:12" ht="15">
      <c r="A36" s="87" t="s">
        <v>1071</v>
      </c>
      <c r="B36" s="87" t="s">
        <v>1072</v>
      </c>
      <c r="C36" s="87">
        <v>16</v>
      </c>
      <c r="D36" s="125">
        <v>0.008167143356255428</v>
      </c>
      <c r="E36" s="125">
        <v>1.8854319002305293</v>
      </c>
      <c r="F36" s="87" t="s">
        <v>1250</v>
      </c>
      <c r="G36" s="87" t="b">
        <v>0</v>
      </c>
      <c r="H36" s="87" t="b">
        <v>0</v>
      </c>
      <c r="I36" s="87" t="b">
        <v>0</v>
      </c>
      <c r="J36" s="87" t="b">
        <v>0</v>
      </c>
      <c r="K36" s="87" t="b">
        <v>0</v>
      </c>
      <c r="L36" s="87" t="b">
        <v>0</v>
      </c>
    </row>
    <row r="37" spans="1:12" ht="15">
      <c r="A37" s="87" t="s">
        <v>1072</v>
      </c>
      <c r="B37" s="87" t="s">
        <v>269</v>
      </c>
      <c r="C37" s="87">
        <v>16</v>
      </c>
      <c r="D37" s="125">
        <v>0.008167143356255428</v>
      </c>
      <c r="E37" s="125">
        <v>1.7673325881525348</v>
      </c>
      <c r="F37" s="87" t="s">
        <v>1250</v>
      </c>
      <c r="G37" s="87" t="b">
        <v>0</v>
      </c>
      <c r="H37" s="87" t="b">
        <v>0</v>
      </c>
      <c r="I37" s="87" t="b">
        <v>0</v>
      </c>
      <c r="J37" s="87" t="b">
        <v>0</v>
      </c>
      <c r="K37" s="87" t="b">
        <v>0</v>
      </c>
      <c r="L37" s="87" t="b">
        <v>0</v>
      </c>
    </row>
    <row r="38" spans="1:12" ht="15">
      <c r="A38" s="87" t="s">
        <v>273</v>
      </c>
      <c r="B38" s="87" t="s">
        <v>271</v>
      </c>
      <c r="C38" s="87">
        <v>16</v>
      </c>
      <c r="D38" s="125">
        <v>0.008167143356255428</v>
      </c>
      <c r="E38" s="125">
        <v>1.5332493821191668</v>
      </c>
      <c r="F38" s="87" t="s">
        <v>1250</v>
      </c>
      <c r="G38" s="87" t="b">
        <v>0</v>
      </c>
      <c r="H38" s="87" t="b">
        <v>0</v>
      </c>
      <c r="I38" s="87" t="b">
        <v>0</v>
      </c>
      <c r="J38" s="87" t="b">
        <v>0</v>
      </c>
      <c r="K38" s="87" t="b">
        <v>0</v>
      </c>
      <c r="L38" s="87" t="b">
        <v>0</v>
      </c>
    </row>
    <row r="39" spans="1:12" ht="15">
      <c r="A39" s="87" t="s">
        <v>296</v>
      </c>
      <c r="B39" s="87" t="s">
        <v>1212</v>
      </c>
      <c r="C39" s="87">
        <v>10</v>
      </c>
      <c r="D39" s="125">
        <v>0.006671003221266126</v>
      </c>
      <c r="E39" s="125">
        <v>1.2634770801856277</v>
      </c>
      <c r="F39" s="87" t="s">
        <v>1250</v>
      </c>
      <c r="G39" s="87" t="b">
        <v>0</v>
      </c>
      <c r="H39" s="87" t="b">
        <v>0</v>
      </c>
      <c r="I39" s="87" t="b">
        <v>0</v>
      </c>
      <c r="J39" s="87" t="b">
        <v>0</v>
      </c>
      <c r="K39" s="87" t="b">
        <v>0</v>
      </c>
      <c r="L39" s="87" t="b">
        <v>0</v>
      </c>
    </row>
    <row r="40" spans="1:12" ht="15">
      <c r="A40" s="87" t="s">
        <v>1212</v>
      </c>
      <c r="B40" s="87" t="s">
        <v>1067</v>
      </c>
      <c r="C40" s="87">
        <v>10</v>
      </c>
      <c r="D40" s="125">
        <v>0.006671003221266126</v>
      </c>
      <c r="E40" s="125">
        <v>1.3819817067885176</v>
      </c>
      <c r="F40" s="87" t="s">
        <v>1250</v>
      </c>
      <c r="G40" s="87" t="b">
        <v>0</v>
      </c>
      <c r="H40" s="87" t="b">
        <v>0</v>
      </c>
      <c r="I40" s="87" t="b">
        <v>0</v>
      </c>
      <c r="J40" s="87" t="b">
        <v>0</v>
      </c>
      <c r="K40" s="87" t="b">
        <v>0</v>
      </c>
      <c r="L40" s="87" t="b">
        <v>0</v>
      </c>
    </row>
    <row r="41" spans="1:12" ht="15">
      <c r="A41" s="87" t="s">
        <v>1210</v>
      </c>
      <c r="B41" s="87" t="s">
        <v>1067</v>
      </c>
      <c r="C41" s="87">
        <v>10</v>
      </c>
      <c r="D41" s="125">
        <v>0.006671003221266126</v>
      </c>
      <c r="E41" s="125">
        <v>1.0809517111245366</v>
      </c>
      <c r="F41" s="87" t="s">
        <v>1250</v>
      </c>
      <c r="G41" s="87" t="b">
        <v>0</v>
      </c>
      <c r="H41" s="87" t="b">
        <v>0</v>
      </c>
      <c r="I41" s="87" t="b">
        <v>0</v>
      </c>
      <c r="J41" s="87" t="b">
        <v>0</v>
      </c>
      <c r="K41" s="87" t="b">
        <v>0</v>
      </c>
      <c r="L41" s="87" t="b">
        <v>0</v>
      </c>
    </row>
    <row r="42" spans="1:12" ht="15">
      <c r="A42" s="87" t="s">
        <v>1067</v>
      </c>
      <c r="B42" s="87" t="s">
        <v>1213</v>
      </c>
      <c r="C42" s="87">
        <v>10</v>
      </c>
      <c r="D42" s="125">
        <v>0.006671003221266126</v>
      </c>
      <c r="E42" s="125">
        <v>1.3413638558802536</v>
      </c>
      <c r="F42" s="87" t="s">
        <v>1250</v>
      </c>
      <c r="G42" s="87" t="b">
        <v>0</v>
      </c>
      <c r="H42" s="87" t="b">
        <v>0</v>
      </c>
      <c r="I42" s="87" t="b">
        <v>0</v>
      </c>
      <c r="J42" s="87" t="b">
        <v>0</v>
      </c>
      <c r="K42" s="87" t="b">
        <v>0</v>
      </c>
      <c r="L42" s="87" t="b">
        <v>0</v>
      </c>
    </row>
    <row r="43" spans="1:12" ht="15">
      <c r="A43" s="87" t="s">
        <v>1213</v>
      </c>
      <c r="B43" s="87" t="s">
        <v>1214</v>
      </c>
      <c r="C43" s="87">
        <v>10</v>
      </c>
      <c r="D43" s="125">
        <v>0.006671003221266126</v>
      </c>
      <c r="E43" s="125">
        <v>2.0895518828864543</v>
      </c>
      <c r="F43" s="87" t="s">
        <v>1250</v>
      </c>
      <c r="G43" s="87" t="b">
        <v>0</v>
      </c>
      <c r="H43" s="87" t="b">
        <v>0</v>
      </c>
      <c r="I43" s="87" t="b">
        <v>0</v>
      </c>
      <c r="J43" s="87" t="b">
        <v>0</v>
      </c>
      <c r="K43" s="87" t="b">
        <v>0</v>
      </c>
      <c r="L43" s="87" t="b">
        <v>0</v>
      </c>
    </row>
    <row r="44" spans="1:12" ht="15">
      <c r="A44" s="87" t="s">
        <v>1214</v>
      </c>
      <c r="B44" s="87" t="s">
        <v>1215</v>
      </c>
      <c r="C44" s="87">
        <v>10</v>
      </c>
      <c r="D44" s="125">
        <v>0.006671003221266126</v>
      </c>
      <c r="E44" s="125">
        <v>2.0895518828864543</v>
      </c>
      <c r="F44" s="87" t="s">
        <v>1250</v>
      </c>
      <c r="G44" s="87" t="b">
        <v>0</v>
      </c>
      <c r="H44" s="87" t="b">
        <v>0</v>
      </c>
      <c r="I44" s="87" t="b">
        <v>0</v>
      </c>
      <c r="J44" s="87" t="b">
        <v>0</v>
      </c>
      <c r="K44" s="87" t="b">
        <v>0</v>
      </c>
      <c r="L44" s="87" t="b">
        <v>0</v>
      </c>
    </row>
    <row r="45" spans="1:12" ht="15">
      <c r="A45" s="87" t="s">
        <v>1215</v>
      </c>
      <c r="B45" s="87" t="s">
        <v>1211</v>
      </c>
      <c r="C45" s="87">
        <v>10</v>
      </c>
      <c r="D45" s="125">
        <v>0.006671003221266126</v>
      </c>
      <c r="E45" s="125">
        <v>1.7885218872224729</v>
      </c>
      <c r="F45" s="87" t="s">
        <v>1250</v>
      </c>
      <c r="G45" s="87" t="b">
        <v>0</v>
      </c>
      <c r="H45" s="87" t="b">
        <v>0</v>
      </c>
      <c r="I45" s="87" t="b">
        <v>0</v>
      </c>
      <c r="J45" s="87" t="b">
        <v>0</v>
      </c>
      <c r="K45" s="87" t="b">
        <v>0</v>
      </c>
      <c r="L45" s="87" t="b">
        <v>0</v>
      </c>
    </row>
    <row r="46" spans="1:12" ht="15">
      <c r="A46" s="87" t="s">
        <v>1211</v>
      </c>
      <c r="B46" s="87" t="s">
        <v>1216</v>
      </c>
      <c r="C46" s="87">
        <v>10</v>
      </c>
      <c r="D46" s="125">
        <v>0.006671003221266126</v>
      </c>
      <c r="E46" s="125">
        <v>1.7885218872224729</v>
      </c>
      <c r="F46" s="87" t="s">
        <v>1250</v>
      </c>
      <c r="G46" s="87" t="b">
        <v>0</v>
      </c>
      <c r="H46" s="87" t="b">
        <v>0</v>
      </c>
      <c r="I46" s="87" t="b">
        <v>0</v>
      </c>
      <c r="J46" s="87" t="b">
        <v>0</v>
      </c>
      <c r="K46" s="87" t="b">
        <v>0</v>
      </c>
      <c r="L46" s="87" t="b">
        <v>0</v>
      </c>
    </row>
    <row r="47" spans="1:12" ht="15">
      <c r="A47" s="87" t="s">
        <v>1216</v>
      </c>
      <c r="B47" s="87" t="s">
        <v>1067</v>
      </c>
      <c r="C47" s="87">
        <v>10</v>
      </c>
      <c r="D47" s="125">
        <v>0.006671003221266126</v>
      </c>
      <c r="E47" s="125">
        <v>1.3819817067885176</v>
      </c>
      <c r="F47" s="87" t="s">
        <v>1250</v>
      </c>
      <c r="G47" s="87" t="b">
        <v>0</v>
      </c>
      <c r="H47" s="87" t="b">
        <v>0</v>
      </c>
      <c r="I47" s="87" t="b">
        <v>0</v>
      </c>
      <c r="J47" s="87" t="b">
        <v>0</v>
      </c>
      <c r="K47" s="87" t="b">
        <v>0</v>
      </c>
      <c r="L47" s="87" t="b">
        <v>0</v>
      </c>
    </row>
    <row r="48" spans="1:12" ht="15">
      <c r="A48" s="87" t="s">
        <v>1210</v>
      </c>
      <c r="B48" s="87" t="s">
        <v>1217</v>
      </c>
      <c r="C48" s="87">
        <v>10</v>
      </c>
      <c r="D48" s="125">
        <v>0.006671003221266126</v>
      </c>
      <c r="E48" s="125">
        <v>1.7885218872224729</v>
      </c>
      <c r="F48" s="87" t="s">
        <v>1250</v>
      </c>
      <c r="G48" s="87" t="b">
        <v>0</v>
      </c>
      <c r="H48" s="87" t="b">
        <v>0</v>
      </c>
      <c r="I48" s="87" t="b">
        <v>0</v>
      </c>
      <c r="J48" s="87" t="b">
        <v>0</v>
      </c>
      <c r="K48" s="87" t="b">
        <v>0</v>
      </c>
      <c r="L48" s="87" t="b">
        <v>0</v>
      </c>
    </row>
    <row r="49" spans="1:12" ht="15">
      <c r="A49" s="87" t="s">
        <v>1217</v>
      </c>
      <c r="B49" s="87" t="s">
        <v>1218</v>
      </c>
      <c r="C49" s="87">
        <v>10</v>
      </c>
      <c r="D49" s="125">
        <v>0.006671003221266126</v>
      </c>
      <c r="E49" s="125">
        <v>2.0895518828864543</v>
      </c>
      <c r="F49" s="87" t="s">
        <v>1250</v>
      </c>
      <c r="G49" s="87" t="b">
        <v>0</v>
      </c>
      <c r="H49" s="87" t="b">
        <v>0</v>
      </c>
      <c r="I49" s="87" t="b">
        <v>0</v>
      </c>
      <c r="J49" s="87" t="b">
        <v>1</v>
      </c>
      <c r="K49" s="87" t="b">
        <v>0</v>
      </c>
      <c r="L49" s="87" t="b">
        <v>0</v>
      </c>
    </row>
    <row r="50" spans="1:12" ht="15">
      <c r="A50" s="87" t="s">
        <v>1218</v>
      </c>
      <c r="B50" s="87" t="s">
        <v>1219</v>
      </c>
      <c r="C50" s="87">
        <v>10</v>
      </c>
      <c r="D50" s="125">
        <v>0.006671003221266126</v>
      </c>
      <c r="E50" s="125">
        <v>2.0895518828864543</v>
      </c>
      <c r="F50" s="87" t="s">
        <v>1250</v>
      </c>
      <c r="G50" s="87" t="b">
        <v>1</v>
      </c>
      <c r="H50" s="87" t="b">
        <v>0</v>
      </c>
      <c r="I50" s="87" t="b">
        <v>0</v>
      </c>
      <c r="J50" s="87" t="b">
        <v>0</v>
      </c>
      <c r="K50" s="87" t="b">
        <v>0</v>
      </c>
      <c r="L50" s="87" t="b">
        <v>0</v>
      </c>
    </row>
    <row r="51" spans="1:12" ht="15">
      <c r="A51" s="87" t="s">
        <v>1219</v>
      </c>
      <c r="B51" s="87" t="s">
        <v>1220</v>
      </c>
      <c r="C51" s="87">
        <v>10</v>
      </c>
      <c r="D51" s="125">
        <v>0.006671003221266126</v>
      </c>
      <c r="E51" s="125">
        <v>2.0895518828864543</v>
      </c>
      <c r="F51" s="87" t="s">
        <v>1250</v>
      </c>
      <c r="G51" s="87" t="b">
        <v>0</v>
      </c>
      <c r="H51" s="87" t="b">
        <v>0</v>
      </c>
      <c r="I51" s="87" t="b">
        <v>0</v>
      </c>
      <c r="J51" s="87" t="b">
        <v>0</v>
      </c>
      <c r="K51" s="87" t="b">
        <v>0</v>
      </c>
      <c r="L51" s="87" t="b">
        <v>0</v>
      </c>
    </row>
    <row r="52" spans="1:12" ht="15">
      <c r="A52" s="87" t="s">
        <v>1220</v>
      </c>
      <c r="B52" s="87" t="s">
        <v>1221</v>
      </c>
      <c r="C52" s="87">
        <v>10</v>
      </c>
      <c r="D52" s="125">
        <v>0.006671003221266126</v>
      </c>
      <c r="E52" s="125">
        <v>2.0895518828864543</v>
      </c>
      <c r="F52" s="87" t="s">
        <v>1250</v>
      </c>
      <c r="G52" s="87" t="b">
        <v>0</v>
      </c>
      <c r="H52" s="87" t="b">
        <v>0</v>
      </c>
      <c r="I52" s="87" t="b">
        <v>0</v>
      </c>
      <c r="J52" s="87" t="b">
        <v>0</v>
      </c>
      <c r="K52" s="87" t="b">
        <v>0</v>
      </c>
      <c r="L52" s="87" t="b">
        <v>0</v>
      </c>
    </row>
    <row r="53" spans="1:12" ht="15">
      <c r="A53" s="87" t="s">
        <v>1221</v>
      </c>
      <c r="B53" s="87" t="s">
        <v>1222</v>
      </c>
      <c r="C53" s="87">
        <v>10</v>
      </c>
      <c r="D53" s="125">
        <v>0.006671003221266126</v>
      </c>
      <c r="E53" s="125">
        <v>2.0895518828864543</v>
      </c>
      <c r="F53" s="87" t="s">
        <v>1250</v>
      </c>
      <c r="G53" s="87" t="b">
        <v>0</v>
      </c>
      <c r="H53" s="87" t="b">
        <v>0</v>
      </c>
      <c r="I53" s="87" t="b">
        <v>0</v>
      </c>
      <c r="J53" s="87" t="b">
        <v>0</v>
      </c>
      <c r="K53" s="87" t="b">
        <v>0</v>
      </c>
      <c r="L53" s="87" t="b">
        <v>0</v>
      </c>
    </row>
    <row r="54" spans="1:12" ht="15">
      <c r="A54" s="87" t="s">
        <v>1222</v>
      </c>
      <c r="B54" s="87" t="s">
        <v>1211</v>
      </c>
      <c r="C54" s="87">
        <v>10</v>
      </c>
      <c r="D54" s="125">
        <v>0.006671003221266126</v>
      </c>
      <c r="E54" s="125">
        <v>1.7885218872224729</v>
      </c>
      <c r="F54" s="87" t="s">
        <v>1250</v>
      </c>
      <c r="G54" s="87" t="b">
        <v>0</v>
      </c>
      <c r="H54" s="87" t="b">
        <v>0</v>
      </c>
      <c r="I54" s="87" t="b">
        <v>0</v>
      </c>
      <c r="J54" s="87" t="b">
        <v>0</v>
      </c>
      <c r="K54" s="87" t="b">
        <v>0</v>
      </c>
      <c r="L54" s="87" t="b">
        <v>0</v>
      </c>
    </row>
    <row r="55" spans="1:12" ht="15">
      <c r="A55" s="87" t="s">
        <v>1211</v>
      </c>
      <c r="B55" s="87" t="s">
        <v>1223</v>
      </c>
      <c r="C55" s="87">
        <v>10</v>
      </c>
      <c r="D55" s="125">
        <v>0.006671003221266126</v>
      </c>
      <c r="E55" s="125">
        <v>1.7885218872224729</v>
      </c>
      <c r="F55" s="87" t="s">
        <v>1250</v>
      </c>
      <c r="G55" s="87" t="b">
        <v>0</v>
      </c>
      <c r="H55" s="87" t="b">
        <v>0</v>
      </c>
      <c r="I55" s="87" t="b">
        <v>0</v>
      </c>
      <c r="J55" s="87" t="b">
        <v>0</v>
      </c>
      <c r="K55" s="87" t="b">
        <v>0</v>
      </c>
      <c r="L55" s="87" t="b">
        <v>0</v>
      </c>
    </row>
    <row r="56" spans="1:12" ht="15">
      <c r="A56" s="87" t="s">
        <v>1223</v>
      </c>
      <c r="B56" s="87" t="s">
        <v>1073</v>
      </c>
      <c r="C56" s="87">
        <v>10</v>
      </c>
      <c r="D56" s="125">
        <v>0.006671003221266126</v>
      </c>
      <c r="E56" s="125">
        <v>1.5213501588194591</v>
      </c>
      <c r="F56" s="87" t="s">
        <v>1250</v>
      </c>
      <c r="G56" s="87" t="b">
        <v>0</v>
      </c>
      <c r="H56" s="87" t="b">
        <v>0</v>
      </c>
      <c r="I56" s="87" t="b">
        <v>0</v>
      </c>
      <c r="J56" s="87" t="b">
        <v>0</v>
      </c>
      <c r="K56" s="87" t="b">
        <v>0</v>
      </c>
      <c r="L56" s="87" t="b">
        <v>0</v>
      </c>
    </row>
    <row r="57" spans="1:12" ht="15">
      <c r="A57" s="87" t="s">
        <v>1073</v>
      </c>
      <c r="B57" s="87" t="s">
        <v>1075</v>
      </c>
      <c r="C57" s="87">
        <v>10</v>
      </c>
      <c r="D57" s="125">
        <v>0.006671003221266126</v>
      </c>
      <c r="E57" s="125">
        <v>1.0442289040997965</v>
      </c>
      <c r="F57" s="87" t="s">
        <v>1250</v>
      </c>
      <c r="G57" s="87" t="b">
        <v>0</v>
      </c>
      <c r="H57" s="87" t="b">
        <v>0</v>
      </c>
      <c r="I57" s="87" t="b">
        <v>0</v>
      </c>
      <c r="J57" s="87" t="b">
        <v>0</v>
      </c>
      <c r="K57" s="87" t="b">
        <v>0</v>
      </c>
      <c r="L57" s="87" t="b">
        <v>0</v>
      </c>
    </row>
    <row r="58" spans="1:12" ht="15">
      <c r="A58" s="87" t="s">
        <v>1224</v>
      </c>
      <c r="B58" s="87" t="s">
        <v>296</v>
      </c>
      <c r="C58" s="87">
        <v>7</v>
      </c>
      <c r="D58" s="125">
        <v>0.005501869346137402</v>
      </c>
      <c r="E58" s="125">
        <v>1.4560834273068677</v>
      </c>
      <c r="F58" s="87" t="s">
        <v>1250</v>
      </c>
      <c r="G58" s="87" t="b">
        <v>0</v>
      </c>
      <c r="H58" s="87" t="b">
        <v>0</v>
      </c>
      <c r="I58" s="87" t="b">
        <v>0</v>
      </c>
      <c r="J58" s="87" t="b">
        <v>0</v>
      </c>
      <c r="K58" s="87" t="b">
        <v>0</v>
      </c>
      <c r="L58" s="87" t="b">
        <v>0</v>
      </c>
    </row>
    <row r="59" spans="1:12" ht="15">
      <c r="A59" s="87" t="s">
        <v>1068</v>
      </c>
      <c r="B59" s="87" t="s">
        <v>1225</v>
      </c>
      <c r="C59" s="87">
        <v>7</v>
      </c>
      <c r="D59" s="125">
        <v>0.005501869346137402</v>
      </c>
      <c r="E59" s="125">
        <v>1.3993558028579405</v>
      </c>
      <c r="F59" s="87" t="s">
        <v>1250</v>
      </c>
      <c r="G59" s="87" t="b">
        <v>0</v>
      </c>
      <c r="H59" s="87" t="b">
        <v>0</v>
      </c>
      <c r="I59" s="87" t="b">
        <v>0</v>
      </c>
      <c r="J59" s="87" t="b">
        <v>0</v>
      </c>
      <c r="K59" s="87" t="b">
        <v>0</v>
      </c>
      <c r="L59" s="87" t="b">
        <v>0</v>
      </c>
    </row>
    <row r="60" spans="1:12" ht="15">
      <c r="A60" s="87" t="s">
        <v>1225</v>
      </c>
      <c r="B60" s="87" t="s">
        <v>1226</v>
      </c>
      <c r="C60" s="87">
        <v>7</v>
      </c>
      <c r="D60" s="125">
        <v>0.005501869346137402</v>
      </c>
      <c r="E60" s="125">
        <v>2.2444538428721974</v>
      </c>
      <c r="F60" s="87" t="s">
        <v>1250</v>
      </c>
      <c r="G60" s="87" t="b">
        <v>0</v>
      </c>
      <c r="H60" s="87" t="b">
        <v>0</v>
      </c>
      <c r="I60" s="87" t="b">
        <v>0</v>
      </c>
      <c r="J60" s="87" t="b">
        <v>0</v>
      </c>
      <c r="K60" s="87" t="b">
        <v>0</v>
      </c>
      <c r="L60" s="87" t="b">
        <v>0</v>
      </c>
    </row>
    <row r="61" spans="1:12" ht="15">
      <c r="A61" s="87" t="s">
        <v>1226</v>
      </c>
      <c r="B61" s="87" t="s">
        <v>1227</v>
      </c>
      <c r="C61" s="87">
        <v>7</v>
      </c>
      <c r="D61" s="125">
        <v>0.005501869346137402</v>
      </c>
      <c r="E61" s="125">
        <v>2.2444538428721974</v>
      </c>
      <c r="F61" s="87" t="s">
        <v>1250</v>
      </c>
      <c r="G61" s="87" t="b">
        <v>0</v>
      </c>
      <c r="H61" s="87" t="b">
        <v>0</v>
      </c>
      <c r="I61" s="87" t="b">
        <v>0</v>
      </c>
      <c r="J61" s="87" t="b">
        <v>0</v>
      </c>
      <c r="K61" s="87" t="b">
        <v>0</v>
      </c>
      <c r="L61" s="87" t="b">
        <v>0</v>
      </c>
    </row>
    <row r="62" spans="1:12" ht="15">
      <c r="A62" s="87" t="s">
        <v>1227</v>
      </c>
      <c r="B62" s="87" t="s">
        <v>1228</v>
      </c>
      <c r="C62" s="87">
        <v>7</v>
      </c>
      <c r="D62" s="125">
        <v>0.005501869346137402</v>
      </c>
      <c r="E62" s="125">
        <v>2.2444538428721974</v>
      </c>
      <c r="F62" s="87" t="s">
        <v>1250</v>
      </c>
      <c r="G62" s="87" t="b">
        <v>0</v>
      </c>
      <c r="H62" s="87" t="b">
        <v>0</v>
      </c>
      <c r="I62" s="87" t="b">
        <v>0</v>
      </c>
      <c r="J62" s="87" t="b">
        <v>0</v>
      </c>
      <c r="K62" s="87" t="b">
        <v>0</v>
      </c>
      <c r="L62" s="87" t="b">
        <v>0</v>
      </c>
    </row>
    <row r="63" spans="1:12" ht="15">
      <c r="A63" s="87" t="s">
        <v>1228</v>
      </c>
      <c r="B63" s="87" t="s">
        <v>1229</v>
      </c>
      <c r="C63" s="87">
        <v>7</v>
      </c>
      <c r="D63" s="125">
        <v>0.005501869346137402</v>
      </c>
      <c r="E63" s="125">
        <v>2.2444538428721974</v>
      </c>
      <c r="F63" s="87" t="s">
        <v>1250</v>
      </c>
      <c r="G63" s="87" t="b">
        <v>0</v>
      </c>
      <c r="H63" s="87" t="b">
        <v>0</v>
      </c>
      <c r="I63" s="87" t="b">
        <v>0</v>
      </c>
      <c r="J63" s="87" t="b">
        <v>0</v>
      </c>
      <c r="K63" s="87" t="b">
        <v>0</v>
      </c>
      <c r="L63" s="87" t="b">
        <v>0</v>
      </c>
    </row>
    <row r="64" spans="1:12" ht="15">
      <c r="A64" s="87" t="s">
        <v>1229</v>
      </c>
      <c r="B64" s="87" t="s">
        <v>1230</v>
      </c>
      <c r="C64" s="87">
        <v>7</v>
      </c>
      <c r="D64" s="125">
        <v>0.005501869346137402</v>
      </c>
      <c r="E64" s="125">
        <v>2.2444538428721974</v>
      </c>
      <c r="F64" s="87" t="s">
        <v>1250</v>
      </c>
      <c r="G64" s="87" t="b">
        <v>0</v>
      </c>
      <c r="H64" s="87" t="b">
        <v>0</v>
      </c>
      <c r="I64" s="87" t="b">
        <v>0</v>
      </c>
      <c r="J64" s="87" t="b">
        <v>1</v>
      </c>
      <c r="K64" s="87" t="b">
        <v>0</v>
      </c>
      <c r="L64" s="87" t="b">
        <v>0</v>
      </c>
    </row>
    <row r="65" spans="1:12" ht="15">
      <c r="A65" s="87" t="s">
        <v>1230</v>
      </c>
      <c r="B65" s="87" t="s">
        <v>1231</v>
      </c>
      <c r="C65" s="87">
        <v>7</v>
      </c>
      <c r="D65" s="125">
        <v>0.005501869346137402</v>
      </c>
      <c r="E65" s="125">
        <v>2.2444538428721974</v>
      </c>
      <c r="F65" s="87" t="s">
        <v>1250</v>
      </c>
      <c r="G65" s="87" t="b">
        <v>1</v>
      </c>
      <c r="H65" s="87" t="b">
        <v>0</v>
      </c>
      <c r="I65" s="87" t="b">
        <v>0</v>
      </c>
      <c r="J65" s="87" t="b">
        <v>1</v>
      </c>
      <c r="K65" s="87" t="b">
        <v>0</v>
      </c>
      <c r="L65" s="87" t="b">
        <v>0</v>
      </c>
    </row>
    <row r="66" spans="1:12" ht="15">
      <c r="A66" s="87" t="s">
        <v>1231</v>
      </c>
      <c r="B66" s="87" t="s">
        <v>1232</v>
      </c>
      <c r="C66" s="87">
        <v>7</v>
      </c>
      <c r="D66" s="125">
        <v>0.005501869346137402</v>
      </c>
      <c r="E66" s="125">
        <v>2.2444538428721974</v>
      </c>
      <c r="F66" s="87" t="s">
        <v>1250</v>
      </c>
      <c r="G66" s="87" t="b">
        <v>1</v>
      </c>
      <c r="H66" s="87" t="b">
        <v>0</v>
      </c>
      <c r="I66" s="87" t="b">
        <v>0</v>
      </c>
      <c r="J66" s="87" t="b">
        <v>1</v>
      </c>
      <c r="K66" s="87" t="b">
        <v>0</v>
      </c>
      <c r="L66" s="87" t="b">
        <v>0</v>
      </c>
    </row>
    <row r="67" spans="1:12" ht="15">
      <c r="A67" s="87" t="s">
        <v>1232</v>
      </c>
      <c r="B67" s="87" t="s">
        <v>1073</v>
      </c>
      <c r="C67" s="87">
        <v>7</v>
      </c>
      <c r="D67" s="125">
        <v>0.005501869346137402</v>
      </c>
      <c r="E67" s="125">
        <v>1.5213501588194591</v>
      </c>
      <c r="F67" s="87" t="s">
        <v>1250</v>
      </c>
      <c r="G67" s="87" t="b">
        <v>1</v>
      </c>
      <c r="H67" s="87" t="b">
        <v>0</v>
      </c>
      <c r="I67" s="87" t="b">
        <v>0</v>
      </c>
      <c r="J67" s="87" t="b">
        <v>0</v>
      </c>
      <c r="K67" s="87" t="b">
        <v>0</v>
      </c>
      <c r="L67" s="87" t="b">
        <v>0</v>
      </c>
    </row>
    <row r="68" spans="1:12" ht="15">
      <c r="A68" s="87" t="s">
        <v>1073</v>
      </c>
      <c r="B68" s="87" t="s">
        <v>1233</v>
      </c>
      <c r="C68" s="87">
        <v>7</v>
      </c>
      <c r="D68" s="125">
        <v>0.005501869346137402</v>
      </c>
      <c r="E68" s="125">
        <v>1.5213501588194591</v>
      </c>
      <c r="F68" s="87" t="s">
        <v>1250</v>
      </c>
      <c r="G68" s="87" t="b">
        <v>0</v>
      </c>
      <c r="H68" s="87" t="b">
        <v>0</v>
      </c>
      <c r="I68" s="87" t="b">
        <v>0</v>
      </c>
      <c r="J68" s="87" t="b">
        <v>0</v>
      </c>
      <c r="K68" s="87" t="b">
        <v>0</v>
      </c>
      <c r="L68" s="87" t="b">
        <v>0</v>
      </c>
    </row>
    <row r="69" spans="1:12" ht="15">
      <c r="A69" s="87" t="s">
        <v>1233</v>
      </c>
      <c r="B69" s="87" t="s">
        <v>1234</v>
      </c>
      <c r="C69" s="87">
        <v>7</v>
      </c>
      <c r="D69" s="125">
        <v>0.005501869346137402</v>
      </c>
      <c r="E69" s="125">
        <v>2.2444538428721974</v>
      </c>
      <c r="F69" s="87" t="s">
        <v>1250</v>
      </c>
      <c r="G69" s="87" t="b">
        <v>0</v>
      </c>
      <c r="H69" s="87" t="b">
        <v>0</v>
      </c>
      <c r="I69" s="87" t="b">
        <v>0</v>
      </c>
      <c r="J69" s="87" t="b">
        <v>0</v>
      </c>
      <c r="K69" s="87" t="b">
        <v>0</v>
      </c>
      <c r="L69" s="87" t="b">
        <v>0</v>
      </c>
    </row>
    <row r="70" spans="1:12" ht="15">
      <c r="A70" s="87" t="s">
        <v>1234</v>
      </c>
      <c r="B70" s="87" t="s">
        <v>1200</v>
      </c>
      <c r="C70" s="87">
        <v>7</v>
      </c>
      <c r="D70" s="125">
        <v>0.005501869346137402</v>
      </c>
      <c r="E70" s="125">
        <v>1.5844019045665483</v>
      </c>
      <c r="F70" s="87" t="s">
        <v>1250</v>
      </c>
      <c r="G70" s="87" t="b">
        <v>0</v>
      </c>
      <c r="H70" s="87" t="b">
        <v>0</v>
      </c>
      <c r="I70" s="87" t="b">
        <v>0</v>
      </c>
      <c r="J70" s="87" t="b">
        <v>0</v>
      </c>
      <c r="K70" s="87" t="b">
        <v>0</v>
      </c>
      <c r="L70" s="87" t="b">
        <v>0</v>
      </c>
    </row>
    <row r="71" spans="1:12" ht="15">
      <c r="A71" s="87" t="s">
        <v>1067</v>
      </c>
      <c r="B71" s="87" t="s">
        <v>1079</v>
      </c>
      <c r="C71" s="87">
        <v>5</v>
      </c>
      <c r="D71" s="125">
        <v>0.004490643574040512</v>
      </c>
      <c r="E71" s="125">
        <v>1.3413638558802536</v>
      </c>
      <c r="F71" s="87" t="s">
        <v>1250</v>
      </c>
      <c r="G71" s="87" t="b">
        <v>0</v>
      </c>
      <c r="H71" s="87" t="b">
        <v>0</v>
      </c>
      <c r="I71" s="87" t="b">
        <v>0</v>
      </c>
      <c r="J71" s="87" t="b">
        <v>0</v>
      </c>
      <c r="K71" s="87" t="b">
        <v>0</v>
      </c>
      <c r="L71" s="87" t="b">
        <v>0</v>
      </c>
    </row>
    <row r="72" spans="1:12" ht="15">
      <c r="A72" s="87" t="s">
        <v>1079</v>
      </c>
      <c r="B72" s="87" t="s">
        <v>1080</v>
      </c>
      <c r="C72" s="87">
        <v>5</v>
      </c>
      <c r="D72" s="125">
        <v>0.004490643574040512</v>
      </c>
      <c r="E72" s="125">
        <v>2.390581878550435</v>
      </c>
      <c r="F72" s="87" t="s">
        <v>1250</v>
      </c>
      <c r="G72" s="87" t="b">
        <v>0</v>
      </c>
      <c r="H72" s="87" t="b">
        <v>0</v>
      </c>
      <c r="I72" s="87" t="b">
        <v>0</v>
      </c>
      <c r="J72" s="87" t="b">
        <v>0</v>
      </c>
      <c r="K72" s="87" t="b">
        <v>0</v>
      </c>
      <c r="L72" s="87" t="b">
        <v>0</v>
      </c>
    </row>
    <row r="73" spans="1:12" ht="15">
      <c r="A73" s="87" t="s">
        <v>1080</v>
      </c>
      <c r="B73" s="87" t="s">
        <v>1081</v>
      </c>
      <c r="C73" s="87">
        <v>5</v>
      </c>
      <c r="D73" s="125">
        <v>0.004490643574040512</v>
      </c>
      <c r="E73" s="125">
        <v>2.390581878550435</v>
      </c>
      <c r="F73" s="87" t="s">
        <v>1250</v>
      </c>
      <c r="G73" s="87" t="b">
        <v>0</v>
      </c>
      <c r="H73" s="87" t="b">
        <v>0</v>
      </c>
      <c r="I73" s="87" t="b">
        <v>0</v>
      </c>
      <c r="J73" s="87" t="b">
        <v>0</v>
      </c>
      <c r="K73" s="87" t="b">
        <v>0</v>
      </c>
      <c r="L73" s="87" t="b">
        <v>0</v>
      </c>
    </row>
    <row r="74" spans="1:12" ht="15">
      <c r="A74" s="87" t="s">
        <v>1081</v>
      </c>
      <c r="B74" s="87" t="s">
        <v>1082</v>
      </c>
      <c r="C74" s="87">
        <v>5</v>
      </c>
      <c r="D74" s="125">
        <v>0.004490643574040512</v>
      </c>
      <c r="E74" s="125">
        <v>2.390581878550435</v>
      </c>
      <c r="F74" s="87" t="s">
        <v>1250</v>
      </c>
      <c r="G74" s="87" t="b">
        <v>0</v>
      </c>
      <c r="H74" s="87" t="b">
        <v>0</v>
      </c>
      <c r="I74" s="87" t="b">
        <v>0</v>
      </c>
      <c r="J74" s="87" t="b">
        <v>0</v>
      </c>
      <c r="K74" s="87" t="b">
        <v>0</v>
      </c>
      <c r="L74" s="87" t="b">
        <v>0</v>
      </c>
    </row>
    <row r="75" spans="1:12" ht="15">
      <c r="A75" s="87" t="s">
        <v>1082</v>
      </c>
      <c r="B75" s="87" t="s">
        <v>1083</v>
      </c>
      <c r="C75" s="87">
        <v>5</v>
      </c>
      <c r="D75" s="125">
        <v>0.004490643574040512</v>
      </c>
      <c r="E75" s="125">
        <v>2.390581878550435</v>
      </c>
      <c r="F75" s="87" t="s">
        <v>1250</v>
      </c>
      <c r="G75" s="87" t="b">
        <v>0</v>
      </c>
      <c r="H75" s="87" t="b">
        <v>0</v>
      </c>
      <c r="I75" s="87" t="b">
        <v>0</v>
      </c>
      <c r="J75" s="87" t="b">
        <v>0</v>
      </c>
      <c r="K75" s="87" t="b">
        <v>0</v>
      </c>
      <c r="L75" s="87" t="b">
        <v>0</v>
      </c>
    </row>
    <row r="76" spans="1:12" ht="15">
      <c r="A76" s="87" t="s">
        <v>1083</v>
      </c>
      <c r="B76" s="87" t="s">
        <v>1084</v>
      </c>
      <c r="C76" s="87">
        <v>5</v>
      </c>
      <c r="D76" s="125">
        <v>0.004490643574040512</v>
      </c>
      <c r="E76" s="125">
        <v>2.390581878550435</v>
      </c>
      <c r="F76" s="87" t="s">
        <v>1250</v>
      </c>
      <c r="G76" s="87" t="b">
        <v>0</v>
      </c>
      <c r="H76" s="87" t="b">
        <v>0</v>
      </c>
      <c r="I76" s="87" t="b">
        <v>0</v>
      </c>
      <c r="J76" s="87" t="b">
        <v>0</v>
      </c>
      <c r="K76" s="87" t="b">
        <v>1</v>
      </c>
      <c r="L76" s="87" t="b">
        <v>0</v>
      </c>
    </row>
    <row r="77" spans="1:12" ht="15">
      <c r="A77" s="87" t="s">
        <v>1084</v>
      </c>
      <c r="B77" s="87" t="s">
        <v>296</v>
      </c>
      <c r="C77" s="87">
        <v>5</v>
      </c>
      <c r="D77" s="125">
        <v>0.004490643574040512</v>
      </c>
      <c r="E77" s="125">
        <v>1.4560834273068677</v>
      </c>
      <c r="F77" s="87" t="s">
        <v>1250</v>
      </c>
      <c r="G77" s="87" t="b">
        <v>0</v>
      </c>
      <c r="H77" s="87" t="b">
        <v>1</v>
      </c>
      <c r="I77" s="87" t="b">
        <v>0</v>
      </c>
      <c r="J77" s="87" t="b">
        <v>0</v>
      </c>
      <c r="K77" s="87" t="b">
        <v>0</v>
      </c>
      <c r="L77" s="87" t="b">
        <v>0</v>
      </c>
    </row>
    <row r="78" spans="1:12" ht="15">
      <c r="A78" s="87" t="s">
        <v>296</v>
      </c>
      <c r="B78" s="87" t="s">
        <v>1085</v>
      </c>
      <c r="C78" s="87">
        <v>5</v>
      </c>
      <c r="D78" s="125">
        <v>0.004490643574040512</v>
      </c>
      <c r="E78" s="125">
        <v>1.2634770801856277</v>
      </c>
      <c r="F78" s="87" t="s">
        <v>1250</v>
      </c>
      <c r="G78" s="87" t="b">
        <v>0</v>
      </c>
      <c r="H78" s="87" t="b">
        <v>0</v>
      </c>
      <c r="I78" s="87" t="b">
        <v>0</v>
      </c>
      <c r="J78" s="87" t="b">
        <v>0</v>
      </c>
      <c r="K78" s="87" t="b">
        <v>0</v>
      </c>
      <c r="L78" s="87" t="b">
        <v>0</v>
      </c>
    </row>
    <row r="79" spans="1:12" ht="15">
      <c r="A79" s="87" t="s">
        <v>1085</v>
      </c>
      <c r="B79" s="87" t="s">
        <v>1086</v>
      </c>
      <c r="C79" s="87">
        <v>5</v>
      </c>
      <c r="D79" s="125">
        <v>0.004490643574040512</v>
      </c>
      <c r="E79" s="125">
        <v>2.390581878550435</v>
      </c>
      <c r="F79" s="87" t="s">
        <v>1250</v>
      </c>
      <c r="G79" s="87" t="b">
        <v>0</v>
      </c>
      <c r="H79" s="87" t="b">
        <v>0</v>
      </c>
      <c r="I79" s="87" t="b">
        <v>0</v>
      </c>
      <c r="J79" s="87" t="b">
        <v>0</v>
      </c>
      <c r="K79" s="87" t="b">
        <v>0</v>
      </c>
      <c r="L79" s="87" t="b">
        <v>0</v>
      </c>
    </row>
    <row r="80" spans="1:12" ht="15">
      <c r="A80" s="87" t="s">
        <v>1086</v>
      </c>
      <c r="B80" s="87" t="s">
        <v>1236</v>
      </c>
      <c r="C80" s="87">
        <v>5</v>
      </c>
      <c r="D80" s="125">
        <v>0.004490643574040512</v>
      </c>
      <c r="E80" s="125">
        <v>2.390581878550435</v>
      </c>
      <c r="F80" s="87" t="s">
        <v>1250</v>
      </c>
      <c r="G80" s="87" t="b">
        <v>0</v>
      </c>
      <c r="H80" s="87" t="b">
        <v>0</v>
      </c>
      <c r="I80" s="87" t="b">
        <v>0</v>
      </c>
      <c r="J80" s="87" t="b">
        <v>0</v>
      </c>
      <c r="K80" s="87" t="b">
        <v>0</v>
      </c>
      <c r="L80" s="87" t="b">
        <v>0</v>
      </c>
    </row>
    <row r="81" spans="1:12" ht="15">
      <c r="A81" s="87" t="s">
        <v>1236</v>
      </c>
      <c r="B81" s="87" t="s">
        <v>1237</v>
      </c>
      <c r="C81" s="87">
        <v>5</v>
      </c>
      <c r="D81" s="125">
        <v>0.004490643574040512</v>
      </c>
      <c r="E81" s="125">
        <v>2.390581878550435</v>
      </c>
      <c r="F81" s="87" t="s">
        <v>1250</v>
      </c>
      <c r="G81" s="87" t="b">
        <v>0</v>
      </c>
      <c r="H81" s="87" t="b">
        <v>0</v>
      </c>
      <c r="I81" s="87" t="b">
        <v>0</v>
      </c>
      <c r="J81" s="87" t="b">
        <v>0</v>
      </c>
      <c r="K81" s="87" t="b">
        <v>0</v>
      </c>
      <c r="L81" s="87" t="b">
        <v>0</v>
      </c>
    </row>
    <row r="82" spans="1:12" ht="15">
      <c r="A82" s="87" t="s">
        <v>1237</v>
      </c>
      <c r="B82" s="87" t="s">
        <v>1201</v>
      </c>
      <c r="C82" s="87">
        <v>5</v>
      </c>
      <c r="D82" s="125">
        <v>0.004490643574040512</v>
      </c>
      <c r="E82" s="125">
        <v>1.6916118742144166</v>
      </c>
      <c r="F82" s="87" t="s">
        <v>1250</v>
      </c>
      <c r="G82" s="87" t="b">
        <v>0</v>
      </c>
      <c r="H82" s="87" t="b">
        <v>0</v>
      </c>
      <c r="I82" s="87" t="b">
        <v>0</v>
      </c>
      <c r="J82" s="87" t="b">
        <v>0</v>
      </c>
      <c r="K82" s="87" t="b">
        <v>0</v>
      </c>
      <c r="L82" s="87" t="b">
        <v>0</v>
      </c>
    </row>
    <row r="83" spans="1:12" ht="15">
      <c r="A83" s="87" t="s">
        <v>1201</v>
      </c>
      <c r="B83" s="87" t="s">
        <v>1238</v>
      </c>
      <c r="C83" s="87">
        <v>5</v>
      </c>
      <c r="D83" s="125">
        <v>0.004490643574040512</v>
      </c>
      <c r="E83" s="125">
        <v>1.6916118742144166</v>
      </c>
      <c r="F83" s="87" t="s">
        <v>1250</v>
      </c>
      <c r="G83" s="87" t="b">
        <v>0</v>
      </c>
      <c r="H83" s="87" t="b">
        <v>0</v>
      </c>
      <c r="I83" s="87" t="b">
        <v>0</v>
      </c>
      <c r="J83" s="87" t="b">
        <v>0</v>
      </c>
      <c r="K83" s="87" t="b">
        <v>0</v>
      </c>
      <c r="L83" s="87" t="b">
        <v>0</v>
      </c>
    </row>
    <row r="84" spans="1:12" ht="15">
      <c r="A84" s="87" t="s">
        <v>1238</v>
      </c>
      <c r="B84" s="87" t="s">
        <v>1239</v>
      </c>
      <c r="C84" s="87">
        <v>5</v>
      </c>
      <c r="D84" s="125">
        <v>0.004490643574040512</v>
      </c>
      <c r="E84" s="125">
        <v>2.390581878550435</v>
      </c>
      <c r="F84" s="87" t="s">
        <v>1250</v>
      </c>
      <c r="G84" s="87" t="b">
        <v>0</v>
      </c>
      <c r="H84" s="87" t="b">
        <v>0</v>
      </c>
      <c r="I84" s="87" t="b">
        <v>0</v>
      </c>
      <c r="J84" s="87" t="b">
        <v>0</v>
      </c>
      <c r="K84" s="87" t="b">
        <v>0</v>
      </c>
      <c r="L84" s="87" t="b">
        <v>0</v>
      </c>
    </row>
    <row r="85" spans="1:12" ht="15">
      <c r="A85" s="87" t="s">
        <v>1239</v>
      </c>
      <c r="B85" s="87" t="s">
        <v>1240</v>
      </c>
      <c r="C85" s="87">
        <v>5</v>
      </c>
      <c r="D85" s="125">
        <v>0.004490643574040512</v>
      </c>
      <c r="E85" s="125">
        <v>2.390581878550435</v>
      </c>
      <c r="F85" s="87" t="s">
        <v>1250</v>
      </c>
      <c r="G85" s="87" t="b">
        <v>0</v>
      </c>
      <c r="H85" s="87" t="b">
        <v>0</v>
      </c>
      <c r="I85" s="87" t="b">
        <v>0</v>
      </c>
      <c r="J85" s="87" t="b">
        <v>0</v>
      </c>
      <c r="K85" s="87" t="b">
        <v>0</v>
      </c>
      <c r="L85" s="87" t="b">
        <v>0</v>
      </c>
    </row>
    <row r="86" spans="1:12" ht="15">
      <c r="A86" s="87" t="s">
        <v>1240</v>
      </c>
      <c r="B86" s="87" t="s">
        <v>1241</v>
      </c>
      <c r="C86" s="87">
        <v>5</v>
      </c>
      <c r="D86" s="125">
        <v>0.004490643574040512</v>
      </c>
      <c r="E86" s="125">
        <v>2.390581878550435</v>
      </c>
      <c r="F86" s="87" t="s">
        <v>1250</v>
      </c>
      <c r="G86" s="87" t="b">
        <v>0</v>
      </c>
      <c r="H86" s="87" t="b">
        <v>0</v>
      </c>
      <c r="I86" s="87" t="b">
        <v>0</v>
      </c>
      <c r="J86" s="87" t="b">
        <v>0</v>
      </c>
      <c r="K86" s="87" t="b">
        <v>0</v>
      </c>
      <c r="L86" s="87" t="b">
        <v>0</v>
      </c>
    </row>
    <row r="87" spans="1:12" ht="15">
      <c r="A87" s="87" t="s">
        <v>1241</v>
      </c>
      <c r="B87" s="87" t="s">
        <v>1200</v>
      </c>
      <c r="C87" s="87">
        <v>5</v>
      </c>
      <c r="D87" s="125">
        <v>0.004490643574040512</v>
      </c>
      <c r="E87" s="125">
        <v>1.584401904566548</v>
      </c>
      <c r="F87" s="87" t="s">
        <v>1250</v>
      </c>
      <c r="G87" s="87" t="b">
        <v>0</v>
      </c>
      <c r="H87" s="87" t="b">
        <v>0</v>
      </c>
      <c r="I87" s="87" t="b">
        <v>0</v>
      </c>
      <c r="J87" s="87" t="b">
        <v>0</v>
      </c>
      <c r="K87" s="87" t="b">
        <v>0</v>
      </c>
      <c r="L87" s="87" t="b">
        <v>0</v>
      </c>
    </row>
    <row r="88" spans="1:12" ht="15">
      <c r="A88" s="87" t="s">
        <v>1043</v>
      </c>
      <c r="B88" s="87" t="s">
        <v>1044</v>
      </c>
      <c r="C88" s="87">
        <v>5</v>
      </c>
      <c r="D88" s="125">
        <v>0.004490643574040512</v>
      </c>
      <c r="E88" s="125">
        <v>1.6581881187274667</v>
      </c>
      <c r="F88" s="87" t="s">
        <v>1250</v>
      </c>
      <c r="G88" s="87" t="b">
        <v>0</v>
      </c>
      <c r="H88" s="87" t="b">
        <v>0</v>
      </c>
      <c r="I88" s="87" t="b">
        <v>0</v>
      </c>
      <c r="J88" s="87" t="b">
        <v>0</v>
      </c>
      <c r="K88" s="87" t="b">
        <v>0</v>
      </c>
      <c r="L88" s="87" t="b">
        <v>0</v>
      </c>
    </row>
    <row r="89" spans="1:12" ht="15">
      <c r="A89" s="87" t="s">
        <v>1044</v>
      </c>
      <c r="B89" s="87" t="s">
        <v>1045</v>
      </c>
      <c r="C89" s="87">
        <v>5</v>
      </c>
      <c r="D89" s="125">
        <v>0.004490643574040512</v>
      </c>
      <c r="E89" s="125">
        <v>2.390581878550435</v>
      </c>
      <c r="F89" s="87" t="s">
        <v>1250</v>
      </c>
      <c r="G89" s="87" t="b">
        <v>0</v>
      </c>
      <c r="H89" s="87" t="b">
        <v>0</v>
      </c>
      <c r="I89" s="87" t="b">
        <v>0</v>
      </c>
      <c r="J89" s="87" t="b">
        <v>0</v>
      </c>
      <c r="K89" s="87" t="b">
        <v>0</v>
      </c>
      <c r="L89" s="87" t="b">
        <v>0</v>
      </c>
    </row>
    <row r="90" spans="1:12" ht="15">
      <c r="A90" s="87" t="s">
        <v>1067</v>
      </c>
      <c r="B90" s="87" t="s">
        <v>1235</v>
      </c>
      <c r="C90" s="87">
        <v>5</v>
      </c>
      <c r="D90" s="125">
        <v>0.004490643574040512</v>
      </c>
      <c r="E90" s="125">
        <v>1.262182609832629</v>
      </c>
      <c r="F90" s="87" t="s">
        <v>1250</v>
      </c>
      <c r="G90" s="87" t="b">
        <v>0</v>
      </c>
      <c r="H90" s="87" t="b">
        <v>0</v>
      </c>
      <c r="I90" s="87" t="b">
        <v>0</v>
      </c>
      <c r="J90" s="87" t="b">
        <v>0</v>
      </c>
      <c r="K90" s="87" t="b">
        <v>0</v>
      </c>
      <c r="L90" s="87" t="b">
        <v>0</v>
      </c>
    </row>
    <row r="91" spans="1:12" ht="15">
      <c r="A91" s="87" t="s">
        <v>1235</v>
      </c>
      <c r="B91" s="87" t="s">
        <v>1242</v>
      </c>
      <c r="C91" s="87">
        <v>5</v>
      </c>
      <c r="D91" s="125">
        <v>0.004490643574040512</v>
      </c>
      <c r="E91" s="125">
        <v>2.3114006325028105</v>
      </c>
      <c r="F91" s="87" t="s">
        <v>1250</v>
      </c>
      <c r="G91" s="87" t="b">
        <v>0</v>
      </c>
      <c r="H91" s="87" t="b">
        <v>0</v>
      </c>
      <c r="I91" s="87" t="b">
        <v>0</v>
      </c>
      <c r="J91" s="87" t="b">
        <v>0</v>
      </c>
      <c r="K91" s="87" t="b">
        <v>0</v>
      </c>
      <c r="L91" s="87" t="b">
        <v>0</v>
      </c>
    </row>
    <row r="92" spans="1:12" ht="15">
      <c r="A92" s="87" t="s">
        <v>1242</v>
      </c>
      <c r="B92" s="87" t="s">
        <v>1243</v>
      </c>
      <c r="C92" s="87">
        <v>5</v>
      </c>
      <c r="D92" s="125">
        <v>0.004490643574040512</v>
      </c>
      <c r="E92" s="125">
        <v>2.390581878550435</v>
      </c>
      <c r="F92" s="87" t="s">
        <v>1250</v>
      </c>
      <c r="G92" s="87" t="b">
        <v>0</v>
      </c>
      <c r="H92" s="87" t="b">
        <v>0</v>
      </c>
      <c r="I92" s="87" t="b">
        <v>0</v>
      </c>
      <c r="J92" s="87" t="b">
        <v>0</v>
      </c>
      <c r="K92" s="87" t="b">
        <v>0</v>
      </c>
      <c r="L92" s="87" t="b">
        <v>0</v>
      </c>
    </row>
    <row r="93" spans="1:12" ht="15">
      <c r="A93" s="87" t="s">
        <v>1243</v>
      </c>
      <c r="B93" s="87" t="s">
        <v>269</v>
      </c>
      <c r="C93" s="87">
        <v>5</v>
      </c>
      <c r="D93" s="125">
        <v>0.004490643574040512</v>
      </c>
      <c r="E93" s="125">
        <v>1.7673325881525348</v>
      </c>
      <c r="F93" s="87" t="s">
        <v>1250</v>
      </c>
      <c r="G93" s="87" t="b">
        <v>0</v>
      </c>
      <c r="H93" s="87" t="b">
        <v>0</v>
      </c>
      <c r="I93" s="87" t="b">
        <v>0</v>
      </c>
      <c r="J93" s="87" t="b">
        <v>0</v>
      </c>
      <c r="K93" s="87" t="b">
        <v>0</v>
      </c>
      <c r="L93" s="87" t="b">
        <v>0</v>
      </c>
    </row>
    <row r="94" spans="1:12" ht="15">
      <c r="A94" s="87" t="s">
        <v>1042</v>
      </c>
      <c r="B94" s="87" t="s">
        <v>298</v>
      </c>
      <c r="C94" s="87">
        <v>4</v>
      </c>
      <c r="D94" s="125">
        <v>0.003890012980515775</v>
      </c>
      <c r="E94" s="125">
        <v>1.7093406411748482</v>
      </c>
      <c r="F94" s="87" t="s">
        <v>1250</v>
      </c>
      <c r="G94" s="87" t="b">
        <v>0</v>
      </c>
      <c r="H94" s="87" t="b">
        <v>0</v>
      </c>
      <c r="I94" s="87" t="b">
        <v>0</v>
      </c>
      <c r="J94" s="87" t="b">
        <v>0</v>
      </c>
      <c r="K94" s="87" t="b">
        <v>0</v>
      </c>
      <c r="L94" s="87" t="b">
        <v>0</v>
      </c>
    </row>
    <row r="95" spans="1:12" ht="15">
      <c r="A95" s="87" t="s">
        <v>298</v>
      </c>
      <c r="B95" s="87" t="s">
        <v>296</v>
      </c>
      <c r="C95" s="87">
        <v>4</v>
      </c>
      <c r="D95" s="125">
        <v>0.003890012980515775</v>
      </c>
      <c r="E95" s="125">
        <v>0.6779321769232239</v>
      </c>
      <c r="F95" s="87" t="s">
        <v>1250</v>
      </c>
      <c r="G95" s="87" t="b">
        <v>0</v>
      </c>
      <c r="H95" s="87" t="b">
        <v>0</v>
      </c>
      <c r="I95" s="87" t="b">
        <v>0</v>
      </c>
      <c r="J95" s="87" t="b">
        <v>0</v>
      </c>
      <c r="K95" s="87" t="b">
        <v>0</v>
      </c>
      <c r="L95" s="87" t="b">
        <v>0</v>
      </c>
    </row>
    <row r="96" spans="1:12" ht="15">
      <c r="A96" s="87" t="s">
        <v>1244</v>
      </c>
      <c r="B96" s="87" t="s">
        <v>260</v>
      </c>
      <c r="C96" s="87">
        <v>4</v>
      </c>
      <c r="D96" s="125">
        <v>0.003890012980515775</v>
      </c>
      <c r="E96" s="125">
        <v>1.7093406411748482</v>
      </c>
      <c r="F96" s="87" t="s">
        <v>1250</v>
      </c>
      <c r="G96" s="87" t="b">
        <v>1</v>
      </c>
      <c r="H96" s="87" t="b">
        <v>0</v>
      </c>
      <c r="I96" s="87" t="b">
        <v>0</v>
      </c>
      <c r="J96" s="87" t="b">
        <v>0</v>
      </c>
      <c r="K96" s="87" t="b">
        <v>0</v>
      </c>
      <c r="L96" s="87" t="b">
        <v>0</v>
      </c>
    </row>
    <row r="97" spans="1:12" ht="15">
      <c r="A97" s="87" t="s">
        <v>260</v>
      </c>
      <c r="B97" s="87" t="s">
        <v>1245</v>
      </c>
      <c r="C97" s="87">
        <v>4</v>
      </c>
      <c r="D97" s="125">
        <v>0.003890012980515775</v>
      </c>
      <c r="E97" s="125">
        <v>1.7093406411748482</v>
      </c>
      <c r="F97" s="87" t="s">
        <v>1250</v>
      </c>
      <c r="G97" s="87" t="b">
        <v>0</v>
      </c>
      <c r="H97" s="87" t="b">
        <v>0</v>
      </c>
      <c r="I97" s="87" t="b">
        <v>0</v>
      </c>
      <c r="J97" s="87" t="b">
        <v>0</v>
      </c>
      <c r="K97" s="87" t="b">
        <v>0</v>
      </c>
      <c r="L97" s="87" t="b">
        <v>0</v>
      </c>
    </row>
    <row r="98" spans="1:12" ht="15">
      <c r="A98" s="87" t="s">
        <v>1245</v>
      </c>
      <c r="B98" s="87" t="s">
        <v>296</v>
      </c>
      <c r="C98" s="87">
        <v>4</v>
      </c>
      <c r="D98" s="125">
        <v>0.003890012980515775</v>
      </c>
      <c r="E98" s="125">
        <v>1.4560834273068677</v>
      </c>
      <c r="F98" s="87" t="s">
        <v>1250</v>
      </c>
      <c r="G98" s="87" t="b">
        <v>0</v>
      </c>
      <c r="H98" s="87" t="b">
        <v>0</v>
      </c>
      <c r="I98" s="87" t="b">
        <v>0</v>
      </c>
      <c r="J98" s="87" t="b">
        <v>0</v>
      </c>
      <c r="K98" s="87" t="b">
        <v>0</v>
      </c>
      <c r="L98" s="87" t="b">
        <v>0</v>
      </c>
    </row>
    <row r="99" spans="1:12" ht="15">
      <c r="A99" s="87" t="s">
        <v>296</v>
      </c>
      <c r="B99" s="87" t="s">
        <v>1246</v>
      </c>
      <c r="C99" s="87">
        <v>4</v>
      </c>
      <c r="D99" s="125">
        <v>0.003890012980515775</v>
      </c>
      <c r="E99" s="125">
        <v>1.2634770801856277</v>
      </c>
      <c r="F99" s="87" t="s">
        <v>1250</v>
      </c>
      <c r="G99" s="87" t="b">
        <v>0</v>
      </c>
      <c r="H99" s="87" t="b">
        <v>0</v>
      </c>
      <c r="I99" s="87" t="b">
        <v>0</v>
      </c>
      <c r="J99" s="87" t="b">
        <v>0</v>
      </c>
      <c r="K99" s="87" t="b">
        <v>0</v>
      </c>
      <c r="L99" s="87" t="b">
        <v>0</v>
      </c>
    </row>
    <row r="100" spans="1:12" ht="15">
      <c r="A100" s="87" t="s">
        <v>296</v>
      </c>
      <c r="B100" s="87" t="s">
        <v>1069</v>
      </c>
      <c r="C100" s="87">
        <v>28</v>
      </c>
      <c r="D100" s="125">
        <v>0.009425859980834258</v>
      </c>
      <c r="E100" s="125">
        <v>1.0859748178109656</v>
      </c>
      <c r="F100" s="87" t="s">
        <v>1003</v>
      </c>
      <c r="G100" s="87" t="b">
        <v>0</v>
      </c>
      <c r="H100" s="87" t="b">
        <v>0</v>
      </c>
      <c r="I100" s="87" t="b">
        <v>0</v>
      </c>
      <c r="J100" s="87" t="b">
        <v>0</v>
      </c>
      <c r="K100" s="87" t="b">
        <v>0</v>
      </c>
      <c r="L100" s="87" t="b">
        <v>0</v>
      </c>
    </row>
    <row r="101" spans="1:12" ht="15">
      <c r="A101" s="87" t="s">
        <v>1069</v>
      </c>
      <c r="B101" s="87" t="s">
        <v>1068</v>
      </c>
      <c r="C101" s="87">
        <v>28</v>
      </c>
      <c r="D101" s="125">
        <v>0.009425859980834258</v>
      </c>
      <c r="E101" s="125">
        <v>1.2070185105357414</v>
      </c>
      <c r="F101" s="87" t="s">
        <v>1003</v>
      </c>
      <c r="G101" s="87" t="b">
        <v>0</v>
      </c>
      <c r="H101" s="87" t="b">
        <v>0</v>
      </c>
      <c r="I101" s="87" t="b">
        <v>0</v>
      </c>
      <c r="J101" s="87" t="b">
        <v>0</v>
      </c>
      <c r="K101" s="87" t="b">
        <v>0</v>
      </c>
      <c r="L101" s="87" t="b">
        <v>0</v>
      </c>
    </row>
    <row r="102" spans="1:12" ht="15">
      <c r="A102" s="87" t="s">
        <v>1068</v>
      </c>
      <c r="B102" s="87" t="s">
        <v>1067</v>
      </c>
      <c r="C102" s="87">
        <v>21</v>
      </c>
      <c r="D102" s="125">
        <v>0.012402145938418985</v>
      </c>
      <c r="E102" s="125">
        <v>0.90598851487176</v>
      </c>
      <c r="F102" s="87" t="s">
        <v>1003</v>
      </c>
      <c r="G102" s="87" t="b">
        <v>0</v>
      </c>
      <c r="H102" s="87" t="b">
        <v>0</v>
      </c>
      <c r="I102" s="87" t="b">
        <v>0</v>
      </c>
      <c r="J102" s="87" t="b">
        <v>0</v>
      </c>
      <c r="K102" s="87" t="b">
        <v>0</v>
      </c>
      <c r="L102" s="87" t="b">
        <v>0</v>
      </c>
    </row>
    <row r="103" spans="1:12" ht="15">
      <c r="A103" s="87" t="s">
        <v>269</v>
      </c>
      <c r="B103" s="87" t="s">
        <v>273</v>
      </c>
      <c r="C103" s="87">
        <v>21</v>
      </c>
      <c r="D103" s="125">
        <v>0.012402145938418985</v>
      </c>
      <c r="E103" s="125">
        <v>1.3319572471440413</v>
      </c>
      <c r="F103" s="87" t="s">
        <v>1003</v>
      </c>
      <c r="G103" s="87" t="b">
        <v>0</v>
      </c>
      <c r="H103" s="87" t="b">
        <v>0</v>
      </c>
      <c r="I103" s="87" t="b">
        <v>0</v>
      </c>
      <c r="J103" s="87" t="b">
        <v>0</v>
      </c>
      <c r="K103" s="87" t="b">
        <v>0</v>
      </c>
      <c r="L103" s="87" t="b">
        <v>0</v>
      </c>
    </row>
    <row r="104" spans="1:12" ht="15">
      <c r="A104" s="87" t="s">
        <v>1067</v>
      </c>
      <c r="B104" s="87" t="s">
        <v>1071</v>
      </c>
      <c r="C104" s="87">
        <v>16</v>
      </c>
      <c r="D104" s="125">
        <v>0.01328988208337596</v>
      </c>
      <c r="E104" s="125">
        <v>1.03092725148006</v>
      </c>
      <c r="F104" s="87" t="s">
        <v>1003</v>
      </c>
      <c r="G104" s="87" t="b">
        <v>0</v>
      </c>
      <c r="H104" s="87" t="b">
        <v>0</v>
      </c>
      <c r="I104" s="87" t="b">
        <v>0</v>
      </c>
      <c r="J104" s="87" t="b">
        <v>0</v>
      </c>
      <c r="K104" s="87" t="b">
        <v>0</v>
      </c>
      <c r="L104" s="87" t="b">
        <v>0</v>
      </c>
    </row>
    <row r="105" spans="1:12" ht="15">
      <c r="A105" s="87" t="s">
        <v>1071</v>
      </c>
      <c r="B105" s="87" t="s">
        <v>1072</v>
      </c>
      <c r="C105" s="87">
        <v>16</v>
      </c>
      <c r="D105" s="125">
        <v>0.01328988208337596</v>
      </c>
      <c r="E105" s="125">
        <v>1.4500565592220358</v>
      </c>
      <c r="F105" s="87" t="s">
        <v>1003</v>
      </c>
      <c r="G105" s="87" t="b">
        <v>0</v>
      </c>
      <c r="H105" s="87" t="b">
        <v>0</v>
      </c>
      <c r="I105" s="87" t="b">
        <v>0</v>
      </c>
      <c r="J105" s="87" t="b">
        <v>0</v>
      </c>
      <c r="K105" s="87" t="b">
        <v>0</v>
      </c>
      <c r="L105" s="87" t="b">
        <v>0</v>
      </c>
    </row>
    <row r="106" spans="1:12" ht="15">
      <c r="A106" s="87" t="s">
        <v>1072</v>
      </c>
      <c r="B106" s="87" t="s">
        <v>269</v>
      </c>
      <c r="C106" s="87">
        <v>16</v>
      </c>
      <c r="D106" s="125">
        <v>0.01328988208337596</v>
      </c>
      <c r="E106" s="125">
        <v>1.3319572471440413</v>
      </c>
      <c r="F106" s="87" t="s">
        <v>1003</v>
      </c>
      <c r="G106" s="87" t="b">
        <v>0</v>
      </c>
      <c r="H106" s="87" t="b">
        <v>0</v>
      </c>
      <c r="I106" s="87" t="b">
        <v>0</v>
      </c>
      <c r="J106" s="87" t="b">
        <v>0</v>
      </c>
      <c r="K106" s="87" t="b">
        <v>0</v>
      </c>
      <c r="L106" s="87" t="b">
        <v>0</v>
      </c>
    </row>
    <row r="107" spans="1:12" ht="15">
      <c r="A107" s="87" t="s">
        <v>273</v>
      </c>
      <c r="B107" s="87" t="s">
        <v>271</v>
      </c>
      <c r="C107" s="87">
        <v>16</v>
      </c>
      <c r="D107" s="125">
        <v>0.01328988208337596</v>
      </c>
      <c r="E107" s="125">
        <v>1.4500565592220358</v>
      </c>
      <c r="F107" s="87" t="s">
        <v>1003</v>
      </c>
      <c r="G107" s="87" t="b">
        <v>0</v>
      </c>
      <c r="H107" s="87" t="b">
        <v>0</v>
      </c>
      <c r="I107" s="87" t="b">
        <v>0</v>
      </c>
      <c r="J107" s="87" t="b">
        <v>0</v>
      </c>
      <c r="K107" s="87" t="b">
        <v>0</v>
      </c>
      <c r="L107" s="87" t="b">
        <v>0</v>
      </c>
    </row>
    <row r="108" spans="1:12" ht="15">
      <c r="A108" s="87" t="s">
        <v>1067</v>
      </c>
      <c r="B108" s="87" t="s">
        <v>1210</v>
      </c>
      <c r="C108" s="87">
        <v>14</v>
      </c>
      <c r="D108" s="125">
        <v>0.02184471836153801</v>
      </c>
      <c r="E108" s="125">
        <v>1.03092725148006</v>
      </c>
      <c r="F108" s="87" t="s">
        <v>1003</v>
      </c>
      <c r="G108" s="87" t="b">
        <v>0</v>
      </c>
      <c r="H108" s="87" t="b">
        <v>0</v>
      </c>
      <c r="I108" s="87" t="b">
        <v>0</v>
      </c>
      <c r="J108" s="87" t="b">
        <v>0</v>
      </c>
      <c r="K108" s="87" t="b">
        <v>0</v>
      </c>
      <c r="L108" s="87" t="b">
        <v>0</v>
      </c>
    </row>
    <row r="109" spans="1:12" ht="15">
      <c r="A109" s="87" t="s">
        <v>1224</v>
      </c>
      <c r="B109" s="87" t="s">
        <v>296</v>
      </c>
      <c r="C109" s="87">
        <v>7</v>
      </c>
      <c r="D109" s="125">
        <v>0.010922359180769005</v>
      </c>
      <c r="E109" s="125">
        <v>1.5402331895711239</v>
      </c>
      <c r="F109" s="87" t="s">
        <v>1003</v>
      </c>
      <c r="G109" s="87" t="b">
        <v>0</v>
      </c>
      <c r="H109" s="87" t="b">
        <v>0</v>
      </c>
      <c r="I109" s="87" t="b">
        <v>0</v>
      </c>
      <c r="J109" s="87" t="b">
        <v>0</v>
      </c>
      <c r="K109" s="87" t="b">
        <v>0</v>
      </c>
      <c r="L109" s="87" t="b">
        <v>0</v>
      </c>
    </row>
    <row r="110" spans="1:12" ht="15">
      <c r="A110" s="87" t="s">
        <v>1068</v>
      </c>
      <c r="B110" s="87" t="s">
        <v>1225</v>
      </c>
      <c r="C110" s="87">
        <v>7</v>
      </c>
      <c r="D110" s="125">
        <v>0.010922359180769005</v>
      </c>
      <c r="E110" s="125">
        <v>1.2070185105357414</v>
      </c>
      <c r="F110" s="87" t="s">
        <v>1003</v>
      </c>
      <c r="G110" s="87" t="b">
        <v>0</v>
      </c>
      <c r="H110" s="87" t="b">
        <v>0</v>
      </c>
      <c r="I110" s="87" t="b">
        <v>0</v>
      </c>
      <c r="J110" s="87" t="b">
        <v>0</v>
      </c>
      <c r="K110" s="87" t="b">
        <v>0</v>
      </c>
      <c r="L110" s="87" t="b">
        <v>0</v>
      </c>
    </row>
    <row r="111" spans="1:12" ht="15">
      <c r="A111" s="87" t="s">
        <v>1225</v>
      </c>
      <c r="B111" s="87" t="s">
        <v>1226</v>
      </c>
      <c r="C111" s="87">
        <v>7</v>
      </c>
      <c r="D111" s="125">
        <v>0.010922359180769005</v>
      </c>
      <c r="E111" s="125">
        <v>1.8090785018637037</v>
      </c>
      <c r="F111" s="87" t="s">
        <v>1003</v>
      </c>
      <c r="G111" s="87" t="b">
        <v>0</v>
      </c>
      <c r="H111" s="87" t="b">
        <v>0</v>
      </c>
      <c r="I111" s="87" t="b">
        <v>0</v>
      </c>
      <c r="J111" s="87" t="b">
        <v>0</v>
      </c>
      <c r="K111" s="87" t="b">
        <v>0</v>
      </c>
      <c r="L111" s="87" t="b">
        <v>0</v>
      </c>
    </row>
    <row r="112" spans="1:12" ht="15">
      <c r="A112" s="87" t="s">
        <v>1226</v>
      </c>
      <c r="B112" s="87" t="s">
        <v>1227</v>
      </c>
      <c r="C112" s="87">
        <v>7</v>
      </c>
      <c r="D112" s="125">
        <v>0.010922359180769005</v>
      </c>
      <c r="E112" s="125">
        <v>1.8090785018637037</v>
      </c>
      <c r="F112" s="87" t="s">
        <v>1003</v>
      </c>
      <c r="G112" s="87" t="b">
        <v>0</v>
      </c>
      <c r="H112" s="87" t="b">
        <v>0</v>
      </c>
      <c r="I112" s="87" t="b">
        <v>0</v>
      </c>
      <c r="J112" s="87" t="b">
        <v>0</v>
      </c>
      <c r="K112" s="87" t="b">
        <v>0</v>
      </c>
      <c r="L112" s="87" t="b">
        <v>0</v>
      </c>
    </row>
    <row r="113" spans="1:12" ht="15">
      <c r="A113" s="87" t="s">
        <v>1227</v>
      </c>
      <c r="B113" s="87" t="s">
        <v>1228</v>
      </c>
      <c r="C113" s="87">
        <v>7</v>
      </c>
      <c r="D113" s="125">
        <v>0.010922359180769005</v>
      </c>
      <c r="E113" s="125">
        <v>1.8090785018637037</v>
      </c>
      <c r="F113" s="87" t="s">
        <v>1003</v>
      </c>
      <c r="G113" s="87" t="b">
        <v>0</v>
      </c>
      <c r="H113" s="87" t="b">
        <v>0</v>
      </c>
      <c r="I113" s="87" t="b">
        <v>0</v>
      </c>
      <c r="J113" s="87" t="b">
        <v>0</v>
      </c>
      <c r="K113" s="87" t="b">
        <v>0</v>
      </c>
      <c r="L113" s="87" t="b">
        <v>0</v>
      </c>
    </row>
    <row r="114" spans="1:12" ht="15">
      <c r="A114" s="87" t="s">
        <v>1228</v>
      </c>
      <c r="B114" s="87" t="s">
        <v>1229</v>
      </c>
      <c r="C114" s="87">
        <v>7</v>
      </c>
      <c r="D114" s="125">
        <v>0.010922359180769005</v>
      </c>
      <c r="E114" s="125">
        <v>1.8090785018637037</v>
      </c>
      <c r="F114" s="87" t="s">
        <v>1003</v>
      </c>
      <c r="G114" s="87" t="b">
        <v>0</v>
      </c>
      <c r="H114" s="87" t="b">
        <v>0</v>
      </c>
      <c r="I114" s="87" t="b">
        <v>0</v>
      </c>
      <c r="J114" s="87" t="b">
        <v>0</v>
      </c>
      <c r="K114" s="87" t="b">
        <v>0</v>
      </c>
      <c r="L114" s="87" t="b">
        <v>0</v>
      </c>
    </row>
    <row r="115" spans="1:12" ht="15">
      <c r="A115" s="87" t="s">
        <v>1229</v>
      </c>
      <c r="B115" s="87" t="s">
        <v>1230</v>
      </c>
      <c r="C115" s="87">
        <v>7</v>
      </c>
      <c r="D115" s="125">
        <v>0.010922359180769005</v>
      </c>
      <c r="E115" s="125">
        <v>1.8090785018637037</v>
      </c>
      <c r="F115" s="87" t="s">
        <v>1003</v>
      </c>
      <c r="G115" s="87" t="b">
        <v>0</v>
      </c>
      <c r="H115" s="87" t="b">
        <v>0</v>
      </c>
      <c r="I115" s="87" t="b">
        <v>0</v>
      </c>
      <c r="J115" s="87" t="b">
        <v>1</v>
      </c>
      <c r="K115" s="87" t="b">
        <v>0</v>
      </c>
      <c r="L115" s="87" t="b">
        <v>0</v>
      </c>
    </row>
    <row r="116" spans="1:12" ht="15">
      <c r="A116" s="87" t="s">
        <v>1230</v>
      </c>
      <c r="B116" s="87" t="s">
        <v>1231</v>
      </c>
      <c r="C116" s="87">
        <v>7</v>
      </c>
      <c r="D116" s="125">
        <v>0.010922359180769005</v>
      </c>
      <c r="E116" s="125">
        <v>1.8090785018637037</v>
      </c>
      <c r="F116" s="87" t="s">
        <v>1003</v>
      </c>
      <c r="G116" s="87" t="b">
        <v>1</v>
      </c>
      <c r="H116" s="87" t="b">
        <v>0</v>
      </c>
      <c r="I116" s="87" t="b">
        <v>0</v>
      </c>
      <c r="J116" s="87" t="b">
        <v>1</v>
      </c>
      <c r="K116" s="87" t="b">
        <v>0</v>
      </c>
      <c r="L116" s="87" t="b">
        <v>0</v>
      </c>
    </row>
    <row r="117" spans="1:12" ht="15">
      <c r="A117" s="87" t="s">
        <v>1231</v>
      </c>
      <c r="B117" s="87" t="s">
        <v>1232</v>
      </c>
      <c r="C117" s="87">
        <v>7</v>
      </c>
      <c r="D117" s="125">
        <v>0.010922359180769005</v>
      </c>
      <c r="E117" s="125">
        <v>1.8090785018637037</v>
      </c>
      <c r="F117" s="87" t="s">
        <v>1003</v>
      </c>
      <c r="G117" s="87" t="b">
        <v>1</v>
      </c>
      <c r="H117" s="87" t="b">
        <v>0</v>
      </c>
      <c r="I117" s="87" t="b">
        <v>0</v>
      </c>
      <c r="J117" s="87" t="b">
        <v>1</v>
      </c>
      <c r="K117" s="87" t="b">
        <v>0</v>
      </c>
      <c r="L117" s="87" t="b">
        <v>0</v>
      </c>
    </row>
    <row r="118" spans="1:12" ht="15">
      <c r="A118" s="87" t="s">
        <v>1232</v>
      </c>
      <c r="B118" s="87" t="s">
        <v>1073</v>
      </c>
      <c r="C118" s="87">
        <v>7</v>
      </c>
      <c r="D118" s="125">
        <v>0.010922359180769005</v>
      </c>
      <c r="E118" s="125">
        <v>1.5080485061997224</v>
      </c>
      <c r="F118" s="87" t="s">
        <v>1003</v>
      </c>
      <c r="G118" s="87" t="b">
        <v>1</v>
      </c>
      <c r="H118" s="87" t="b">
        <v>0</v>
      </c>
      <c r="I118" s="87" t="b">
        <v>0</v>
      </c>
      <c r="J118" s="87" t="b">
        <v>0</v>
      </c>
      <c r="K118" s="87" t="b">
        <v>0</v>
      </c>
      <c r="L118" s="87" t="b">
        <v>0</v>
      </c>
    </row>
    <row r="119" spans="1:12" ht="15">
      <c r="A119" s="87" t="s">
        <v>1073</v>
      </c>
      <c r="B119" s="87" t="s">
        <v>1233</v>
      </c>
      <c r="C119" s="87">
        <v>7</v>
      </c>
      <c r="D119" s="125">
        <v>0.010922359180769005</v>
      </c>
      <c r="E119" s="125">
        <v>1.5080485061997224</v>
      </c>
      <c r="F119" s="87" t="s">
        <v>1003</v>
      </c>
      <c r="G119" s="87" t="b">
        <v>0</v>
      </c>
      <c r="H119" s="87" t="b">
        <v>0</v>
      </c>
      <c r="I119" s="87" t="b">
        <v>0</v>
      </c>
      <c r="J119" s="87" t="b">
        <v>0</v>
      </c>
      <c r="K119" s="87" t="b">
        <v>0</v>
      </c>
      <c r="L119" s="87" t="b">
        <v>0</v>
      </c>
    </row>
    <row r="120" spans="1:12" ht="15">
      <c r="A120" s="87" t="s">
        <v>1233</v>
      </c>
      <c r="B120" s="87" t="s">
        <v>1234</v>
      </c>
      <c r="C120" s="87">
        <v>7</v>
      </c>
      <c r="D120" s="125">
        <v>0.010922359180769005</v>
      </c>
      <c r="E120" s="125">
        <v>1.8090785018637037</v>
      </c>
      <c r="F120" s="87" t="s">
        <v>1003</v>
      </c>
      <c r="G120" s="87" t="b">
        <v>0</v>
      </c>
      <c r="H120" s="87" t="b">
        <v>0</v>
      </c>
      <c r="I120" s="87" t="b">
        <v>0</v>
      </c>
      <c r="J120" s="87" t="b">
        <v>0</v>
      </c>
      <c r="K120" s="87" t="b">
        <v>0</v>
      </c>
      <c r="L120" s="87" t="b">
        <v>0</v>
      </c>
    </row>
    <row r="121" spans="1:12" ht="15">
      <c r="A121" s="87" t="s">
        <v>1234</v>
      </c>
      <c r="B121" s="87" t="s">
        <v>1200</v>
      </c>
      <c r="C121" s="87">
        <v>7</v>
      </c>
      <c r="D121" s="125">
        <v>0.010922359180769005</v>
      </c>
      <c r="E121" s="125">
        <v>1.8090785018637037</v>
      </c>
      <c r="F121" s="87" t="s">
        <v>1003</v>
      </c>
      <c r="G121" s="87" t="b">
        <v>0</v>
      </c>
      <c r="H121" s="87" t="b">
        <v>0</v>
      </c>
      <c r="I121" s="87" t="b">
        <v>0</v>
      </c>
      <c r="J121" s="87" t="b">
        <v>0</v>
      </c>
      <c r="K121" s="87" t="b">
        <v>0</v>
      </c>
      <c r="L121" s="87" t="b">
        <v>0</v>
      </c>
    </row>
    <row r="122" spans="1:12" ht="15">
      <c r="A122" s="87" t="s">
        <v>296</v>
      </c>
      <c r="B122" s="87" t="s">
        <v>1212</v>
      </c>
      <c r="C122" s="87">
        <v>7</v>
      </c>
      <c r="D122" s="125">
        <v>0.010922359180769005</v>
      </c>
      <c r="E122" s="125">
        <v>1.0859748178109656</v>
      </c>
      <c r="F122" s="87" t="s">
        <v>1003</v>
      </c>
      <c r="G122" s="87" t="b">
        <v>0</v>
      </c>
      <c r="H122" s="87" t="b">
        <v>0</v>
      </c>
      <c r="I122" s="87" t="b">
        <v>0</v>
      </c>
      <c r="J122" s="87" t="b">
        <v>0</v>
      </c>
      <c r="K122" s="87" t="b">
        <v>0</v>
      </c>
      <c r="L122" s="87" t="b">
        <v>0</v>
      </c>
    </row>
    <row r="123" spans="1:12" ht="15">
      <c r="A123" s="87" t="s">
        <v>1212</v>
      </c>
      <c r="B123" s="87" t="s">
        <v>1067</v>
      </c>
      <c r="C123" s="87">
        <v>7</v>
      </c>
      <c r="D123" s="125">
        <v>0.010922359180769005</v>
      </c>
      <c r="E123" s="125">
        <v>1.03092725148006</v>
      </c>
      <c r="F123" s="87" t="s">
        <v>1003</v>
      </c>
      <c r="G123" s="87" t="b">
        <v>0</v>
      </c>
      <c r="H123" s="87" t="b">
        <v>0</v>
      </c>
      <c r="I123" s="87" t="b">
        <v>0</v>
      </c>
      <c r="J123" s="87" t="b">
        <v>0</v>
      </c>
      <c r="K123" s="87" t="b">
        <v>0</v>
      </c>
      <c r="L123" s="87" t="b">
        <v>0</v>
      </c>
    </row>
    <row r="124" spans="1:12" ht="15">
      <c r="A124" s="87" t="s">
        <v>1210</v>
      </c>
      <c r="B124" s="87" t="s">
        <v>1067</v>
      </c>
      <c r="C124" s="87">
        <v>7</v>
      </c>
      <c r="D124" s="125">
        <v>0.010922359180769005</v>
      </c>
      <c r="E124" s="125">
        <v>0.7298972558160789</v>
      </c>
      <c r="F124" s="87" t="s">
        <v>1003</v>
      </c>
      <c r="G124" s="87" t="b">
        <v>0</v>
      </c>
      <c r="H124" s="87" t="b">
        <v>0</v>
      </c>
      <c r="I124" s="87" t="b">
        <v>0</v>
      </c>
      <c r="J124" s="87" t="b">
        <v>0</v>
      </c>
      <c r="K124" s="87" t="b">
        <v>0</v>
      </c>
      <c r="L124" s="87" t="b">
        <v>0</v>
      </c>
    </row>
    <row r="125" spans="1:12" ht="15">
      <c r="A125" s="87" t="s">
        <v>1067</v>
      </c>
      <c r="B125" s="87" t="s">
        <v>1213</v>
      </c>
      <c r="C125" s="87">
        <v>7</v>
      </c>
      <c r="D125" s="125">
        <v>0.010922359180769005</v>
      </c>
      <c r="E125" s="125">
        <v>1.03092725148006</v>
      </c>
      <c r="F125" s="87" t="s">
        <v>1003</v>
      </c>
      <c r="G125" s="87" t="b">
        <v>0</v>
      </c>
      <c r="H125" s="87" t="b">
        <v>0</v>
      </c>
      <c r="I125" s="87" t="b">
        <v>0</v>
      </c>
      <c r="J125" s="87" t="b">
        <v>0</v>
      </c>
      <c r="K125" s="87" t="b">
        <v>0</v>
      </c>
      <c r="L125" s="87" t="b">
        <v>0</v>
      </c>
    </row>
    <row r="126" spans="1:12" ht="15">
      <c r="A126" s="87" t="s">
        <v>1213</v>
      </c>
      <c r="B126" s="87" t="s">
        <v>1214</v>
      </c>
      <c r="C126" s="87">
        <v>7</v>
      </c>
      <c r="D126" s="125">
        <v>0.010922359180769005</v>
      </c>
      <c r="E126" s="125">
        <v>1.8090785018637037</v>
      </c>
      <c r="F126" s="87" t="s">
        <v>1003</v>
      </c>
      <c r="G126" s="87" t="b">
        <v>0</v>
      </c>
      <c r="H126" s="87" t="b">
        <v>0</v>
      </c>
      <c r="I126" s="87" t="b">
        <v>0</v>
      </c>
      <c r="J126" s="87" t="b">
        <v>0</v>
      </c>
      <c r="K126" s="87" t="b">
        <v>0</v>
      </c>
      <c r="L126" s="87" t="b">
        <v>0</v>
      </c>
    </row>
    <row r="127" spans="1:12" ht="15">
      <c r="A127" s="87" t="s">
        <v>1214</v>
      </c>
      <c r="B127" s="87" t="s">
        <v>1215</v>
      </c>
      <c r="C127" s="87">
        <v>7</v>
      </c>
      <c r="D127" s="125">
        <v>0.010922359180769005</v>
      </c>
      <c r="E127" s="125">
        <v>1.8090785018637037</v>
      </c>
      <c r="F127" s="87" t="s">
        <v>1003</v>
      </c>
      <c r="G127" s="87" t="b">
        <v>0</v>
      </c>
      <c r="H127" s="87" t="b">
        <v>0</v>
      </c>
      <c r="I127" s="87" t="b">
        <v>0</v>
      </c>
      <c r="J127" s="87" t="b">
        <v>0</v>
      </c>
      <c r="K127" s="87" t="b">
        <v>0</v>
      </c>
      <c r="L127" s="87" t="b">
        <v>0</v>
      </c>
    </row>
    <row r="128" spans="1:12" ht="15">
      <c r="A128" s="87" t="s">
        <v>1215</v>
      </c>
      <c r="B128" s="87" t="s">
        <v>1211</v>
      </c>
      <c r="C128" s="87">
        <v>7</v>
      </c>
      <c r="D128" s="125">
        <v>0.010922359180769005</v>
      </c>
      <c r="E128" s="125">
        <v>1.5080485061997224</v>
      </c>
      <c r="F128" s="87" t="s">
        <v>1003</v>
      </c>
      <c r="G128" s="87" t="b">
        <v>0</v>
      </c>
      <c r="H128" s="87" t="b">
        <v>0</v>
      </c>
      <c r="I128" s="87" t="b">
        <v>0</v>
      </c>
      <c r="J128" s="87" t="b">
        <v>0</v>
      </c>
      <c r="K128" s="87" t="b">
        <v>0</v>
      </c>
      <c r="L128" s="87" t="b">
        <v>0</v>
      </c>
    </row>
    <row r="129" spans="1:12" ht="15">
      <c r="A129" s="87" t="s">
        <v>1211</v>
      </c>
      <c r="B129" s="87" t="s">
        <v>1216</v>
      </c>
      <c r="C129" s="87">
        <v>7</v>
      </c>
      <c r="D129" s="125">
        <v>0.010922359180769005</v>
      </c>
      <c r="E129" s="125">
        <v>1.5080485061997224</v>
      </c>
      <c r="F129" s="87" t="s">
        <v>1003</v>
      </c>
      <c r="G129" s="87" t="b">
        <v>0</v>
      </c>
      <c r="H129" s="87" t="b">
        <v>0</v>
      </c>
      <c r="I129" s="87" t="b">
        <v>0</v>
      </c>
      <c r="J129" s="87" t="b">
        <v>0</v>
      </c>
      <c r="K129" s="87" t="b">
        <v>0</v>
      </c>
      <c r="L129" s="87" t="b">
        <v>0</v>
      </c>
    </row>
    <row r="130" spans="1:12" ht="15">
      <c r="A130" s="87" t="s">
        <v>1216</v>
      </c>
      <c r="B130" s="87" t="s">
        <v>1067</v>
      </c>
      <c r="C130" s="87">
        <v>7</v>
      </c>
      <c r="D130" s="125">
        <v>0.010922359180769005</v>
      </c>
      <c r="E130" s="125">
        <v>1.03092725148006</v>
      </c>
      <c r="F130" s="87" t="s">
        <v>1003</v>
      </c>
      <c r="G130" s="87" t="b">
        <v>0</v>
      </c>
      <c r="H130" s="87" t="b">
        <v>0</v>
      </c>
      <c r="I130" s="87" t="b">
        <v>0</v>
      </c>
      <c r="J130" s="87" t="b">
        <v>0</v>
      </c>
      <c r="K130" s="87" t="b">
        <v>0</v>
      </c>
      <c r="L130" s="87" t="b">
        <v>0</v>
      </c>
    </row>
    <row r="131" spans="1:12" ht="15">
      <c r="A131" s="87" t="s">
        <v>1210</v>
      </c>
      <c r="B131" s="87" t="s">
        <v>1217</v>
      </c>
      <c r="C131" s="87">
        <v>7</v>
      </c>
      <c r="D131" s="125">
        <v>0.010922359180769005</v>
      </c>
      <c r="E131" s="125">
        <v>1.5080485061997224</v>
      </c>
      <c r="F131" s="87" t="s">
        <v>1003</v>
      </c>
      <c r="G131" s="87" t="b">
        <v>0</v>
      </c>
      <c r="H131" s="87" t="b">
        <v>0</v>
      </c>
      <c r="I131" s="87" t="b">
        <v>0</v>
      </c>
      <c r="J131" s="87" t="b">
        <v>0</v>
      </c>
      <c r="K131" s="87" t="b">
        <v>0</v>
      </c>
      <c r="L131" s="87" t="b">
        <v>0</v>
      </c>
    </row>
    <row r="132" spans="1:12" ht="15">
      <c r="A132" s="87" t="s">
        <v>1217</v>
      </c>
      <c r="B132" s="87" t="s">
        <v>1218</v>
      </c>
      <c r="C132" s="87">
        <v>7</v>
      </c>
      <c r="D132" s="125">
        <v>0.010922359180769005</v>
      </c>
      <c r="E132" s="125">
        <v>1.8090785018637037</v>
      </c>
      <c r="F132" s="87" t="s">
        <v>1003</v>
      </c>
      <c r="G132" s="87" t="b">
        <v>0</v>
      </c>
      <c r="H132" s="87" t="b">
        <v>0</v>
      </c>
      <c r="I132" s="87" t="b">
        <v>0</v>
      </c>
      <c r="J132" s="87" t="b">
        <v>1</v>
      </c>
      <c r="K132" s="87" t="b">
        <v>0</v>
      </c>
      <c r="L132" s="87" t="b">
        <v>0</v>
      </c>
    </row>
    <row r="133" spans="1:12" ht="15">
      <c r="A133" s="87" t="s">
        <v>1218</v>
      </c>
      <c r="B133" s="87" t="s">
        <v>1219</v>
      </c>
      <c r="C133" s="87">
        <v>7</v>
      </c>
      <c r="D133" s="125">
        <v>0.010922359180769005</v>
      </c>
      <c r="E133" s="125">
        <v>1.8090785018637037</v>
      </c>
      <c r="F133" s="87" t="s">
        <v>1003</v>
      </c>
      <c r="G133" s="87" t="b">
        <v>1</v>
      </c>
      <c r="H133" s="87" t="b">
        <v>0</v>
      </c>
      <c r="I133" s="87" t="b">
        <v>0</v>
      </c>
      <c r="J133" s="87" t="b">
        <v>0</v>
      </c>
      <c r="K133" s="87" t="b">
        <v>0</v>
      </c>
      <c r="L133" s="87" t="b">
        <v>0</v>
      </c>
    </row>
    <row r="134" spans="1:12" ht="15">
      <c r="A134" s="87" t="s">
        <v>1219</v>
      </c>
      <c r="B134" s="87" t="s">
        <v>1220</v>
      </c>
      <c r="C134" s="87">
        <v>7</v>
      </c>
      <c r="D134" s="125">
        <v>0.010922359180769005</v>
      </c>
      <c r="E134" s="125">
        <v>1.8090785018637037</v>
      </c>
      <c r="F134" s="87" t="s">
        <v>1003</v>
      </c>
      <c r="G134" s="87" t="b">
        <v>0</v>
      </c>
      <c r="H134" s="87" t="b">
        <v>0</v>
      </c>
      <c r="I134" s="87" t="b">
        <v>0</v>
      </c>
      <c r="J134" s="87" t="b">
        <v>0</v>
      </c>
      <c r="K134" s="87" t="b">
        <v>0</v>
      </c>
      <c r="L134" s="87" t="b">
        <v>0</v>
      </c>
    </row>
    <row r="135" spans="1:12" ht="15">
      <c r="A135" s="87" t="s">
        <v>1220</v>
      </c>
      <c r="B135" s="87" t="s">
        <v>1221</v>
      </c>
      <c r="C135" s="87">
        <v>7</v>
      </c>
      <c r="D135" s="125">
        <v>0.010922359180769005</v>
      </c>
      <c r="E135" s="125">
        <v>1.8090785018637037</v>
      </c>
      <c r="F135" s="87" t="s">
        <v>1003</v>
      </c>
      <c r="G135" s="87" t="b">
        <v>0</v>
      </c>
      <c r="H135" s="87" t="b">
        <v>0</v>
      </c>
      <c r="I135" s="87" t="b">
        <v>0</v>
      </c>
      <c r="J135" s="87" t="b">
        <v>0</v>
      </c>
      <c r="K135" s="87" t="b">
        <v>0</v>
      </c>
      <c r="L135" s="87" t="b">
        <v>0</v>
      </c>
    </row>
    <row r="136" spans="1:12" ht="15">
      <c r="A136" s="87" t="s">
        <v>1221</v>
      </c>
      <c r="B136" s="87" t="s">
        <v>1222</v>
      </c>
      <c r="C136" s="87">
        <v>7</v>
      </c>
      <c r="D136" s="125">
        <v>0.010922359180769005</v>
      </c>
      <c r="E136" s="125">
        <v>1.8090785018637037</v>
      </c>
      <c r="F136" s="87" t="s">
        <v>1003</v>
      </c>
      <c r="G136" s="87" t="b">
        <v>0</v>
      </c>
      <c r="H136" s="87" t="b">
        <v>0</v>
      </c>
      <c r="I136" s="87" t="b">
        <v>0</v>
      </c>
      <c r="J136" s="87" t="b">
        <v>0</v>
      </c>
      <c r="K136" s="87" t="b">
        <v>0</v>
      </c>
      <c r="L136" s="87" t="b">
        <v>0</v>
      </c>
    </row>
    <row r="137" spans="1:12" ht="15">
      <c r="A137" s="87" t="s">
        <v>1222</v>
      </c>
      <c r="B137" s="87" t="s">
        <v>1211</v>
      </c>
      <c r="C137" s="87">
        <v>7</v>
      </c>
      <c r="D137" s="125">
        <v>0.010922359180769005</v>
      </c>
      <c r="E137" s="125">
        <v>1.5080485061997224</v>
      </c>
      <c r="F137" s="87" t="s">
        <v>1003</v>
      </c>
      <c r="G137" s="87" t="b">
        <v>0</v>
      </c>
      <c r="H137" s="87" t="b">
        <v>0</v>
      </c>
      <c r="I137" s="87" t="b">
        <v>0</v>
      </c>
      <c r="J137" s="87" t="b">
        <v>0</v>
      </c>
      <c r="K137" s="87" t="b">
        <v>0</v>
      </c>
      <c r="L137" s="87" t="b">
        <v>0</v>
      </c>
    </row>
    <row r="138" spans="1:12" ht="15">
      <c r="A138" s="87" t="s">
        <v>1211</v>
      </c>
      <c r="B138" s="87" t="s">
        <v>1223</v>
      </c>
      <c r="C138" s="87">
        <v>7</v>
      </c>
      <c r="D138" s="125">
        <v>0.010922359180769005</v>
      </c>
      <c r="E138" s="125">
        <v>1.5080485061997224</v>
      </c>
      <c r="F138" s="87" t="s">
        <v>1003</v>
      </c>
      <c r="G138" s="87" t="b">
        <v>0</v>
      </c>
      <c r="H138" s="87" t="b">
        <v>0</v>
      </c>
      <c r="I138" s="87" t="b">
        <v>0</v>
      </c>
      <c r="J138" s="87" t="b">
        <v>0</v>
      </c>
      <c r="K138" s="87" t="b">
        <v>0</v>
      </c>
      <c r="L138" s="87" t="b">
        <v>0</v>
      </c>
    </row>
    <row r="139" spans="1:12" ht="15">
      <c r="A139" s="87" t="s">
        <v>1223</v>
      </c>
      <c r="B139" s="87" t="s">
        <v>1073</v>
      </c>
      <c r="C139" s="87">
        <v>7</v>
      </c>
      <c r="D139" s="125">
        <v>0.010922359180769005</v>
      </c>
      <c r="E139" s="125">
        <v>1.5080485061997224</v>
      </c>
      <c r="F139" s="87" t="s">
        <v>1003</v>
      </c>
      <c r="G139" s="87" t="b">
        <v>0</v>
      </c>
      <c r="H139" s="87" t="b">
        <v>0</v>
      </c>
      <c r="I139" s="87" t="b">
        <v>0</v>
      </c>
      <c r="J139" s="87" t="b">
        <v>0</v>
      </c>
      <c r="K139" s="87" t="b">
        <v>0</v>
      </c>
      <c r="L139" s="87" t="b">
        <v>0</v>
      </c>
    </row>
    <row r="140" spans="1:12" ht="15">
      <c r="A140" s="87" t="s">
        <v>1073</v>
      </c>
      <c r="B140" s="87" t="s">
        <v>1075</v>
      </c>
      <c r="C140" s="87">
        <v>7</v>
      </c>
      <c r="D140" s="125">
        <v>0.010922359180769005</v>
      </c>
      <c r="E140" s="125">
        <v>1.5080485061997224</v>
      </c>
      <c r="F140" s="87" t="s">
        <v>1003</v>
      </c>
      <c r="G140" s="87" t="b">
        <v>0</v>
      </c>
      <c r="H140" s="87" t="b">
        <v>0</v>
      </c>
      <c r="I140" s="87" t="b">
        <v>0</v>
      </c>
      <c r="J140" s="87" t="b">
        <v>0</v>
      </c>
      <c r="K140" s="87" t="b">
        <v>0</v>
      </c>
      <c r="L140" s="87" t="b">
        <v>0</v>
      </c>
    </row>
    <row r="141" spans="1:12" ht="15">
      <c r="A141" s="87" t="s">
        <v>1075</v>
      </c>
      <c r="B141" s="87" t="s">
        <v>1076</v>
      </c>
      <c r="C141" s="87">
        <v>7</v>
      </c>
      <c r="D141" s="125">
        <v>0.010922359180769005</v>
      </c>
      <c r="E141" s="125">
        <v>1.8090785018637037</v>
      </c>
      <c r="F141" s="87" t="s">
        <v>1003</v>
      </c>
      <c r="G141" s="87" t="b">
        <v>0</v>
      </c>
      <c r="H141" s="87" t="b">
        <v>0</v>
      </c>
      <c r="I141" s="87" t="b">
        <v>0</v>
      </c>
      <c r="J141" s="87" t="b">
        <v>0</v>
      </c>
      <c r="K141" s="87" t="b">
        <v>0</v>
      </c>
      <c r="L141" s="87" t="b">
        <v>0</v>
      </c>
    </row>
    <row r="142" spans="1:12" ht="15">
      <c r="A142" s="87" t="s">
        <v>1076</v>
      </c>
      <c r="B142" s="87" t="s">
        <v>1077</v>
      </c>
      <c r="C142" s="87">
        <v>7</v>
      </c>
      <c r="D142" s="125">
        <v>0.010922359180769005</v>
      </c>
      <c r="E142" s="125">
        <v>1.8090785018637037</v>
      </c>
      <c r="F142" s="87" t="s">
        <v>1003</v>
      </c>
      <c r="G142" s="87" t="b">
        <v>0</v>
      </c>
      <c r="H142" s="87" t="b">
        <v>0</v>
      </c>
      <c r="I142" s="87" t="b">
        <v>0</v>
      </c>
      <c r="J142" s="87" t="b">
        <v>0</v>
      </c>
      <c r="K142" s="87" t="b">
        <v>0</v>
      </c>
      <c r="L142" s="87" t="b">
        <v>0</v>
      </c>
    </row>
    <row r="143" spans="1:12" ht="15">
      <c r="A143" s="87" t="s">
        <v>1067</v>
      </c>
      <c r="B143" s="87" t="s">
        <v>1235</v>
      </c>
      <c r="C143" s="87">
        <v>5</v>
      </c>
      <c r="D143" s="125">
        <v>0.009286726142110941</v>
      </c>
      <c r="E143" s="125">
        <v>1.03092725148006</v>
      </c>
      <c r="F143" s="87" t="s">
        <v>1003</v>
      </c>
      <c r="G143" s="87" t="b">
        <v>0</v>
      </c>
      <c r="H143" s="87" t="b">
        <v>0</v>
      </c>
      <c r="I143" s="87" t="b">
        <v>0</v>
      </c>
      <c r="J143" s="87" t="b">
        <v>0</v>
      </c>
      <c r="K143" s="87" t="b">
        <v>0</v>
      </c>
      <c r="L143" s="87" t="b">
        <v>0</v>
      </c>
    </row>
    <row r="144" spans="1:12" ht="15">
      <c r="A144" s="87" t="s">
        <v>1235</v>
      </c>
      <c r="B144" s="87" t="s">
        <v>1242</v>
      </c>
      <c r="C144" s="87">
        <v>5</v>
      </c>
      <c r="D144" s="125">
        <v>0.009286726142110941</v>
      </c>
      <c r="E144" s="125">
        <v>1.9552065375419418</v>
      </c>
      <c r="F144" s="87" t="s">
        <v>1003</v>
      </c>
      <c r="G144" s="87" t="b">
        <v>0</v>
      </c>
      <c r="H144" s="87" t="b">
        <v>0</v>
      </c>
      <c r="I144" s="87" t="b">
        <v>0</v>
      </c>
      <c r="J144" s="87" t="b">
        <v>0</v>
      </c>
      <c r="K144" s="87" t="b">
        <v>0</v>
      </c>
      <c r="L144" s="87" t="b">
        <v>0</v>
      </c>
    </row>
    <row r="145" spans="1:12" ht="15">
      <c r="A145" s="87" t="s">
        <v>1242</v>
      </c>
      <c r="B145" s="87" t="s">
        <v>1243</v>
      </c>
      <c r="C145" s="87">
        <v>5</v>
      </c>
      <c r="D145" s="125">
        <v>0.009286726142110941</v>
      </c>
      <c r="E145" s="125">
        <v>1.9552065375419418</v>
      </c>
      <c r="F145" s="87" t="s">
        <v>1003</v>
      </c>
      <c r="G145" s="87" t="b">
        <v>0</v>
      </c>
      <c r="H145" s="87" t="b">
        <v>0</v>
      </c>
      <c r="I145" s="87" t="b">
        <v>0</v>
      </c>
      <c r="J145" s="87" t="b">
        <v>0</v>
      </c>
      <c r="K145" s="87" t="b">
        <v>0</v>
      </c>
      <c r="L145" s="87" t="b">
        <v>0</v>
      </c>
    </row>
    <row r="146" spans="1:12" ht="15">
      <c r="A146" s="87" t="s">
        <v>1243</v>
      </c>
      <c r="B146" s="87" t="s">
        <v>269</v>
      </c>
      <c r="C146" s="87">
        <v>5</v>
      </c>
      <c r="D146" s="125">
        <v>0.009286726142110941</v>
      </c>
      <c r="E146" s="125">
        <v>1.3319572471440413</v>
      </c>
      <c r="F146" s="87" t="s">
        <v>1003</v>
      </c>
      <c r="G146" s="87" t="b">
        <v>0</v>
      </c>
      <c r="H146" s="87" t="b">
        <v>0</v>
      </c>
      <c r="I146" s="87" t="b">
        <v>0</v>
      </c>
      <c r="J146" s="87" t="b">
        <v>0</v>
      </c>
      <c r="K146" s="87" t="b">
        <v>0</v>
      </c>
      <c r="L146" s="87" t="b">
        <v>0</v>
      </c>
    </row>
    <row r="147" spans="1:12" ht="15">
      <c r="A147" s="87" t="s">
        <v>1042</v>
      </c>
      <c r="B147" s="87" t="s">
        <v>298</v>
      </c>
      <c r="C147" s="87">
        <v>3</v>
      </c>
      <c r="D147" s="125">
        <v>0.00692477196341508</v>
      </c>
      <c r="E147" s="125">
        <v>2.177055287158298</v>
      </c>
      <c r="F147" s="87" t="s">
        <v>1003</v>
      </c>
      <c r="G147" s="87" t="b">
        <v>0</v>
      </c>
      <c r="H147" s="87" t="b">
        <v>0</v>
      </c>
      <c r="I147" s="87" t="b">
        <v>0</v>
      </c>
      <c r="J147" s="87" t="b">
        <v>0</v>
      </c>
      <c r="K147" s="87" t="b">
        <v>0</v>
      </c>
      <c r="L147" s="87" t="b">
        <v>0</v>
      </c>
    </row>
    <row r="148" spans="1:12" ht="15">
      <c r="A148" s="87" t="s">
        <v>298</v>
      </c>
      <c r="B148" s="87" t="s">
        <v>296</v>
      </c>
      <c r="C148" s="87">
        <v>3</v>
      </c>
      <c r="D148" s="125">
        <v>0.00692477196341508</v>
      </c>
      <c r="E148" s="125">
        <v>1.5402331895711239</v>
      </c>
      <c r="F148" s="87" t="s">
        <v>1003</v>
      </c>
      <c r="G148" s="87" t="b">
        <v>0</v>
      </c>
      <c r="H148" s="87" t="b">
        <v>0</v>
      </c>
      <c r="I148" s="87" t="b">
        <v>0</v>
      </c>
      <c r="J148" s="87" t="b">
        <v>0</v>
      </c>
      <c r="K148" s="87" t="b">
        <v>0</v>
      </c>
      <c r="L148" s="87" t="b">
        <v>0</v>
      </c>
    </row>
    <row r="149" spans="1:12" ht="15">
      <c r="A149" s="87" t="s">
        <v>1244</v>
      </c>
      <c r="B149" s="87" t="s">
        <v>260</v>
      </c>
      <c r="C149" s="87">
        <v>2</v>
      </c>
      <c r="D149" s="125">
        <v>0.005332332768519327</v>
      </c>
      <c r="E149" s="125">
        <v>2.3531465462139796</v>
      </c>
      <c r="F149" s="87" t="s">
        <v>1003</v>
      </c>
      <c r="G149" s="87" t="b">
        <v>1</v>
      </c>
      <c r="H149" s="87" t="b">
        <v>0</v>
      </c>
      <c r="I149" s="87" t="b">
        <v>0</v>
      </c>
      <c r="J149" s="87" t="b">
        <v>0</v>
      </c>
      <c r="K149" s="87" t="b">
        <v>0</v>
      </c>
      <c r="L149" s="87" t="b">
        <v>0</v>
      </c>
    </row>
    <row r="150" spans="1:12" ht="15">
      <c r="A150" s="87" t="s">
        <v>260</v>
      </c>
      <c r="B150" s="87" t="s">
        <v>1245</v>
      </c>
      <c r="C150" s="87">
        <v>2</v>
      </c>
      <c r="D150" s="125">
        <v>0.005332332768519327</v>
      </c>
      <c r="E150" s="125">
        <v>2.3531465462139796</v>
      </c>
      <c r="F150" s="87" t="s">
        <v>1003</v>
      </c>
      <c r="G150" s="87" t="b">
        <v>0</v>
      </c>
      <c r="H150" s="87" t="b">
        <v>0</v>
      </c>
      <c r="I150" s="87" t="b">
        <v>0</v>
      </c>
      <c r="J150" s="87" t="b">
        <v>0</v>
      </c>
      <c r="K150" s="87" t="b">
        <v>0</v>
      </c>
      <c r="L150" s="87" t="b">
        <v>0</v>
      </c>
    </row>
    <row r="151" spans="1:12" ht="15">
      <c r="A151" s="87" t="s">
        <v>1245</v>
      </c>
      <c r="B151" s="87" t="s">
        <v>296</v>
      </c>
      <c r="C151" s="87">
        <v>2</v>
      </c>
      <c r="D151" s="125">
        <v>0.005332332768519327</v>
      </c>
      <c r="E151" s="125">
        <v>1.5402331895711239</v>
      </c>
      <c r="F151" s="87" t="s">
        <v>1003</v>
      </c>
      <c r="G151" s="87" t="b">
        <v>0</v>
      </c>
      <c r="H151" s="87" t="b">
        <v>0</v>
      </c>
      <c r="I151" s="87" t="b">
        <v>0</v>
      </c>
      <c r="J151" s="87" t="b">
        <v>0</v>
      </c>
      <c r="K151" s="87" t="b">
        <v>0</v>
      </c>
      <c r="L151" s="87" t="b">
        <v>0</v>
      </c>
    </row>
    <row r="152" spans="1:12" ht="15">
      <c r="A152" s="87" t="s">
        <v>296</v>
      </c>
      <c r="B152" s="87" t="s">
        <v>1246</v>
      </c>
      <c r="C152" s="87">
        <v>2</v>
      </c>
      <c r="D152" s="125">
        <v>0.005332332768519327</v>
      </c>
      <c r="E152" s="125">
        <v>1.0859748178109654</v>
      </c>
      <c r="F152" s="87" t="s">
        <v>1003</v>
      </c>
      <c r="G152" s="87" t="b">
        <v>0</v>
      </c>
      <c r="H152" s="87" t="b">
        <v>0</v>
      </c>
      <c r="I152" s="87" t="b">
        <v>0</v>
      </c>
      <c r="J152" s="87" t="b">
        <v>0</v>
      </c>
      <c r="K152" s="87" t="b">
        <v>0</v>
      </c>
      <c r="L152" s="87" t="b">
        <v>0</v>
      </c>
    </row>
    <row r="153" spans="1:12" ht="15">
      <c r="A153" s="87" t="s">
        <v>1075</v>
      </c>
      <c r="B153" s="87" t="s">
        <v>1076</v>
      </c>
      <c r="C153" s="87">
        <v>23</v>
      </c>
      <c r="D153" s="125">
        <v>0.002288037638931533</v>
      </c>
      <c r="E153" s="125">
        <v>1.466287228206384</v>
      </c>
      <c r="F153" s="87" t="s">
        <v>1004</v>
      </c>
      <c r="G153" s="87" t="b">
        <v>0</v>
      </c>
      <c r="H153" s="87" t="b">
        <v>0</v>
      </c>
      <c r="I153" s="87" t="b">
        <v>0</v>
      </c>
      <c r="J153" s="87" t="b">
        <v>0</v>
      </c>
      <c r="K153" s="87" t="b">
        <v>0</v>
      </c>
      <c r="L153" s="87" t="b">
        <v>0</v>
      </c>
    </row>
    <row r="154" spans="1:12" ht="15">
      <c r="A154" s="87" t="s">
        <v>1076</v>
      </c>
      <c r="B154" s="87" t="s">
        <v>1077</v>
      </c>
      <c r="C154" s="87">
        <v>23</v>
      </c>
      <c r="D154" s="125">
        <v>0.002288037638931533</v>
      </c>
      <c r="E154" s="125">
        <v>1.466287228206384</v>
      </c>
      <c r="F154" s="87" t="s">
        <v>1004</v>
      </c>
      <c r="G154" s="87" t="b">
        <v>0</v>
      </c>
      <c r="H154" s="87" t="b">
        <v>0</v>
      </c>
      <c r="I154" s="87" t="b">
        <v>0</v>
      </c>
      <c r="J154" s="87" t="b">
        <v>0</v>
      </c>
      <c r="K154" s="87" t="b">
        <v>0</v>
      </c>
      <c r="L154" s="87" t="b">
        <v>0</v>
      </c>
    </row>
    <row r="155" spans="1:12" ht="15">
      <c r="A155" s="87" t="s">
        <v>1069</v>
      </c>
      <c r="B155" s="87" t="s">
        <v>1068</v>
      </c>
      <c r="C155" s="87">
        <v>20</v>
      </c>
      <c r="D155" s="125">
        <v>0.0037238219570001753</v>
      </c>
      <c r="E155" s="125">
        <v>1.5057957694900577</v>
      </c>
      <c r="F155" s="87" t="s">
        <v>1004</v>
      </c>
      <c r="G155" s="87" t="b">
        <v>0</v>
      </c>
      <c r="H155" s="87" t="b">
        <v>0</v>
      </c>
      <c r="I155" s="87" t="b">
        <v>0</v>
      </c>
      <c r="J155" s="87" t="b">
        <v>0</v>
      </c>
      <c r="K155" s="87" t="b">
        <v>0</v>
      </c>
      <c r="L155" s="87" t="b">
        <v>0</v>
      </c>
    </row>
    <row r="156" spans="1:12" ht="15">
      <c r="A156" s="87" t="s">
        <v>1068</v>
      </c>
      <c r="B156" s="87" t="s">
        <v>298</v>
      </c>
      <c r="C156" s="87">
        <v>20</v>
      </c>
      <c r="D156" s="125">
        <v>0.0037238219570001753</v>
      </c>
      <c r="E156" s="125">
        <v>1.4846064704201194</v>
      </c>
      <c r="F156" s="87" t="s">
        <v>1004</v>
      </c>
      <c r="G156" s="87" t="b">
        <v>0</v>
      </c>
      <c r="H156" s="87" t="b">
        <v>0</v>
      </c>
      <c r="I156" s="87" t="b">
        <v>0</v>
      </c>
      <c r="J156" s="87" t="b">
        <v>0</v>
      </c>
      <c r="K156" s="87" t="b">
        <v>0</v>
      </c>
      <c r="L156" s="87" t="b">
        <v>0</v>
      </c>
    </row>
    <row r="157" spans="1:12" ht="15">
      <c r="A157" s="87" t="s">
        <v>298</v>
      </c>
      <c r="B157" s="87" t="s">
        <v>1202</v>
      </c>
      <c r="C157" s="87">
        <v>20</v>
      </c>
      <c r="D157" s="125">
        <v>0.0037238219570001753</v>
      </c>
      <c r="E157" s="125">
        <v>1.5057957694900577</v>
      </c>
      <c r="F157" s="87" t="s">
        <v>1004</v>
      </c>
      <c r="G157" s="87" t="b">
        <v>0</v>
      </c>
      <c r="H157" s="87" t="b">
        <v>0</v>
      </c>
      <c r="I157" s="87" t="b">
        <v>0</v>
      </c>
      <c r="J157" s="87" t="b">
        <v>0</v>
      </c>
      <c r="K157" s="87" t="b">
        <v>0</v>
      </c>
      <c r="L157" s="87" t="b">
        <v>0</v>
      </c>
    </row>
    <row r="158" spans="1:12" ht="15">
      <c r="A158" s="87" t="s">
        <v>1202</v>
      </c>
      <c r="B158" s="87" t="s">
        <v>1200</v>
      </c>
      <c r="C158" s="87">
        <v>20</v>
      </c>
      <c r="D158" s="125">
        <v>0.0037238219570001753</v>
      </c>
      <c r="E158" s="125">
        <v>1.5269850685599957</v>
      </c>
      <c r="F158" s="87" t="s">
        <v>1004</v>
      </c>
      <c r="G158" s="87" t="b">
        <v>0</v>
      </c>
      <c r="H158" s="87" t="b">
        <v>0</v>
      </c>
      <c r="I158" s="87" t="b">
        <v>0</v>
      </c>
      <c r="J158" s="87" t="b">
        <v>0</v>
      </c>
      <c r="K158" s="87" t="b">
        <v>0</v>
      </c>
      <c r="L158" s="87" t="b">
        <v>0</v>
      </c>
    </row>
    <row r="159" spans="1:12" ht="15">
      <c r="A159" s="87" t="s">
        <v>1200</v>
      </c>
      <c r="B159" s="87" t="s">
        <v>1043</v>
      </c>
      <c r="C159" s="87">
        <v>20</v>
      </c>
      <c r="D159" s="125">
        <v>0.0037238219570001753</v>
      </c>
      <c r="E159" s="125">
        <v>1.5057957694900577</v>
      </c>
      <c r="F159" s="87" t="s">
        <v>1004</v>
      </c>
      <c r="G159" s="87" t="b">
        <v>0</v>
      </c>
      <c r="H159" s="87" t="b">
        <v>0</v>
      </c>
      <c r="I159" s="87" t="b">
        <v>0</v>
      </c>
      <c r="J159" s="87" t="b">
        <v>0</v>
      </c>
      <c r="K159" s="87" t="b">
        <v>0</v>
      </c>
      <c r="L159" s="87" t="b">
        <v>0</v>
      </c>
    </row>
    <row r="160" spans="1:12" ht="15">
      <c r="A160" s="87" t="s">
        <v>1043</v>
      </c>
      <c r="B160" s="87" t="s">
        <v>1075</v>
      </c>
      <c r="C160" s="87">
        <v>20</v>
      </c>
      <c r="D160" s="125">
        <v>0.0037238219570001753</v>
      </c>
      <c r="E160" s="125">
        <v>1.4450979291364459</v>
      </c>
      <c r="F160" s="87" t="s">
        <v>1004</v>
      </c>
      <c r="G160" s="87" t="b">
        <v>0</v>
      </c>
      <c r="H160" s="87" t="b">
        <v>0</v>
      </c>
      <c r="I160" s="87" t="b">
        <v>0</v>
      </c>
      <c r="J160" s="87" t="b">
        <v>0</v>
      </c>
      <c r="K160" s="87" t="b">
        <v>0</v>
      </c>
      <c r="L160" s="87" t="b">
        <v>0</v>
      </c>
    </row>
    <row r="161" spans="1:12" ht="15">
      <c r="A161" s="87" t="s">
        <v>1077</v>
      </c>
      <c r="B161" s="87" t="s">
        <v>1073</v>
      </c>
      <c r="C161" s="87">
        <v>20</v>
      </c>
      <c r="D161" s="125">
        <v>0.0037238219570001753</v>
      </c>
      <c r="E161" s="125">
        <v>1.466287228206384</v>
      </c>
      <c r="F161" s="87" t="s">
        <v>1004</v>
      </c>
      <c r="G161" s="87" t="b">
        <v>0</v>
      </c>
      <c r="H161" s="87" t="b">
        <v>0</v>
      </c>
      <c r="I161" s="87" t="b">
        <v>0</v>
      </c>
      <c r="J161" s="87" t="b">
        <v>0</v>
      </c>
      <c r="K161" s="87" t="b">
        <v>0</v>
      </c>
      <c r="L161" s="87" t="b">
        <v>0</v>
      </c>
    </row>
    <row r="162" spans="1:12" ht="15">
      <c r="A162" s="87" t="s">
        <v>1073</v>
      </c>
      <c r="B162" s="87" t="s">
        <v>1203</v>
      </c>
      <c r="C162" s="87">
        <v>20</v>
      </c>
      <c r="D162" s="125">
        <v>0.0037238219570001753</v>
      </c>
      <c r="E162" s="125">
        <v>1.466287228206384</v>
      </c>
      <c r="F162" s="87" t="s">
        <v>1004</v>
      </c>
      <c r="G162" s="87" t="b">
        <v>0</v>
      </c>
      <c r="H162" s="87" t="b">
        <v>0</v>
      </c>
      <c r="I162" s="87" t="b">
        <v>0</v>
      </c>
      <c r="J162" s="87" t="b">
        <v>0</v>
      </c>
      <c r="K162" s="87" t="b">
        <v>0</v>
      </c>
      <c r="L162" s="87" t="b">
        <v>0</v>
      </c>
    </row>
    <row r="163" spans="1:12" ht="15">
      <c r="A163" s="87" t="s">
        <v>1203</v>
      </c>
      <c r="B163" s="87" t="s">
        <v>1204</v>
      </c>
      <c r="C163" s="87">
        <v>20</v>
      </c>
      <c r="D163" s="125">
        <v>0.0037238219570001753</v>
      </c>
      <c r="E163" s="125">
        <v>1.5269850685599957</v>
      </c>
      <c r="F163" s="87" t="s">
        <v>1004</v>
      </c>
      <c r="G163" s="87" t="b">
        <v>0</v>
      </c>
      <c r="H163" s="87" t="b">
        <v>0</v>
      </c>
      <c r="I163" s="87" t="b">
        <v>0</v>
      </c>
      <c r="J163" s="87" t="b">
        <v>0</v>
      </c>
      <c r="K163" s="87" t="b">
        <v>0</v>
      </c>
      <c r="L163" s="87" t="b">
        <v>0</v>
      </c>
    </row>
    <row r="164" spans="1:12" ht="15">
      <c r="A164" s="87" t="s">
        <v>1204</v>
      </c>
      <c r="B164" s="87" t="s">
        <v>1205</v>
      </c>
      <c r="C164" s="87">
        <v>20</v>
      </c>
      <c r="D164" s="125">
        <v>0.0037238219570001753</v>
      </c>
      <c r="E164" s="125">
        <v>1.5269850685599957</v>
      </c>
      <c r="F164" s="87" t="s">
        <v>1004</v>
      </c>
      <c r="G164" s="87" t="b">
        <v>0</v>
      </c>
      <c r="H164" s="87" t="b">
        <v>0</v>
      </c>
      <c r="I164" s="87" t="b">
        <v>0</v>
      </c>
      <c r="J164" s="87" t="b">
        <v>0</v>
      </c>
      <c r="K164" s="87" t="b">
        <v>0</v>
      </c>
      <c r="L164" s="87" t="b">
        <v>0</v>
      </c>
    </row>
    <row r="165" spans="1:12" ht="15">
      <c r="A165" s="87" t="s">
        <v>1205</v>
      </c>
      <c r="B165" s="87" t="s">
        <v>1206</v>
      </c>
      <c r="C165" s="87">
        <v>20</v>
      </c>
      <c r="D165" s="125">
        <v>0.0037238219570001753</v>
      </c>
      <c r="E165" s="125">
        <v>1.5269850685599957</v>
      </c>
      <c r="F165" s="87" t="s">
        <v>1004</v>
      </c>
      <c r="G165" s="87" t="b">
        <v>0</v>
      </c>
      <c r="H165" s="87" t="b">
        <v>0</v>
      </c>
      <c r="I165" s="87" t="b">
        <v>0</v>
      </c>
      <c r="J165" s="87" t="b">
        <v>0</v>
      </c>
      <c r="K165" s="87" t="b">
        <v>0</v>
      </c>
      <c r="L165" s="87" t="b">
        <v>0</v>
      </c>
    </row>
    <row r="166" spans="1:12" ht="15">
      <c r="A166" s="87" t="s">
        <v>1206</v>
      </c>
      <c r="B166" s="87" t="s">
        <v>1207</v>
      </c>
      <c r="C166" s="87">
        <v>20</v>
      </c>
      <c r="D166" s="125">
        <v>0.0037238219570001753</v>
      </c>
      <c r="E166" s="125">
        <v>1.5269850685599957</v>
      </c>
      <c r="F166" s="87" t="s">
        <v>1004</v>
      </c>
      <c r="G166" s="87" t="b">
        <v>0</v>
      </c>
      <c r="H166" s="87" t="b">
        <v>0</v>
      </c>
      <c r="I166" s="87" t="b">
        <v>0</v>
      </c>
      <c r="J166" s="87" t="b">
        <v>0</v>
      </c>
      <c r="K166" s="87" t="b">
        <v>0</v>
      </c>
      <c r="L166" s="87" t="b">
        <v>0</v>
      </c>
    </row>
    <row r="167" spans="1:12" ht="15">
      <c r="A167" s="87" t="s">
        <v>1207</v>
      </c>
      <c r="B167" s="87" t="s">
        <v>1208</v>
      </c>
      <c r="C167" s="87">
        <v>20</v>
      </c>
      <c r="D167" s="125">
        <v>0.0037238219570001753</v>
      </c>
      <c r="E167" s="125">
        <v>1.5269850685599957</v>
      </c>
      <c r="F167" s="87" t="s">
        <v>1004</v>
      </c>
      <c r="G167" s="87" t="b">
        <v>0</v>
      </c>
      <c r="H167" s="87" t="b">
        <v>0</v>
      </c>
      <c r="I167" s="87" t="b">
        <v>0</v>
      </c>
      <c r="J167" s="87" t="b">
        <v>0</v>
      </c>
      <c r="K167" s="87" t="b">
        <v>0</v>
      </c>
      <c r="L167" s="87" t="b">
        <v>0</v>
      </c>
    </row>
    <row r="168" spans="1:12" ht="15">
      <c r="A168" s="87" t="s">
        <v>1208</v>
      </c>
      <c r="B168" s="87" t="s">
        <v>1201</v>
      </c>
      <c r="C168" s="87">
        <v>20</v>
      </c>
      <c r="D168" s="125">
        <v>0.0037238219570001753</v>
      </c>
      <c r="E168" s="125">
        <v>1.5269850685599957</v>
      </c>
      <c r="F168" s="87" t="s">
        <v>1004</v>
      </c>
      <c r="G168" s="87" t="b">
        <v>0</v>
      </c>
      <c r="H168" s="87" t="b">
        <v>0</v>
      </c>
      <c r="I168" s="87" t="b">
        <v>0</v>
      </c>
      <c r="J168" s="87" t="b">
        <v>0</v>
      </c>
      <c r="K168" s="87" t="b">
        <v>0</v>
      </c>
      <c r="L168" s="87" t="b">
        <v>0</v>
      </c>
    </row>
    <row r="169" spans="1:12" ht="15">
      <c r="A169" s="87" t="s">
        <v>1201</v>
      </c>
      <c r="B169" s="87" t="s">
        <v>1209</v>
      </c>
      <c r="C169" s="87">
        <v>20</v>
      </c>
      <c r="D169" s="125">
        <v>0.0037238219570001753</v>
      </c>
      <c r="E169" s="125">
        <v>1.5269850685599957</v>
      </c>
      <c r="F169" s="87" t="s">
        <v>1004</v>
      </c>
      <c r="G169" s="87" t="b">
        <v>0</v>
      </c>
      <c r="H169" s="87" t="b">
        <v>0</v>
      </c>
      <c r="I169" s="87" t="b">
        <v>0</v>
      </c>
      <c r="J169" s="87" t="b">
        <v>0</v>
      </c>
      <c r="K169" s="87" t="b">
        <v>0</v>
      </c>
      <c r="L169" s="87" t="b">
        <v>0</v>
      </c>
    </row>
    <row r="170" spans="1:12" ht="15">
      <c r="A170" s="87" t="s">
        <v>1209</v>
      </c>
      <c r="B170" s="87" t="s">
        <v>1046</v>
      </c>
      <c r="C170" s="87">
        <v>20</v>
      </c>
      <c r="D170" s="125">
        <v>0.0037238219570001753</v>
      </c>
      <c r="E170" s="125">
        <v>1.5269850685599957</v>
      </c>
      <c r="F170" s="87" t="s">
        <v>1004</v>
      </c>
      <c r="G170" s="87" t="b">
        <v>0</v>
      </c>
      <c r="H170" s="87" t="b">
        <v>0</v>
      </c>
      <c r="I170" s="87" t="b">
        <v>0</v>
      </c>
      <c r="J170" s="87" t="b">
        <v>0</v>
      </c>
      <c r="K170" s="87" t="b">
        <v>0</v>
      </c>
      <c r="L170" s="87" t="b">
        <v>0</v>
      </c>
    </row>
    <row r="171" spans="1:12" ht="15">
      <c r="A171" s="87" t="s">
        <v>1046</v>
      </c>
      <c r="B171" s="87" t="s">
        <v>1047</v>
      </c>
      <c r="C171" s="87">
        <v>20</v>
      </c>
      <c r="D171" s="125">
        <v>0.0037238219570001753</v>
      </c>
      <c r="E171" s="125">
        <v>1.5269850685599957</v>
      </c>
      <c r="F171" s="87" t="s">
        <v>1004</v>
      </c>
      <c r="G171" s="87" t="b">
        <v>0</v>
      </c>
      <c r="H171" s="87" t="b">
        <v>0</v>
      </c>
      <c r="I171" s="87" t="b">
        <v>0</v>
      </c>
      <c r="J171" s="87" t="b">
        <v>0</v>
      </c>
      <c r="K171" s="87" t="b">
        <v>0</v>
      </c>
      <c r="L171" s="87" t="b">
        <v>0</v>
      </c>
    </row>
    <row r="172" spans="1:12" ht="15">
      <c r="A172" s="87" t="s">
        <v>1047</v>
      </c>
      <c r="B172" s="87" t="s">
        <v>1048</v>
      </c>
      <c r="C172" s="87">
        <v>20</v>
      </c>
      <c r="D172" s="125">
        <v>0.0037238219570001753</v>
      </c>
      <c r="E172" s="125">
        <v>1.5269850685599957</v>
      </c>
      <c r="F172" s="87" t="s">
        <v>1004</v>
      </c>
      <c r="G172" s="87" t="b">
        <v>0</v>
      </c>
      <c r="H172" s="87" t="b">
        <v>0</v>
      </c>
      <c r="I172" s="87" t="b">
        <v>0</v>
      </c>
      <c r="J172" s="87" t="b">
        <v>0</v>
      </c>
      <c r="K172" s="87" t="b">
        <v>0</v>
      </c>
      <c r="L172" s="87" t="b">
        <v>0</v>
      </c>
    </row>
    <row r="173" spans="1:12" ht="15">
      <c r="A173" s="87" t="s">
        <v>1048</v>
      </c>
      <c r="B173" s="87" t="s">
        <v>1049</v>
      </c>
      <c r="C173" s="87">
        <v>20</v>
      </c>
      <c r="D173" s="125">
        <v>0.0037238219570001753</v>
      </c>
      <c r="E173" s="125">
        <v>1.5269850685599957</v>
      </c>
      <c r="F173" s="87" t="s">
        <v>1004</v>
      </c>
      <c r="G173" s="87" t="b">
        <v>0</v>
      </c>
      <c r="H173" s="87" t="b">
        <v>0</v>
      </c>
      <c r="I173" s="87" t="b">
        <v>0</v>
      </c>
      <c r="J173" s="87" t="b">
        <v>0</v>
      </c>
      <c r="K173" s="87" t="b">
        <v>0</v>
      </c>
      <c r="L173" s="87" t="b">
        <v>0</v>
      </c>
    </row>
    <row r="174" spans="1:12" ht="15">
      <c r="A174" s="87" t="s">
        <v>1049</v>
      </c>
      <c r="B174" s="87" t="s">
        <v>1052</v>
      </c>
      <c r="C174" s="87">
        <v>20</v>
      </c>
      <c r="D174" s="125">
        <v>0.0037238219570001753</v>
      </c>
      <c r="E174" s="125">
        <v>1.5269850685599957</v>
      </c>
      <c r="F174" s="87" t="s">
        <v>1004</v>
      </c>
      <c r="G174" s="87" t="b">
        <v>0</v>
      </c>
      <c r="H174" s="87" t="b">
        <v>0</v>
      </c>
      <c r="I174" s="87" t="b">
        <v>0</v>
      </c>
      <c r="J174" s="87" t="b">
        <v>0</v>
      </c>
      <c r="K174" s="87" t="b">
        <v>0</v>
      </c>
      <c r="L174" s="87" t="b">
        <v>0</v>
      </c>
    </row>
    <row r="175" spans="1:12" ht="15">
      <c r="A175" s="87" t="s">
        <v>1052</v>
      </c>
      <c r="B175" s="87" t="s">
        <v>1053</v>
      </c>
      <c r="C175" s="87">
        <v>20</v>
      </c>
      <c r="D175" s="125">
        <v>0.0037238219570001753</v>
      </c>
      <c r="E175" s="125">
        <v>1.5269850685599957</v>
      </c>
      <c r="F175" s="87" t="s">
        <v>1004</v>
      </c>
      <c r="G175" s="87" t="b">
        <v>0</v>
      </c>
      <c r="H175" s="87" t="b">
        <v>0</v>
      </c>
      <c r="I175" s="87" t="b">
        <v>0</v>
      </c>
      <c r="J175" s="87" t="b">
        <v>0</v>
      </c>
      <c r="K175" s="87" t="b">
        <v>0</v>
      </c>
      <c r="L175" s="87" t="b">
        <v>0</v>
      </c>
    </row>
    <row r="176" spans="1:12" ht="15">
      <c r="A176" s="87" t="s">
        <v>1053</v>
      </c>
      <c r="B176" s="87" t="s">
        <v>1054</v>
      </c>
      <c r="C176" s="87">
        <v>20</v>
      </c>
      <c r="D176" s="125">
        <v>0.0037238219570001753</v>
      </c>
      <c r="E176" s="125">
        <v>1.5269850685599957</v>
      </c>
      <c r="F176" s="87" t="s">
        <v>1004</v>
      </c>
      <c r="G176" s="87" t="b">
        <v>0</v>
      </c>
      <c r="H176" s="87" t="b">
        <v>0</v>
      </c>
      <c r="I176" s="87" t="b">
        <v>0</v>
      </c>
      <c r="J176" s="87" t="b">
        <v>0</v>
      </c>
      <c r="K176" s="87" t="b">
        <v>0</v>
      </c>
      <c r="L176" s="87" t="b">
        <v>0</v>
      </c>
    </row>
    <row r="177" spans="1:12" ht="15">
      <c r="A177" s="87" t="s">
        <v>1054</v>
      </c>
      <c r="B177" s="87" t="s">
        <v>296</v>
      </c>
      <c r="C177" s="87">
        <v>20</v>
      </c>
      <c r="D177" s="125">
        <v>0.0037238219570001753</v>
      </c>
      <c r="E177" s="125">
        <v>1.4478038225123708</v>
      </c>
      <c r="F177" s="87" t="s">
        <v>1004</v>
      </c>
      <c r="G177" s="87" t="b">
        <v>0</v>
      </c>
      <c r="H177" s="87" t="b">
        <v>0</v>
      </c>
      <c r="I177" s="87" t="b">
        <v>0</v>
      </c>
      <c r="J177" s="87" t="b">
        <v>0</v>
      </c>
      <c r="K177" s="87" t="b">
        <v>0</v>
      </c>
      <c r="L177" s="87" t="b">
        <v>0</v>
      </c>
    </row>
    <row r="178" spans="1:12" ht="15">
      <c r="A178" s="87" t="s">
        <v>296</v>
      </c>
      <c r="B178" s="87" t="s">
        <v>273</v>
      </c>
      <c r="C178" s="87">
        <v>20</v>
      </c>
      <c r="D178" s="125">
        <v>0.0037238219570001753</v>
      </c>
      <c r="E178" s="125">
        <v>1.4300750555519393</v>
      </c>
      <c r="F178" s="87" t="s">
        <v>1004</v>
      </c>
      <c r="G178" s="87" t="b">
        <v>0</v>
      </c>
      <c r="H178" s="87" t="b">
        <v>0</v>
      </c>
      <c r="I178" s="87" t="b">
        <v>0</v>
      </c>
      <c r="J178" s="87" t="b">
        <v>0</v>
      </c>
      <c r="K178" s="87" t="b">
        <v>0</v>
      </c>
      <c r="L178" s="87" t="b">
        <v>0</v>
      </c>
    </row>
    <row r="179" spans="1:12" ht="15">
      <c r="A179" s="87" t="s">
        <v>273</v>
      </c>
      <c r="B179" s="87" t="s">
        <v>274</v>
      </c>
      <c r="C179" s="87">
        <v>20</v>
      </c>
      <c r="D179" s="125">
        <v>0.0037238219570001753</v>
      </c>
      <c r="E179" s="125">
        <v>1.5269850685599957</v>
      </c>
      <c r="F179" s="87" t="s">
        <v>1004</v>
      </c>
      <c r="G179" s="87" t="b">
        <v>0</v>
      </c>
      <c r="H179" s="87" t="b">
        <v>0</v>
      </c>
      <c r="I179" s="87" t="b">
        <v>0</v>
      </c>
      <c r="J179" s="87" t="b">
        <v>0</v>
      </c>
      <c r="K179" s="87" t="b">
        <v>0</v>
      </c>
      <c r="L179" s="87" t="b">
        <v>0</v>
      </c>
    </row>
    <row r="180" spans="1:12" ht="15">
      <c r="A180" s="87" t="s">
        <v>274</v>
      </c>
      <c r="B180" s="87" t="s">
        <v>260</v>
      </c>
      <c r="C180" s="87">
        <v>20</v>
      </c>
      <c r="D180" s="125">
        <v>0.0037238219570001753</v>
      </c>
      <c r="E180" s="125">
        <v>1.4855923834017706</v>
      </c>
      <c r="F180" s="87" t="s">
        <v>1004</v>
      </c>
      <c r="G180" s="87" t="b">
        <v>0</v>
      </c>
      <c r="H180" s="87" t="b">
        <v>0</v>
      </c>
      <c r="I180" s="87" t="b">
        <v>0</v>
      </c>
      <c r="J180" s="87" t="b">
        <v>0</v>
      </c>
      <c r="K180" s="87" t="b">
        <v>0</v>
      </c>
      <c r="L180" s="87" t="b">
        <v>0</v>
      </c>
    </row>
    <row r="181" spans="1:12" ht="15">
      <c r="A181" s="87" t="s">
        <v>260</v>
      </c>
      <c r="B181" s="87" t="s">
        <v>1055</v>
      </c>
      <c r="C181" s="87">
        <v>20</v>
      </c>
      <c r="D181" s="125">
        <v>0.0037238219570001753</v>
      </c>
      <c r="E181" s="125">
        <v>1.4855923834017706</v>
      </c>
      <c r="F181" s="87" t="s">
        <v>1004</v>
      </c>
      <c r="G181" s="87" t="b">
        <v>0</v>
      </c>
      <c r="H181" s="87" t="b">
        <v>0</v>
      </c>
      <c r="I181" s="87" t="b">
        <v>0</v>
      </c>
      <c r="J181" s="87" t="b">
        <v>0</v>
      </c>
      <c r="K181" s="87" t="b">
        <v>0</v>
      </c>
      <c r="L181" s="87" t="b">
        <v>0</v>
      </c>
    </row>
    <row r="182" spans="1:12" ht="15">
      <c r="A182" s="87" t="s">
        <v>1067</v>
      </c>
      <c r="B182" s="87" t="s">
        <v>1210</v>
      </c>
      <c r="C182" s="87">
        <v>6</v>
      </c>
      <c r="D182" s="125">
        <v>0.008179221509479927</v>
      </c>
      <c r="E182" s="125">
        <v>1.873772554784652</v>
      </c>
      <c r="F182" s="87" t="s">
        <v>1004</v>
      </c>
      <c r="G182" s="87" t="b">
        <v>0</v>
      </c>
      <c r="H182" s="87" t="b">
        <v>0</v>
      </c>
      <c r="I182" s="87" t="b">
        <v>0</v>
      </c>
      <c r="J182" s="87" t="b">
        <v>0</v>
      </c>
      <c r="K182" s="87" t="b">
        <v>0</v>
      </c>
      <c r="L182" s="87" t="b">
        <v>0</v>
      </c>
    </row>
    <row r="183" spans="1:12" ht="15">
      <c r="A183" s="87" t="s">
        <v>296</v>
      </c>
      <c r="B183" s="87" t="s">
        <v>1212</v>
      </c>
      <c r="C183" s="87">
        <v>3</v>
      </c>
      <c r="D183" s="125">
        <v>0.004089610754739964</v>
      </c>
      <c r="E183" s="125">
        <v>1.4300750555519393</v>
      </c>
      <c r="F183" s="87" t="s">
        <v>1004</v>
      </c>
      <c r="G183" s="87" t="b">
        <v>0</v>
      </c>
      <c r="H183" s="87" t="b">
        <v>0</v>
      </c>
      <c r="I183" s="87" t="b">
        <v>0</v>
      </c>
      <c r="J183" s="87" t="b">
        <v>0</v>
      </c>
      <c r="K183" s="87" t="b">
        <v>0</v>
      </c>
      <c r="L183" s="87" t="b">
        <v>0</v>
      </c>
    </row>
    <row r="184" spans="1:12" ht="15">
      <c r="A184" s="87" t="s">
        <v>1212</v>
      </c>
      <c r="B184" s="87" t="s">
        <v>1067</v>
      </c>
      <c r="C184" s="87">
        <v>3</v>
      </c>
      <c r="D184" s="125">
        <v>0.004089610754739964</v>
      </c>
      <c r="E184" s="125">
        <v>1.873772554784652</v>
      </c>
      <c r="F184" s="87" t="s">
        <v>1004</v>
      </c>
      <c r="G184" s="87" t="b">
        <v>0</v>
      </c>
      <c r="H184" s="87" t="b">
        <v>0</v>
      </c>
      <c r="I184" s="87" t="b">
        <v>0</v>
      </c>
      <c r="J184" s="87" t="b">
        <v>0</v>
      </c>
      <c r="K184" s="87" t="b">
        <v>0</v>
      </c>
      <c r="L184" s="87" t="b">
        <v>0</v>
      </c>
    </row>
    <row r="185" spans="1:12" ht="15">
      <c r="A185" s="87" t="s">
        <v>1210</v>
      </c>
      <c r="B185" s="87" t="s">
        <v>1067</v>
      </c>
      <c r="C185" s="87">
        <v>3</v>
      </c>
      <c r="D185" s="125">
        <v>0.004089610754739964</v>
      </c>
      <c r="E185" s="125">
        <v>1.5727425591206707</v>
      </c>
      <c r="F185" s="87" t="s">
        <v>1004</v>
      </c>
      <c r="G185" s="87" t="b">
        <v>0</v>
      </c>
      <c r="H185" s="87" t="b">
        <v>0</v>
      </c>
      <c r="I185" s="87" t="b">
        <v>0</v>
      </c>
      <c r="J185" s="87" t="b">
        <v>0</v>
      </c>
      <c r="K185" s="87" t="b">
        <v>0</v>
      </c>
      <c r="L185" s="87" t="b">
        <v>0</v>
      </c>
    </row>
    <row r="186" spans="1:12" ht="15">
      <c r="A186" s="87" t="s">
        <v>1067</v>
      </c>
      <c r="B186" s="87" t="s">
        <v>1213</v>
      </c>
      <c r="C186" s="87">
        <v>3</v>
      </c>
      <c r="D186" s="125">
        <v>0.004089610754739964</v>
      </c>
      <c r="E186" s="125">
        <v>1.873772554784652</v>
      </c>
      <c r="F186" s="87" t="s">
        <v>1004</v>
      </c>
      <c r="G186" s="87" t="b">
        <v>0</v>
      </c>
      <c r="H186" s="87" t="b">
        <v>0</v>
      </c>
      <c r="I186" s="87" t="b">
        <v>0</v>
      </c>
      <c r="J186" s="87" t="b">
        <v>0</v>
      </c>
      <c r="K186" s="87" t="b">
        <v>0</v>
      </c>
      <c r="L186" s="87" t="b">
        <v>0</v>
      </c>
    </row>
    <row r="187" spans="1:12" ht="15">
      <c r="A187" s="87" t="s">
        <v>1213</v>
      </c>
      <c r="B187" s="87" t="s">
        <v>1214</v>
      </c>
      <c r="C187" s="87">
        <v>3</v>
      </c>
      <c r="D187" s="125">
        <v>0.004089610754739964</v>
      </c>
      <c r="E187" s="125">
        <v>2.3508938095043144</v>
      </c>
      <c r="F187" s="87" t="s">
        <v>1004</v>
      </c>
      <c r="G187" s="87" t="b">
        <v>0</v>
      </c>
      <c r="H187" s="87" t="b">
        <v>0</v>
      </c>
      <c r="I187" s="87" t="b">
        <v>0</v>
      </c>
      <c r="J187" s="87" t="b">
        <v>0</v>
      </c>
      <c r="K187" s="87" t="b">
        <v>0</v>
      </c>
      <c r="L187" s="87" t="b">
        <v>0</v>
      </c>
    </row>
    <row r="188" spans="1:12" ht="15">
      <c r="A188" s="87" t="s">
        <v>1214</v>
      </c>
      <c r="B188" s="87" t="s">
        <v>1215</v>
      </c>
      <c r="C188" s="87">
        <v>3</v>
      </c>
      <c r="D188" s="125">
        <v>0.004089610754739964</v>
      </c>
      <c r="E188" s="125">
        <v>2.3508938095043144</v>
      </c>
      <c r="F188" s="87" t="s">
        <v>1004</v>
      </c>
      <c r="G188" s="87" t="b">
        <v>0</v>
      </c>
      <c r="H188" s="87" t="b">
        <v>0</v>
      </c>
      <c r="I188" s="87" t="b">
        <v>0</v>
      </c>
      <c r="J188" s="87" t="b">
        <v>0</v>
      </c>
      <c r="K188" s="87" t="b">
        <v>0</v>
      </c>
      <c r="L188" s="87" t="b">
        <v>0</v>
      </c>
    </row>
    <row r="189" spans="1:12" ht="15">
      <c r="A189" s="87" t="s">
        <v>1215</v>
      </c>
      <c r="B189" s="87" t="s">
        <v>1211</v>
      </c>
      <c r="C189" s="87">
        <v>3</v>
      </c>
      <c r="D189" s="125">
        <v>0.004089610754739964</v>
      </c>
      <c r="E189" s="125">
        <v>2.049863813840333</v>
      </c>
      <c r="F189" s="87" t="s">
        <v>1004</v>
      </c>
      <c r="G189" s="87" t="b">
        <v>0</v>
      </c>
      <c r="H189" s="87" t="b">
        <v>0</v>
      </c>
      <c r="I189" s="87" t="b">
        <v>0</v>
      </c>
      <c r="J189" s="87" t="b">
        <v>0</v>
      </c>
      <c r="K189" s="87" t="b">
        <v>0</v>
      </c>
      <c r="L189" s="87" t="b">
        <v>0</v>
      </c>
    </row>
    <row r="190" spans="1:12" ht="15">
      <c r="A190" s="87" t="s">
        <v>1211</v>
      </c>
      <c r="B190" s="87" t="s">
        <v>1216</v>
      </c>
      <c r="C190" s="87">
        <v>3</v>
      </c>
      <c r="D190" s="125">
        <v>0.004089610754739964</v>
      </c>
      <c r="E190" s="125">
        <v>2.049863813840333</v>
      </c>
      <c r="F190" s="87" t="s">
        <v>1004</v>
      </c>
      <c r="G190" s="87" t="b">
        <v>0</v>
      </c>
      <c r="H190" s="87" t="b">
        <v>0</v>
      </c>
      <c r="I190" s="87" t="b">
        <v>0</v>
      </c>
      <c r="J190" s="87" t="b">
        <v>0</v>
      </c>
      <c r="K190" s="87" t="b">
        <v>0</v>
      </c>
      <c r="L190" s="87" t="b">
        <v>0</v>
      </c>
    </row>
    <row r="191" spans="1:12" ht="15">
      <c r="A191" s="87" t="s">
        <v>1216</v>
      </c>
      <c r="B191" s="87" t="s">
        <v>1067</v>
      </c>
      <c r="C191" s="87">
        <v>3</v>
      </c>
      <c r="D191" s="125">
        <v>0.004089610754739964</v>
      </c>
      <c r="E191" s="125">
        <v>1.873772554784652</v>
      </c>
      <c r="F191" s="87" t="s">
        <v>1004</v>
      </c>
      <c r="G191" s="87" t="b">
        <v>0</v>
      </c>
      <c r="H191" s="87" t="b">
        <v>0</v>
      </c>
      <c r="I191" s="87" t="b">
        <v>0</v>
      </c>
      <c r="J191" s="87" t="b">
        <v>0</v>
      </c>
      <c r="K191" s="87" t="b">
        <v>0</v>
      </c>
      <c r="L191" s="87" t="b">
        <v>0</v>
      </c>
    </row>
    <row r="192" spans="1:12" ht="15">
      <c r="A192" s="87" t="s">
        <v>1210</v>
      </c>
      <c r="B192" s="87" t="s">
        <v>1217</v>
      </c>
      <c r="C192" s="87">
        <v>3</v>
      </c>
      <c r="D192" s="125">
        <v>0.004089610754739964</v>
      </c>
      <c r="E192" s="125">
        <v>2.049863813840333</v>
      </c>
      <c r="F192" s="87" t="s">
        <v>1004</v>
      </c>
      <c r="G192" s="87" t="b">
        <v>0</v>
      </c>
      <c r="H192" s="87" t="b">
        <v>0</v>
      </c>
      <c r="I192" s="87" t="b">
        <v>0</v>
      </c>
      <c r="J192" s="87" t="b">
        <v>0</v>
      </c>
      <c r="K192" s="87" t="b">
        <v>0</v>
      </c>
      <c r="L192" s="87" t="b">
        <v>0</v>
      </c>
    </row>
    <row r="193" spans="1:12" ht="15">
      <c r="A193" s="87" t="s">
        <v>1217</v>
      </c>
      <c r="B193" s="87" t="s">
        <v>1218</v>
      </c>
      <c r="C193" s="87">
        <v>3</v>
      </c>
      <c r="D193" s="125">
        <v>0.004089610754739964</v>
      </c>
      <c r="E193" s="125">
        <v>2.3508938095043144</v>
      </c>
      <c r="F193" s="87" t="s">
        <v>1004</v>
      </c>
      <c r="G193" s="87" t="b">
        <v>0</v>
      </c>
      <c r="H193" s="87" t="b">
        <v>0</v>
      </c>
      <c r="I193" s="87" t="b">
        <v>0</v>
      </c>
      <c r="J193" s="87" t="b">
        <v>1</v>
      </c>
      <c r="K193" s="87" t="b">
        <v>0</v>
      </c>
      <c r="L193" s="87" t="b">
        <v>0</v>
      </c>
    </row>
    <row r="194" spans="1:12" ht="15">
      <c r="A194" s="87" t="s">
        <v>1218</v>
      </c>
      <c r="B194" s="87" t="s">
        <v>1219</v>
      </c>
      <c r="C194" s="87">
        <v>3</v>
      </c>
      <c r="D194" s="125">
        <v>0.004089610754739964</v>
      </c>
      <c r="E194" s="125">
        <v>2.3508938095043144</v>
      </c>
      <c r="F194" s="87" t="s">
        <v>1004</v>
      </c>
      <c r="G194" s="87" t="b">
        <v>1</v>
      </c>
      <c r="H194" s="87" t="b">
        <v>0</v>
      </c>
      <c r="I194" s="87" t="b">
        <v>0</v>
      </c>
      <c r="J194" s="87" t="b">
        <v>0</v>
      </c>
      <c r="K194" s="87" t="b">
        <v>0</v>
      </c>
      <c r="L194" s="87" t="b">
        <v>0</v>
      </c>
    </row>
    <row r="195" spans="1:12" ht="15">
      <c r="A195" s="87" t="s">
        <v>1219</v>
      </c>
      <c r="B195" s="87" t="s">
        <v>1220</v>
      </c>
      <c r="C195" s="87">
        <v>3</v>
      </c>
      <c r="D195" s="125">
        <v>0.004089610754739964</v>
      </c>
      <c r="E195" s="125">
        <v>2.3508938095043144</v>
      </c>
      <c r="F195" s="87" t="s">
        <v>1004</v>
      </c>
      <c r="G195" s="87" t="b">
        <v>0</v>
      </c>
      <c r="H195" s="87" t="b">
        <v>0</v>
      </c>
      <c r="I195" s="87" t="b">
        <v>0</v>
      </c>
      <c r="J195" s="87" t="b">
        <v>0</v>
      </c>
      <c r="K195" s="87" t="b">
        <v>0</v>
      </c>
      <c r="L195" s="87" t="b">
        <v>0</v>
      </c>
    </row>
    <row r="196" spans="1:12" ht="15">
      <c r="A196" s="87" t="s">
        <v>1220</v>
      </c>
      <c r="B196" s="87" t="s">
        <v>1221</v>
      </c>
      <c r="C196" s="87">
        <v>3</v>
      </c>
      <c r="D196" s="125">
        <v>0.004089610754739964</v>
      </c>
      <c r="E196" s="125">
        <v>2.3508938095043144</v>
      </c>
      <c r="F196" s="87" t="s">
        <v>1004</v>
      </c>
      <c r="G196" s="87" t="b">
        <v>0</v>
      </c>
      <c r="H196" s="87" t="b">
        <v>0</v>
      </c>
      <c r="I196" s="87" t="b">
        <v>0</v>
      </c>
      <c r="J196" s="87" t="b">
        <v>0</v>
      </c>
      <c r="K196" s="87" t="b">
        <v>0</v>
      </c>
      <c r="L196" s="87" t="b">
        <v>0</v>
      </c>
    </row>
    <row r="197" spans="1:12" ht="15">
      <c r="A197" s="87" t="s">
        <v>1221</v>
      </c>
      <c r="B197" s="87" t="s">
        <v>1222</v>
      </c>
      <c r="C197" s="87">
        <v>3</v>
      </c>
      <c r="D197" s="125">
        <v>0.004089610754739964</v>
      </c>
      <c r="E197" s="125">
        <v>2.3508938095043144</v>
      </c>
      <c r="F197" s="87" t="s">
        <v>1004</v>
      </c>
      <c r="G197" s="87" t="b">
        <v>0</v>
      </c>
      <c r="H197" s="87" t="b">
        <v>0</v>
      </c>
      <c r="I197" s="87" t="b">
        <v>0</v>
      </c>
      <c r="J197" s="87" t="b">
        <v>0</v>
      </c>
      <c r="K197" s="87" t="b">
        <v>0</v>
      </c>
      <c r="L197" s="87" t="b">
        <v>0</v>
      </c>
    </row>
    <row r="198" spans="1:12" ht="15">
      <c r="A198" s="87" t="s">
        <v>1222</v>
      </c>
      <c r="B198" s="87" t="s">
        <v>1211</v>
      </c>
      <c r="C198" s="87">
        <v>3</v>
      </c>
      <c r="D198" s="125">
        <v>0.004089610754739964</v>
      </c>
      <c r="E198" s="125">
        <v>2.049863813840333</v>
      </c>
      <c r="F198" s="87" t="s">
        <v>1004</v>
      </c>
      <c r="G198" s="87" t="b">
        <v>0</v>
      </c>
      <c r="H198" s="87" t="b">
        <v>0</v>
      </c>
      <c r="I198" s="87" t="b">
        <v>0</v>
      </c>
      <c r="J198" s="87" t="b">
        <v>0</v>
      </c>
      <c r="K198" s="87" t="b">
        <v>0</v>
      </c>
      <c r="L198" s="87" t="b">
        <v>0</v>
      </c>
    </row>
    <row r="199" spans="1:12" ht="15">
      <c r="A199" s="87" t="s">
        <v>1211</v>
      </c>
      <c r="B199" s="87" t="s">
        <v>1223</v>
      </c>
      <c r="C199" s="87">
        <v>3</v>
      </c>
      <c r="D199" s="125">
        <v>0.004089610754739964</v>
      </c>
      <c r="E199" s="125">
        <v>2.049863813840333</v>
      </c>
      <c r="F199" s="87" t="s">
        <v>1004</v>
      </c>
      <c r="G199" s="87" t="b">
        <v>0</v>
      </c>
      <c r="H199" s="87" t="b">
        <v>0</v>
      </c>
      <c r="I199" s="87" t="b">
        <v>0</v>
      </c>
      <c r="J199" s="87" t="b">
        <v>0</v>
      </c>
      <c r="K199" s="87" t="b">
        <v>0</v>
      </c>
      <c r="L199" s="87" t="b">
        <v>0</v>
      </c>
    </row>
    <row r="200" spans="1:12" ht="15">
      <c r="A200" s="87" t="s">
        <v>1223</v>
      </c>
      <c r="B200" s="87" t="s">
        <v>1073</v>
      </c>
      <c r="C200" s="87">
        <v>3</v>
      </c>
      <c r="D200" s="125">
        <v>0.004089610754739964</v>
      </c>
      <c r="E200" s="125">
        <v>1.466287228206384</v>
      </c>
      <c r="F200" s="87" t="s">
        <v>1004</v>
      </c>
      <c r="G200" s="87" t="b">
        <v>0</v>
      </c>
      <c r="H200" s="87" t="b">
        <v>0</v>
      </c>
      <c r="I200" s="87" t="b">
        <v>0</v>
      </c>
      <c r="J200" s="87" t="b">
        <v>0</v>
      </c>
      <c r="K200" s="87" t="b">
        <v>0</v>
      </c>
      <c r="L200" s="87" t="b">
        <v>0</v>
      </c>
    </row>
    <row r="201" spans="1:12" ht="15">
      <c r="A201" s="87" t="s">
        <v>1073</v>
      </c>
      <c r="B201" s="87" t="s">
        <v>1075</v>
      </c>
      <c r="C201" s="87">
        <v>3</v>
      </c>
      <c r="D201" s="125">
        <v>0.004089610754739964</v>
      </c>
      <c r="E201" s="125">
        <v>0.5816806469084536</v>
      </c>
      <c r="F201" s="87" t="s">
        <v>1004</v>
      </c>
      <c r="G201" s="87" t="b">
        <v>0</v>
      </c>
      <c r="H201" s="87" t="b">
        <v>0</v>
      </c>
      <c r="I201" s="87" t="b">
        <v>0</v>
      </c>
      <c r="J201" s="87" t="b">
        <v>0</v>
      </c>
      <c r="K201" s="87" t="b">
        <v>0</v>
      </c>
      <c r="L201" s="87" t="b">
        <v>0</v>
      </c>
    </row>
    <row r="202" spans="1:12" ht="15">
      <c r="A202" s="87" t="s">
        <v>1244</v>
      </c>
      <c r="B202" s="87" t="s">
        <v>260</v>
      </c>
      <c r="C202" s="87">
        <v>2</v>
      </c>
      <c r="D202" s="125">
        <v>0.0032295250528428746</v>
      </c>
      <c r="E202" s="125">
        <v>1.4855923834017706</v>
      </c>
      <c r="F202" s="87" t="s">
        <v>1004</v>
      </c>
      <c r="G202" s="87" t="b">
        <v>1</v>
      </c>
      <c r="H202" s="87" t="b">
        <v>0</v>
      </c>
      <c r="I202" s="87" t="b">
        <v>0</v>
      </c>
      <c r="J202" s="87" t="b">
        <v>0</v>
      </c>
      <c r="K202" s="87" t="b">
        <v>0</v>
      </c>
      <c r="L202" s="87" t="b">
        <v>0</v>
      </c>
    </row>
    <row r="203" spans="1:12" ht="15">
      <c r="A203" s="87" t="s">
        <v>260</v>
      </c>
      <c r="B203" s="87" t="s">
        <v>1245</v>
      </c>
      <c r="C203" s="87">
        <v>2</v>
      </c>
      <c r="D203" s="125">
        <v>0.0032295250528428746</v>
      </c>
      <c r="E203" s="125">
        <v>1.4855923834017706</v>
      </c>
      <c r="F203" s="87" t="s">
        <v>1004</v>
      </c>
      <c r="G203" s="87" t="b">
        <v>0</v>
      </c>
      <c r="H203" s="87" t="b">
        <v>0</v>
      </c>
      <c r="I203" s="87" t="b">
        <v>0</v>
      </c>
      <c r="J203" s="87" t="b">
        <v>0</v>
      </c>
      <c r="K203" s="87" t="b">
        <v>0</v>
      </c>
      <c r="L203" s="87" t="b">
        <v>0</v>
      </c>
    </row>
    <row r="204" spans="1:12" ht="15">
      <c r="A204" s="87" t="s">
        <v>1245</v>
      </c>
      <c r="B204" s="87" t="s">
        <v>296</v>
      </c>
      <c r="C204" s="87">
        <v>2</v>
      </c>
      <c r="D204" s="125">
        <v>0.0032295250528428746</v>
      </c>
      <c r="E204" s="125">
        <v>1.4478038225123708</v>
      </c>
      <c r="F204" s="87" t="s">
        <v>1004</v>
      </c>
      <c r="G204" s="87" t="b">
        <v>0</v>
      </c>
      <c r="H204" s="87" t="b">
        <v>0</v>
      </c>
      <c r="I204" s="87" t="b">
        <v>0</v>
      </c>
      <c r="J204" s="87" t="b">
        <v>0</v>
      </c>
      <c r="K204" s="87" t="b">
        <v>0</v>
      </c>
      <c r="L204" s="87" t="b">
        <v>0</v>
      </c>
    </row>
    <row r="205" spans="1:12" ht="15">
      <c r="A205" s="87" t="s">
        <v>296</v>
      </c>
      <c r="B205" s="87" t="s">
        <v>1246</v>
      </c>
      <c r="C205" s="87">
        <v>2</v>
      </c>
      <c r="D205" s="125">
        <v>0.0032295250528428746</v>
      </c>
      <c r="E205" s="125">
        <v>1.4300750555519393</v>
      </c>
      <c r="F205" s="87" t="s">
        <v>1004</v>
      </c>
      <c r="G205" s="87" t="b">
        <v>0</v>
      </c>
      <c r="H205" s="87" t="b">
        <v>0</v>
      </c>
      <c r="I205" s="87" t="b">
        <v>0</v>
      </c>
      <c r="J205" s="87" t="b">
        <v>0</v>
      </c>
      <c r="K205" s="87" t="b">
        <v>0</v>
      </c>
      <c r="L205" s="87" t="b">
        <v>0</v>
      </c>
    </row>
    <row r="206" spans="1:12" ht="15">
      <c r="A206" s="87" t="s">
        <v>1067</v>
      </c>
      <c r="B206" s="87" t="s">
        <v>1079</v>
      </c>
      <c r="C206" s="87">
        <v>5</v>
      </c>
      <c r="D206" s="125">
        <v>0</v>
      </c>
      <c r="E206" s="125">
        <v>1.301029995663981</v>
      </c>
      <c r="F206" s="87" t="s">
        <v>1005</v>
      </c>
      <c r="G206" s="87" t="b">
        <v>0</v>
      </c>
      <c r="H206" s="87" t="b">
        <v>0</v>
      </c>
      <c r="I206" s="87" t="b">
        <v>0</v>
      </c>
      <c r="J206" s="87" t="b">
        <v>0</v>
      </c>
      <c r="K206" s="87" t="b">
        <v>0</v>
      </c>
      <c r="L206" s="87" t="b">
        <v>0</v>
      </c>
    </row>
    <row r="207" spans="1:12" ht="15">
      <c r="A207" s="87" t="s">
        <v>1079</v>
      </c>
      <c r="B207" s="87" t="s">
        <v>1080</v>
      </c>
      <c r="C207" s="87">
        <v>5</v>
      </c>
      <c r="D207" s="125">
        <v>0</v>
      </c>
      <c r="E207" s="125">
        <v>1.301029995663981</v>
      </c>
      <c r="F207" s="87" t="s">
        <v>1005</v>
      </c>
      <c r="G207" s="87" t="b">
        <v>0</v>
      </c>
      <c r="H207" s="87" t="b">
        <v>0</v>
      </c>
      <c r="I207" s="87" t="b">
        <v>0</v>
      </c>
      <c r="J207" s="87" t="b">
        <v>0</v>
      </c>
      <c r="K207" s="87" t="b">
        <v>0</v>
      </c>
      <c r="L207" s="87" t="b">
        <v>0</v>
      </c>
    </row>
    <row r="208" spans="1:12" ht="15">
      <c r="A208" s="87" t="s">
        <v>1080</v>
      </c>
      <c r="B208" s="87" t="s">
        <v>1081</v>
      </c>
      <c r="C208" s="87">
        <v>5</v>
      </c>
      <c r="D208" s="125">
        <v>0</v>
      </c>
      <c r="E208" s="125">
        <v>1.301029995663981</v>
      </c>
      <c r="F208" s="87" t="s">
        <v>1005</v>
      </c>
      <c r="G208" s="87" t="b">
        <v>0</v>
      </c>
      <c r="H208" s="87" t="b">
        <v>0</v>
      </c>
      <c r="I208" s="87" t="b">
        <v>0</v>
      </c>
      <c r="J208" s="87" t="b">
        <v>0</v>
      </c>
      <c r="K208" s="87" t="b">
        <v>0</v>
      </c>
      <c r="L208" s="87" t="b">
        <v>0</v>
      </c>
    </row>
    <row r="209" spans="1:12" ht="15">
      <c r="A209" s="87" t="s">
        <v>1081</v>
      </c>
      <c r="B209" s="87" t="s">
        <v>1082</v>
      </c>
      <c r="C209" s="87">
        <v>5</v>
      </c>
      <c r="D209" s="125">
        <v>0</v>
      </c>
      <c r="E209" s="125">
        <v>1.301029995663981</v>
      </c>
      <c r="F209" s="87" t="s">
        <v>1005</v>
      </c>
      <c r="G209" s="87" t="b">
        <v>0</v>
      </c>
      <c r="H209" s="87" t="b">
        <v>0</v>
      </c>
      <c r="I209" s="87" t="b">
        <v>0</v>
      </c>
      <c r="J209" s="87" t="b">
        <v>0</v>
      </c>
      <c r="K209" s="87" t="b">
        <v>0</v>
      </c>
      <c r="L209" s="87" t="b">
        <v>0</v>
      </c>
    </row>
    <row r="210" spans="1:12" ht="15">
      <c r="A210" s="87" t="s">
        <v>1082</v>
      </c>
      <c r="B210" s="87" t="s">
        <v>1083</v>
      </c>
      <c r="C210" s="87">
        <v>5</v>
      </c>
      <c r="D210" s="125">
        <v>0</v>
      </c>
      <c r="E210" s="125">
        <v>1.301029995663981</v>
      </c>
      <c r="F210" s="87" t="s">
        <v>1005</v>
      </c>
      <c r="G210" s="87" t="b">
        <v>0</v>
      </c>
      <c r="H210" s="87" t="b">
        <v>0</v>
      </c>
      <c r="I210" s="87" t="b">
        <v>0</v>
      </c>
      <c r="J210" s="87" t="b">
        <v>0</v>
      </c>
      <c r="K210" s="87" t="b">
        <v>0</v>
      </c>
      <c r="L210" s="87" t="b">
        <v>0</v>
      </c>
    </row>
    <row r="211" spans="1:12" ht="15">
      <c r="A211" s="87" t="s">
        <v>1083</v>
      </c>
      <c r="B211" s="87" t="s">
        <v>1084</v>
      </c>
      <c r="C211" s="87">
        <v>5</v>
      </c>
      <c r="D211" s="125">
        <v>0</v>
      </c>
      <c r="E211" s="125">
        <v>1.301029995663981</v>
      </c>
      <c r="F211" s="87" t="s">
        <v>1005</v>
      </c>
      <c r="G211" s="87" t="b">
        <v>0</v>
      </c>
      <c r="H211" s="87" t="b">
        <v>0</v>
      </c>
      <c r="I211" s="87" t="b">
        <v>0</v>
      </c>
      <c r="J211" s="87" t="b">
        <v>0</v>
      </c>
      <c r="K211" s="87" t="b">
        <v>1</v>
      </c>
      <c r="L211" s="87" t="b">
        <v>0</v>
      </c>
    </row>
    <row r="212" spans="1:12" ht="15">
      <c r="A212" s="87" t="s">
        <v>1084</v>
      </c>
      <c r="B212" s="87" t="s">
        <v>296</v>
      </c>
      <c r="C212" s="87">
        <v>5</v>
      </c>
      <c r="D212" s="125">
        <v>0</v>
      </c>
      <c r="E212" s="125">
        <v>1.301029995663981</v>
      </c>
      <c r="F212" s="87" t="s">
        <v>1005</v>
      </c>
      <c r="G212" s="87" t="b">
        <v>0</v>
      </c>
      <c r="H212" s="87" t="b">
        <v>1</v>
      </c>
      <c r="I212" s="87" t="b">
        <v>0</v>
      </c>
      <c r="J212" s="87" t="b">
        <v>0</v>
      </c>
      <c r="K212" s="87" t="b">
        <v>0</v>
      </c>
      <c r="L212" s="87" t="b">
        <v>0</v>
      </c>
    </row>
    <row r="213" spans="1:12" ht="15">
      <c r="A213" s="87" t="s">
        <v>296</v>
      </c>
      <c r="B213" s="87" t="s">
        <v>1085</v>
      </c>
      <c r="C213" s="87">
        <v>5</v>
      </c>
      <c r="D213" s="125">
        <v>0</v>
      </c>
      <c r="E213" s="125">
        <v>1.301029995663981</v>
      </c>
      <c r="F213" s="87" t="s">
        <v>1005</v>
      </c>
      <c r="G213" s="87" t="b">
        <v>0</v>
      </c>
      <c r="H213" s="87" t="b">
        <v>0</v>
      </c>
      <c r="I213" s="87" t="b">
        <v>0</v>
      </c>
      <c r="J213" s="87" t="b">
        <v>0</v>
      </c>
      <c r="K213" s="87" t="b">
        <v>0</v>
      </c>
      <c r="L213" s="87" t="b">
        <v>0</v>
      </c>
    </row>
    <row r="214" spans="1:12" ht="15">
      <c r="A214" s="87" t="s">
        <v>1085</v>
      </c>
      <c r="B214" s="87" t="s">
        <v>1086</v>
      </c>
      <c r="C214" s="87">
        <v>5</v>
      </c>
      <c r="D214" s="125">
        <v>0</v>
      </c>
      <c r="E214" s="125">
        <v>1.301029995663981</v>
      </c>
      <c r="F214" s="87" t="s">
        <v>1005</v>
      </c>
      <c r="G214" s="87" t="b">
        <v>0</v>
      </c>
      <c r="H214" s="87" t="b">
        <v>0</v>
      </c>
      <c r="I214" s="87" t="b">
        <v>0</v>
      </c>
      <c r="J214" s="87" t="b">
        <v>0</v>
      </c>
      <c r="K214" s="87" t="b">
        <v>0</v>
      </c>
      <c r="L214" s="87" t="b">
        <v>0</v>
      </c>
    </row>
    <row r="215" spans="1:12" ht="15">
      <c r="A215" s="87" t="s">
        <v>1086</v>
      </c>
      <c r="B215" s="87" t="s">
        <v>1236</v>
      </c>
      <c r="C215" s="87">
        <v>5</v>
      </c>
      <c r="D215" s="125">
        <v>0</v>
      </c>
      <c r="E215" s="125">
        <v>1.301029995663981</v>
      </c>
      <c r="F215" s="87" t="s">
        <v>1005</v>
      </c>
      <c r="G215" s="87" t="b">
        <v>0</v>
      </c>
      <c r="H215" s="87" t="b">
        <v>0</v>
      </c>
      <c r="I215" s="87" t="b">
        <v>0</v>
      </c>
      <c r="J215" s="87" t="b">
        <v>0</v>
      </c>
      <c r="K215" s="87" t="b">
        <v>0</v>
      </c>
      <c r="L215" s="87" t="b">
        <v>0</v>
      </c>
    </row>
    <row r="216" spans="1:12" ht="15">
      <c r="A216" s="87" t="s">
        <v>1236</v>
      </c>
      <c r="B216" s="87" t="s">
        <v>1237</v>
      </c>
      <c r="C216" s="87">
        <v>5</v>
      </c>
      <c r="D216" s="125">
        <v>0</v>
      </c>
      <c r="E216" s="125">
        <v>1.301029995663981</v>
      </c>
      <c r="F216" s="87" t="s">
        <v>1005</v>
      </c>
      <c r="G216" s="87" t="b">
        <v>0</v>
      </c>
      <c r="H216" s="87" t="b">
        <v>0</v>
      </c>
      <c r="I216" s="87" t="b">
        <v>0</v>
      </c>
      <c r="J216" s="87" t="b">
        <v>0</v>
      </c>
      <c r="K216" s="87" t="b">
        <v>0</v>
      </c>
      <c r="L216" s="87" t="b">
        <v>0</v>
      </c>
    </row>
    <row r="217" spans="1:12" ht="15">
      <c r="A217" s="87" t="s">
        <v>1237</v>
      </c>
      <c r="B217" s="87" t="s">
        <v>1201</v>
      </c>
      <c r="C217" s="87">
        <v>5</v>
      </c>
      <c r="D217" s="125">
        <v>0</v>
      </c>
      <c r="E217" s="125">
        <v>1.301029995663981</v>
      </c>
      <c r="F217" s="87" t="s">
        <v>1005</v>
      </c>
      <c r="G217" s="87" t="b">
        <v>0</v>
      </c>
      <c r="H217" s="87" t="b">
        <v>0</v>
      </c>
      <c r="I217" s="87" t="b">
        <v>0</v>
      </c>
      <c r="J217" s="87" t="b">
        <v>0</v>
      </c>
      <c r="K217" s="87" t="b">
        <v>0</v>
      </c>
      <c r="L217" s="87" t="b">
        <v>0</v>
      </c>
    </row>
    <row r="218" spans="1:12" ht="15">
      <c r="A218" s="87" t="s">
        <v>1201</v>
      </c>
      <c r="B218" s="87" t="s">
        <v>1238</v>
      </c>
      <c r="C218" s="87">
        <v>5</v>
      </c>
      <c r="D218" s="125">
        <v>0</v>
      </c>
      <c r="E218" s="125">
        <v>1.301029995663981</v>
      </c>
      <c r="F218" s="87" t="s">
        <v>1005</v>
      </c>
      <c r="G218" s="87" t="b">
        <v>0</v>
      </c>
      <c r="H218" s="87" t="b">
        <v>0</v>
      </c>
      <c r="I218" s="87" t="b">
        <v>0</v>
      </c>
      <c r="J218" s="87" t="b">
        <v>0</v>
      </c>
      <c r="K218" s="87" t="b">
        <v>0</v>
      </c>
      <c r="L218" s="87" t="b">
        <v>0</v>
      </c>
    </row>
    <row r="219" spans="1:12" ht="15">
      <c r="A219" s="87" t="s">
        <v>1238</v>
      </c>
      <c r="B219" s="87" t="s">
        <v>1239</v>
      </c>
      <c r="C219" s="87">
        <v>5</v>
      </c>
      <c r="D219" s="125">
        <v>0</v>
      </c>
      <c r="E219" s="125">
        <v>1.301029995663981</v>
      </c>
      <c r="F219" s="87" t="s">
        <v>1005</v>
      </c>
      <c r="G219" s="87" t="b">
        <v>0</v>
      </c>
      <c r="H219" s="87" t="b">
        <v>0</v>
      </c>
      <c r="I219" s="87" t="b">
        <v>0</v>
      </c>
      <c r="J219" s="87" t="b">
        <v>0</v>
      </c>
      <c r="K219" s="87" t="b">
        <v>0</v>
      </c>
      <c r="L219" s="87" t="b">
        <v>0</v>
      </c>
    </row>
    <row r="220" spans="1:12" ht="15">
      <c r="A220" s="87" t="s">
        <v>1239</v>
      </c>
      <c r="B220" s="87" t="s">
        <v>1240</v>
      </c>
      <c r="C220" s="87">
        <v>5</v>
      </c>
      <c r="D220" s="125">
        <v>0</v>
      </c>
      <c r="E220" s="125">
        <v>1.301029995663981</v>
      </c>
      <c r="F220" s="87" t="s">
        <v>1005</v>
      </c>
      <c r="G220" s="87" t="b">
        <v>0</v>
      </c>
      <c r="H220" s="87" t="b">
        <v>0</v>
      </c>
      <c r="I220" s="87" t="b">
        <v>0</v>
      </c>
      <c r="J220" s="87" t="b">
        <v>0</v>
      </c>
      <c r="K220" s="87" t="b">
        <v>0</v>
      </c>
      <c r="L220" s="87" t="b">
        <v>0</v>
      </c>
    </row>
    <row r="221" spans="1:12" ht="15">
      <c r="A221" s="87" t="s">
        <v>1240</v>
      </c>
      <c r="B221" s="87" t="s">
        <v>1241</v>
      </c>
      <c r="C221" s="87">
        <v>5</v>
      </c>
      <c r="D221" s="125">
        <v>0</v>
      </c>
      <c r="E221" s="125">
        <v>1.301029995663981</v>
      </c>
      <c r="F221" s="87" t="s">
        <v>1005</v>
      </c>
      <c r="G221" s="87" t="b">
        <v>0</v>
      </c>
      <c r="H221" s="87" t="b">
        <v>0</v>
      </c>
      <c r="I221" s="87" t="b">
        <v>0</v>
      </c>
      <c r="J221" s="87" t="b">
        <v>0</v>
      </c>
      <c r="K221" s="87" t="b">
        <v>0</v>
      </c>
      <c r="L221" s="87" t="b">
        <v>0</v>
      </c>
    </row>
    <row r="222" spans="1:12" ht="15">
      <c r="A222" s="87" t="s">
        <v>1241</v>
      </c>
      <c r="B222" s="87" t="s">
        <v>1200</v>
      </c>
      <c r="C222" s="87">
        <v>5</v>
      </c>
      <c r="D222" s="125">
        <v>0</v>
      </c>
      <c r="E222" s="125">
        <v>1.301029995663981</v>
      </c>
      <c r="F222" s="87" t="s">
        <v>1005</v>
      </c>
      <c r="G222" s="87" t="b">
        <v>0</v>
      </c>
      <c r="H222" s="87" t="b">
        <v>0</v>
      </c>
      <c r="I222" s="87" t="b">
        <v>0</v>
      </c>
      <c r="J222" s="87" t="b">
        <v>0</v>
      </c>
      <c r="K222" s="87" t="b">
        <v>0</v>
      </c>
      <c r="L222" s="87" t="b">
        <v>0</v>
      </c>
    </row>
    <row r="223" spans="1:12" ht="15">
      <c r="A223" s="87" t="s">
        <v>1200</v>
      </c>
      <c r="B223" s="87" t="s">
        <v>1043</v>
      </c>
      <c r="C223" s="87">
        <v>5</v>
      </c>
      <c r="D223" s="125">
        <v>0</v>
      </c>
      <c r="E223" s="125">
        <v>1.301029995663981</v>
      </c>
      <c r="F223" s="87" t="s">
        <v>1005</v>
      </c>
      <c r="G223" s="87" t="b">
        <v>0</v>
      </c>
      <c r="H223" s="87" t="b">
        <v>0</v>
      </c>
      <c r="I223" s="87" t="b">
        <v>0</v>
      </c>
      <c r="J223" s="87" t="b">
        <v>0</v>
      </c>
      <c r="K223" s="87" t="b">
        <v>0</v>
      </c>
      <c r="L223" s="87" t="b">
        <v>0</v>
      </c>
    </row>
    <row r="224" spans="1:12" ht="15">
      <c r="A224" s="87" t="s">
        <v>1043</v>
      </c>
      <c r="B224" s="87" t="s">
        <v>1044</v>
      </c>
      <c r="C224" s="87">
        <v>5</v>
      </c>
      <c r="D224" s="125">
        <v>0</v>
      </c>
      <c r="E224" s="125">
        <v>1.301029995663981</v>
      </c>
      <c r="F224" s="87" t="s">
        <v>1005</v>
      </c>
      <c r="G224" s="87" t="b">
        <v>0</v>
      </c>
      <c r="H224" s="87" t="b">
        <v>0</v>
      </c>
      <c r="I224" s="87" t="b">
        <v>0</v>
      </c>
      <c r="J224" s="87" t="b">
        <v>0</v>
      </c>
      <c r="K224" s="87" t="b">
        <v>0</v>
      </c>
      <c r="L224" s="87" t="b">
        <v>0</v>
      </c>
    </row>
    <row r="225" spans="1:12" ht="15">
      <c r="A225" s="87" t="s">
        <v>1044</v>
      </c>
      <c r="B225" s="87" t="s">
        <v>1045</v>
      </c>
      <c r="C225" s="87">
        <v>5</v>
      </c>
      <c r="D225" s="125">
        <v>0</v>
      </c>
      <c r="E225" s="125">
        <v>1.301029995663981</v>
      </c>
      <c r="F225" s="87" t="s">
        <v>1005</v>
      </c>
      <c r="G225" s="87" t="b">
        <v>0</v>
      </c>
      <c r="H225" s="87" t="b">
        <v>0</v>
      </c>
      <c r="I225" s="87" t="b">
        <v>0</v>
      </c>
      <c r="J225" s="87" t="b">
        <v>0</v>
      </c>
      <c r="K225" s="87" t="b">
        <v>0</v>
      </c>
      <c r="L225"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71E66-7721-4ACA-AB61-2FEE56A340E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1275</v>
      </c>
      <c r="B1" s="13" t="s">
        <v>34</v>
      </c>
    </row>
    <row r="2" spans="1:2" ht="15">
      <c r="A2" s="118" t="s">
        <v>273</v>
      </c>
      <c r="B2" s="80">
        <v>1195.044444</v>
      </c>
    </row>
    <row r="3" spans="1:2" ht="15">
      <c r="A3" s="118" t="s">
        <v>270</v>
      </c>
      <c r="B3" s="80">
        <v>898.672222</v>
      </c>
    </row>
    <row r="4" spans="1:2" ht="15">
      <c r="A4" s="118" t="s">
        <v>271</v>
      </c>
      <c r="B4" s="80">
        <v>685.5</v>
      </c>
    </row>
    <row r="5" spans="1:2" ht="15">
      <c r="A5" s="118" t="s">
        <v>260</v>
      </c>
      <c r="B5" s="80">
        <v>294.788889</v>
      </c>
    </row>
    <row r="6" spans="1:2" ht="15">
      <c r="A6" s="118" t="s">
        <v>269</v>
      </c>
      <c r="B6" s="80">
        <v>98</v>
      </c>
    </row>
    <row r="7" spans="1:2" ht="15">
      <c r="A7" s="118" t="s">
        <v>259</v>
      </c>
      <c r="B7" s="80">
        <v>78</v>
      </c>
    </row>
    <row r="8" spans="1:2" ht="15">
      <c r="A8" s="118" t="s">
        <v>274</v>
      </c>
      <c r="B8" s="80">
        <v>76.4</v>
      </c>
    </row>
    <row r="9" spans="1:2" ht="15">
      <c r="A9" s="118" t="s">
        <v>229</v>
      </c>
      <c r="B9" s="80">
        <v>23.644444</v>
      </c>
    </row>
    <row r="10" spans="1:2" ht="15">
      <c r="A10" s="118" t="s">
        <v>249</v>
      </c>
      <c r="B10" s="80">
        <v>15.466667</v>
      </c>
    </row>
    <row r="11" spans="1:2" ht="15">
      <c r="A11" s="118" t="s">
        <v>224</v>
      </c>
      <c r="B11" s="80">
        <v>15.466667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D9A9-51C1-4A6A-ACC2-AFAD1E84DA7E}">
  <dimension ref="A25:B37"/>
  <sheetViews>
    <sheetView tabSelected="1" workbookViewId="0" topLeftCell="A1"/>
  </sheetViews>
  <sheetFormatPr defaultColWidth="9.140625" defaultRowHeight="15"/>
  <cols>
    <col min="1" max="1" width="255.7109375" style="0" bestFit="1" customWidth="1"/>
    <col min="2" max="2" width="9.57421875" style="0" bestFit="1" customWidth="1"/>
  </cols>
  <sheetData>
    <row r="25" spans="1:2" ht="15">
      <c r="A25" s="127" t="s">
        <v>1277</v>
      </c>
      <c r="B25" t="s">
        <v>1276</v>
      </c>
    </row>
    <row r="26" spans="1:2" ht="15">
      <c r="A26" s="128" t="s">
        <v>281</v>
      </c>
      <c r="B26" s="3">
        <v>63</v>
      </c>
    </row>
    <row r="27" spans="1:2" ht="15">
      <c r="A27" s="128" t="s">
        <v>288</v>
      </c>
      <c r="B27" s="3">
        <v>13</v>
      </c>
    </row>
    <row r="28" spans="1:2" ht="15">
      <c r="A28" s="128" t="s">
        <v>280</v>
      </c>
      <c r="B28" s="3">
        <v>4</v>
      </c>
    </row>
    <row r="29" spans="1:2" ht="15">
      <c r="A29" s="128" t="s">
        <v>289</v>
      </c>
      <c r="B29" s="3">
        <v>1</v>
      </c>
    </row>
    <row r="30" spans="1:2" ht="15">
      <c r="A30" s="128" t="s">
        <v>284</v>
      </c>
      <c r="B30" s="3">
        <v>2</v>
      </c>
    </row>
    <row r="31" spans="1:2" ht="15">
      <c r="A31" s="128" t="s">
        <v>286</v>
      </c>
      <c r="B31" s="3">
        <v>1</v>
      </c>
    </row>
    <row r="32" spans="1:2" ht="15">
      <c r="A32" s="128" t="s">
        <v>282</v>
      </c>
      <c r="B32" s="3">
        <v>78</v>
      </c>
    </row>
    <row r="33" spans="1:2" ht="15">
      <c r="A33" s="128" t="s">
        <v>285</v>
      </c>
      <c r="B33" s="3">
        <v>7</v>
      </c>
    </row>
    <row r="34" spans="1:2" ht="15">
      <c r="A34" s="128" t="s">
        <v>287</v>
      </c>
      <c r="B34" s="3">
        <v>5</v>
      </c>
    </row>
    <row r="35" spans="1:2" ht="15">
      <c r="A35" s="128" t="s">
        <v>283</v>
      </c>
      <c r="B35" s="3">
        <v>6</v>
      </c>
    </row>
    <row r="36" spans="1:2" ht="15">
      <c r="A36" s="128" t="s">
        <v>279</v>
      </c>
      <c r="B36" s="3">
        <v>10</v>
      </c>
    </row>
    <row r="37" spans="1:2" ht="15">
      <c r="A37" s="128" t="s">
        <v>1278</v>
      </c>
      <c r="B37"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14" sqref="A14:BT14"/>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28125" style="0" bestFit="1" customWidth="1"/>
    <col min="40" max="40" width="14.7109375" style="0" bestFit="1" customWidth="1"/>
    <col min="41" max="41" width="11.8515625" style="0" bestFit="1" customWidth="1"/>
    <col min="42" max="42" width="9.28125" style="0" bestFit="1" customWidth="1"/>
    <col min="43" max="43" width="15.00390625" style="0" bestFit="1" customWidth="1"/>
    <col min="44" max="44" width="9.7109375" style="0" bestFit="1" customWidth="1"/>
    <col min="45" max="45" width="10.8515625" style="0" bestFit="1" customWidth="1"/>
    <col min="46" max="46" width="8.140625" style="0" bestFit="1" customWidth="1"/>
    <col min="47" max="47" width="18.7109375" style="0" bestFit="1" customWidth="1"/>
    <col min="48" max="48" width="9.57421875" style="0" bestFit="1" customWidth="1"/>
    <col min="49" max="50" width="14.57421875" style="0" bestFit="1" customWidth="1"/>
    <col min="51" max="51" width="16.28125" style="0" bestFit="1" customWidth="1"/>
    <col min="52" max="52" width="8.57421875" style="0" bestFit="1" customWidth="1"/>
    <col min="53" max="53" width="16.140625" style="0" bestFit="1" customWidth="1"/>
    <col min="54" max="54" width="17.8515625" style="0" bestFit="1" customWidth="1"/>
    <col min="55" max="55" width="16.140625" style="0" bestFit="1" customWidth="1"/>
    <col min="56" max="56" width="17.8515625" style="0" bestFit="1" customWidth="1"/>
    <col min="57" max="57" width="16.140625" style="0" bestFit="1" customWidth="1"/>
    <col min="58" max="58" width="17.8515625" style="0" bestFit="1" customWidth="1"/>
    <col min="59" max="59" width="16.140625" style="0" bestFit="1" customWidth="1"/>
    <col min="60" max="60" width="17.8515625" style="0" bestFit="1" customWidth="1"/>
    <col min="61" max="61" width="17.7109375" style="0" bestFit="1" customWidth="1"/>
    <col min="62" max="62" width="17.8515625" style="0" bestFit="1" customWidth="1"/>
    <col min="63" max="63" width="20.140625" style="0" bestFit="1" customWidth="1"/>
    <col min="64" max="64" width="24.7109375" style="0" bestFit="1" customWidth="1"/>
    <col min="65" max="65" width="21.00390625" style="0" bestFit="1" customWidth="1"/>
    <col min="66" max="66" width="25.7109375" style="0" bestFit="1" customWidth="1"/>
    <col min="67" max="67" width="26.28125" style="0" bestFit="1" customWidth="1"/>
    <col min="68" max="68" width="30.28125" style="0" bestFit="1" customWidth="1"/>
    <col min="69" max="69" width="16.8515625" style="0" bestFit="1" customWidth="1"/>
    <col min="70" max="70" width="20.57421875" style="0" bestFit="1" customWidth="1"/>
    <col min="71" max="71" width="15.7109375" style="0" bestFit="1" customWidth="1"/>
    <col min="72" max="72" width="10.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529</v>
      </c>
      <c r="AE2" s="13" t="s">
        <v>530</v>
      </c>
      <c r="AF2" s="13" t="s">
        <v>531</v>
      </c>
      <c r="AG2" s="13" t="s">
        <v>532</v>
      </c>
      <c r="AH2" s="13" t="s">
        <v>533</v>
      </c>
      <c r="AI2" s="13" t="s">
        <v>534</v>
      </c>
      <c r="AJ2" s="13" t="s">
        <v>535</v>
      </c>
      <c r="AK2" s="13" t="s">
        <v>536</v>
      </c>
      <c r="AL2" s="13" t="s">
        <v>537</v>
      </c>
      <c r="AM2" s="13" t="s">
        <v>538</v>
      </c>
      <c r="AN2" s="13" t="s">
        <v>539</v>
      </c>
      <c r="AO2" s="13" t="s">
        <v>540</v>
      </c>
      <c r="AP2" s="13" t="s">
        <v>541</v>
      </c>
      <c r="AQ2" s="13" t="s">
        <v>542</v>
      </c>
      <c r="AR2" s="13" t="s">
        <v>543</v>
      </c>
      <c r="AS2" s="13" t="s">
        <v>194</v>
      </c>
      <c r="AT2" s="13" t="s">
        <v>544</v>
      </c>
      <c r="AU2" s="13" t="s">
        <v>545</v>
      </c>
      <c r="AV2" s="13" t="s">
        <v>546</v>
      </c>
      <c r="AW2" s="13" t="s">
        <v>547</v>
      </c>
      <c r="AX2" s="13" t="s">
        <v>548</v>
      </c>
      <c r="AY2" s="13" t="s">
        <v>549</v>
      </c>
      <c r="AZ2" s="13" t="s">
        <v>1011</v>
      </c>
      <c r="BA2" s="122" t="s">
        <v>1153</v>
      </c>
      <c r="BB2" s="122" t="s">
        <v>1156</v>
      </c>
      <c r="BC2" s="122" t="s">
        <v>1157</v>
      </c>
      <c r="BD2" s="122" t="s">
        <v>1158</v>
      </c>
      <c r="BE2" s="122" t="s">
        <v>1159</v>
      </c>
      <c r="BF2" s="122" t="s">
        <v>1161</v>
      </c>
      <c r="BG2" s="122" t="s">
        <v>1162</v>
      </c>
      <c r="BH2" s="122" t="s">
        <v>1176</v>
      </c>
      <c r="BI2" s="122" t="s">
        <v>1183</v>
      </c>
      <c r="BJ2" s="122" t="s">
        <v>1196</v>
      </c>
      <c r="BK2" s="122" t="s">
        <v>1263</v>
      </c>
      <c r="BL2" s="122" t="s">
        <v>1264</v>
      </c>
      <c r="BM2" s="122" t="s">
        <v>1265</v>
      </c>
      <c r="BN2" s="122" t="s">
        <v>1266</v>
      </c>
      <c r="BO2" s="122" t="s">
        <v>1267</v>
      </c>
      <c r="BP2" s="122" t="s">
        <v>1268</v>
      </c>
      <c r="BQ2" s="122" t="s">
        <v>1269</v>
      </c>
      <c r="BR2" s="122" t="s">
        <v>1270</v>
      </c>
      <c r="BS2" s="122" t="s">
        <v>1272</v>
      </c>
      <c r="BT2" t="s">
        <v>1284</v>
      </c>
      <c r="BU2" s="3"/>
      <c r="BV2" s="3"/>
    </row>
    <row r="3" spans="1:74" ht="15" customHeight="1">
      <c r="A3" s="66" t="s">
        <v>214</v>
      </c>
      <c r="B3" s="67"/>
      <c r="C3" s="67" t="s">
        <v>64</v>
      </c>
      <c r="D3" s="68">
        <v>162</v>
      </c>
      <c r="E3" s="70"/>
      <c r="F3" s="103" t="s">
        <v>306</v>
      </c>
      <c r="G3" s="67"/>
      <c r="H3" s="71" t="s">
        <v>214</v>
      </c>
      <c r="I3" s="72"/>
      <c r="J3" s="72"/>
      <c r="K3" s="50" t="s">
        <v>904</v>
      </c>
      <c r="L3" s="75">
        <v>1</v>
      </c>
      <c r="M3" s="76">
        <v>4369.62353515625</v>
      </c>
      <c r="N3" s="76">
        <v>1519.7991943359375</v>
      </c>
      <c r="O3" s="77"/>
      <c r="P3" s="78"/>
      <c r="Q3" s="78"/>
      <c r="R3" s="48"/>
      <c r="S3" s="48">
        <v>0</v>
      </c>
      <c r="T3" s="48">
        <v>1</v>
      </c>
      <c r="U3" s="49">
        <v>0</v>
      </c>
      <c r="V3" s="49">
        <v>0.007519</v>
      </c>
      <c r="W3" s="49">
        <v>0.004795</v>
      </c>
      <c r="X3" s="49">
        <v>0.295562</v>
      </c>
      <c r="Y3" s="49">
        <v>0</v>
      </c>
      <c r="Z3" s="49">
        <v>0</v>
      </c>
      <c r="AA3" s="73">
        <v>3</v>
      </c>
      <c r="AB3" s="73"/>
      <c r="AC3" s="74"/>
      <c r="AD3" s="80" t="s">
        <v>550</v>
      </c>
      <c r="AE3" s="80">
        <v>1503</v>
      </c>
      <c r="AF3" s="80">
        <v>7340</v>
      </c>
      <c r="AG3" s="80">
        <v>8453</v>
      </c>
      <c r="AH3" s="80">
        <v>1524</v>
      </c>
      <c r="AI3" s="80"/>
      <c r="AJ3" s="80" t="s">
        <v>610</v>
      </c>
      <c r="AK3" s="80" t="s">
        <v>671</v>
      </c>
      <c r="AL3" s="85" t="s">
        <v>718</v>
      </c>
      <c r="AM3" s="80"/>
      <c r="AN3" s="82">
        <v>40016.53802083333</v>
      </c>
      <c r="AO3" s="80"/>
      <c r="AP3" s="80" t="b">
        <v>0</v>
      </c>
      <c r="AQ3" s="80" t="b">
        <v>0</v>
      </c>
      <c r="AR3" s="80" t="b">
        <v>1</v>
      </c>
      <c r="AS3" s="80" t="s">
        <v>517</v>
      </c>
      <c r="AT3" s="80">
        <v>431</v>
      </c>
      <c r="AU3" s="85" t="s">
        <v>822</v>
      </c>
      <c r="AV3" s="80" t="b">
        <v>0</v>
      </c>
      <c r="AW3" s="80" t="s">
        <v>841</v>
      </c>
      <c r="AX3" s="85" t="s">
        <v>842</v>
      </c>
      <c r="AY3" s="80" t="s">
        <v>66</v>
      </c>
      <c r="AZ3" s="80" t="str">
        <f>REPLACE(INDEX(GroupVertices[Group],MATCH(Vertices[[#This Row],[Vertex]],GroupVertices[Vertex],0)),1,1,"")</f>
        <v>1</v>
      </c>
      <c r="BA3" s="48"/>
      <c r="BB3" s="48"/>
      <c r="BC3" s="48"/>
      <c r="BD3" s="48"/>
      <c r="BE3" s="48" t="s">
        <v>296</v>
      </c>
      <c r="BF3" s="48" t="s">
        <v>296</v>
      </c>
      <c r="BG3" s="123" t="s">
        <v>1163</v>
      </c>
      <c r="BH3" s="123" t="s">
        <v>1163</v>
      </c>
      <c r="BI3" s="123" t="s">
        <v>1184</v>
      </c>
      <c r="BJ3" s="123" t="s">
        <v>1184</v>
      </c>
      <c r="BK3" s="123">
        <v>1</v>
      </c>
      <c r="BL3" s="126">
        <v>2.5</v>
      </c>
      <c r="BM3" s="123">
        <v>0</v>
      </c>
      <c r="BN3" s="126">
        <v>0</v>
      </c>
      <c r="BO3" s="123">
        <v>0</v>
      </c>
      <c r="BP3" s="126">
        <v>0</v>
      </c>
      <c r="BQ3" s="123">
        <v>39</v>
      </c>
      <c r="BR3" s="126">
        <v>97.5</v>
      </c>
      <c r="BS3" s="123">
        <v>40</v>
      </c>
      <c r="BT3" s="86"/>
      <c r="BU3" s="3"/>
      <c r="BV3" s="3"/>
    </row>
    <row r="4" spans="1:77" ht="158.4">
      <c r="A4" s="66" t="s">
        <v>270</v>
      </c>
      <c r="B4" s="67"/>
      <c r="C4" s="67" t="s">
        <v>64</v>
      </c>
      <c r="D4" s="68">
        <v>1000</v>
      </c>
      <c r="E4" s="70"/>
      <c r="F4" s="103" t="s">
        <v>361</v>
      </c>
      <c r="G4" s="67"/>
      <c r="H4" s="71" t="s">
        <v>270</v>
      </c>
      <c r="I4" s="72"/>
      <c r="J4" s="72"/>
      <c r="K4" s="50" t="s">
        <v>905</v>
      </c>
      <c r="L4" s="75">
        <v>7519.485961477763</v>
      </c>
      <c r="M4" s="76">
        <v>2851.855224609375</v>
      </c>
      <c r="N4" s="76">
        <v>3159.408203125</v>
      </c>
      <c r="O4" s="77"/>
      <c r="P4" s="78"/>
      <c r="Q4" s="78"/>
      <c r="R4" s="89"/>
      <c r="S4" s="48">
        <v>30</v>
      </c>
      <c r="T4" s="48">
        <v>6</v>
      </c>
      <c r="U4" s="49">
        <v>898.672222</v>
      </c>
      <c r="V4" s="49">
        <v>0.012658</v>
      </c>
      <c r="W4" s="49">
        <v>0.055216</v>
      </c>
      <c r="X4" s="49">
        <v>5.479997</v>
      </c>
      <c r="Y4" s="49">
        <v>0.06451612903225806</v>
      </c>
      <c r="Z4" s="49">
        <v>0.0967741935483871</v>
      </c>
      <c r="AA4" s="73">
        <v>4</v>
      </c>
      <c r="AB4" s="73"/>
      <c r="AC4" s="74"/>
      <c r="AD4" s="80" t="s">
        <v>551</v>
      </c>
      <c r="AE4" s="80">
        <v>440</v>
      </c>
      <c r="AF4" s="80">
        <v>9270</v>
      </c>
      <c r="AG4" s="80">
        <v>8850</v>
      </c>
      <c r="AH4" s="80">
        <v>1621</v>
      </c>
      <c r="AI4" s="80"/>
      <c r="AJ4" s="80" t="s">
        <v>611</v>
      </c>
      <c r="AK4" s="80" t="s">
        <v>672</v>
      </c>
      <c r="AL4" s="85" t="s">
        <v>719</v>
      </c>
      <c r="AM4" s="80"/>
      <c r="AN4" s="82">
        <v>39722.80349537037</v>
      </c>
      <c r="AO4" s="85" t="s">
        <v>767</v>
      </c>
      <c r="AP4" s="80" t="b">
        <v>0</v>
      </c>
      <c r="AQ4" s="80" t="b">
        <v>0</v>
      </c>
      <c r="AR4" s="80" t="b">
        <v>0</v>
      </c>
      <c r="AS4" s="80" t="s">
        <v>517</v>
      </c>
      <c r="AT4" s="80">
        <v>528</v>
      </c>
      <c r="AU4" s="85" t="s">
        <v>822</v>
      </c>
      <c r="AV4" s="80" t="b">
        <v>0</v>
      </c>
      <c r="AW4" s="80" t="s">
        <v>841</v>
      </c>
      <c r="AX4" s="85" t="s">
        <v>843</v>
      </c>
      <c r="AY4" s="80" t="s">
        <v>66</v>
      </c>
      <c r="AZ4" s="80" t="str">
        <f>REPLACE(INDEX(GroupVertices[Group],MATCH(Vertices[[#This Row],[Vertex]],GroupVertices[Vertex],0)),1,1,"")</f>
        <v>1</v>
      </c>
      <c r="BA4" s="48" t="s">
        <v>1154</v>
      </c>
      <c r="BB4" s="48" t="s">
        <v>1154</v>
      </c>
      <c r="BC4" s="48" t="s">
        <v>294</v>
      </c>
      <c r="BD4" s="48" t="s">
        <v>294</v>
      </c>
      <c r="BE4" s="48" t="s">
        <v>1059</v>
      </c>
      <c r="BF4" s="48" t="s">
        <v>297</v>
      </c>
      <c r="BG4" s="123" t="s">
        <v>1164</v>
      </c>
      <c r="BH4" s="123" t="s">
        <v>1177</v>
      </c>
      <c r="BI4" s="123" t="s">
        <v>1185</v>
      </c>
      <c r="BJ4" s="123" t="s">
        <v>1197</v>
      </c>
      <c r="BK4" s="123">
        <v>2</v>
      </c>
      <c r="BL4" s="126">
        <v>2.2988505747126435</v>
      </c>
      <c r="BM4" s="123">
        <v>0</v>
      </c>
      <c r="BN4" s="126">
        <v>0</v>
      </c>
      <c r="BO4" s="123">
        <v>0</v>
      </c>
      <c r="BP4" s="126">
        <v>0</v>
      </c>
      <c r="BQ4" s="123">
        <v>85</v>
      </c>
      <c r="BR4" s="126">
        <v>97.70114942528735</v>
      </c>
      <c r="BS4" s="123">
        <v>87</v>
      </c>
      <c r="BT4" s="86"/>
      <c r="BU4" s="2"/>
      <c r="BV4" s="3"/>
      <c r="BW4" s="3"/>
      <c r="BX4" s="3"/>
      <c r="BY4" s="3"/>
    </row>
    <row r="5" spans="1:77" ht="409.6">
      <c r="A5" s="66" t="s">
        <v>215</v>
      </c>
      <c r="B5" s="67"/>
      <c r="C5" s="67" t="s">
        <v>64</v>
      </c>
      <c r="D5" s="68">
        <v>162</v>
      </c>
      <c r="E5" s="70"/>
      <c r="F5" s="103" t="s">
        <v>307</v>
      </c>
      <c r="G5" s="67"/>
      <c r="H5" s="71" t="s">
        <v>215</v>
      </c>
      <c r="I5" s="72"/>
      <c r="J5" s="72"/>
      <c r="K5" s="50" t="s">
        <v>906</v>
      </c>
      <c r="L5" s="75">
        <v>1</v>
      </c>
      <c r="M5" s="76">
        <v>398.8962707519531</v>
      </c>
      <c r="N5" s="76">
        <v>3500.487060546875</v>
      </c>
      <c r="O5" s="77"/>
      <c r="P5" s="78"/>
      <c r="Q5" s="78"/>
      <c r="R5" s="89"/>
      <c r="S5" s="48">
        <v>0</v>
      </c>
      <c r="T5" s="48">
        <v>1</v>
      </c>
      <c r="U5" s="49">
        <v>0</v>
      </c>
      <c r="V5" s="49">
        <v>0.007519</v>
      </c>
      <c r="W5" s="49">
        <v>0.004795</v>
      </c>
      <c r="X5" s="49">
        <v>0.295562</v>
      </c>
      <c r="Y5" s="49">
        <v>0</v>
      </c>
      <c r="Z5" s="49">
        <v>0</v>
      </c>
      <c r="AA5" s="73">
        <v>5</v>
      </c>
      <c r="AB5" s="73"/>
      <c r="AC5" s="74"/>
      <c r="AD5" s="80" t="s">
        <v>552</v>
      </c>
      <c r="AE5" s="80">
        <v>2565</v>
      </c>
      <c r="AF5" s="80">
        <v>3719</v>
      </c>
      <c r="AG5" s="80">
        <v>33104</v>
      </c>
      <c r="AH5" s="80">
        <v>27124</v>
      </c>
      <c r="AI5" s="80"/>
      <c r="AJ5" s="80" t="s">
        <v>612</v>
      </c>
      <c r="AK5" s="80" t="s">
        <v>673</v>
      </c>
      <c r="AL5" s="85" t="s">
        <v>720</v>
      </c>
      <c r="AM5" s="80"/>
      <c r="AN5" s="82">
        <v>39182.475798611114</v>
      </c>
      <c r="AO5" s="85" t="s">
        <v>768</v>
      </c>
      <c r="AP5" s="80" t="b">
        <v>0</v>
      </c>
      <c r="AQ5" s="80" t="b">
        <v>0</v>
      </c>
      <c r="AR5" s="80" t="b">
        <v>0</v>
      </c>
      <c r="AS5" s="80" t="s">
        <v>517</v>
      </c>
      <c r="AT5" s="80">
        <v>205</v>
      </c>
      <c r="AU5" s="85" t="s">
        <v>823</v>
      </c>
      <c r="AV5" s="80" t="b">
        <v>0</v>
      </c>
      <c r="AW5" s="80" t="s">
        <v>841</v>
      </c>
      <c r="AX5" s="85" t="s">
        <v>844</v>
      </c>
      <c r="AY5" s="80" t="s">
        <v>66</v>
      </c>
      <c r="AZ5" s="80" t="str">
        <f>REPLACE(INDEX(GroupVertices[Group],MATCH(Vertices[[#This Row],[Vertex]],GroupVertices[Vertex],0)),1,1,"")</f>
        <v>1</v>
      </c>
      <c r="BA5" s="48"/>
      <c r="BB5" s="48"/>
      <c r="BC5" s="48"/>
      <c r="BD5" s="48"/>
      <c r="BE5" s="48" t="s">
        <v>296</v>
      </c>
      <c r="BF5" s="48" t="s">
        <v>296</v>
      </c>
      <c r="BG5" s="123" t="s">
        <v>1163</v>
      </c>
      <c r="BH5" s="123" t="s">
        <v>1163</v>
      </c>
      <c r="BI5" s="123" t="s">
        <v>1184</v>
      </c>
      <c r="BJ5" s="123" t="s">
        <v>1184</v>
      </c>
      <c r="BK5" s="123">
        <v>1</v>
      </c>
      <c r="BL5" s="126">
        <v>2.5</v>
      </c>
      <c r="BM5" s="123">
        <v>0</v>
      </c>
      <c r="BN5" s="126">
        <v>0</v>
      </c>
      <c r="BO5" s="123">
        <v>0</v>
      </c>
      <c r="BP5" s="126">
        <v>0</v>
      </c>
      <c r="BQ5" s="123">
        <v>39</v>
      </c>
      <c r="BR5" s="126">
        <v>97.5</v>
      </c>
      <c r="BS5" s="123">
        <v>40</v>
      </c>
      <c r="BT5" s="86"/>
      <c r="BU5" s="2"/>
      <c r="BV5" s="3"/>
      <c r="BW5" s="3"/>
      <c r="BX5" s="3"/>
      <c r="BY5" s="3"/>
    </row>
    <row r="6" spans="1:77" ht="409.6">
      <c r="A6" s="66" t="s">
        <v>216</v>
      </c>
      <c r="B6" s="67"/>
      <c r="C6" s="67" t="s">
        <v>64</v>
      </c>
      <c r="D6" s="68">
        <v>162</v>
      </c>
      <c r="E6" s="70"/>
      <c r="F6" s="103" t="s">
        <v>308</v>
      </c>
      <c r="G6" s="67"/>
      <c r="H6" s="71" t="s">
        <v>216</v>
      </c>
      <c r="I6" s="72"/>
      <c r="J6" s="72"/>
      <c r="K6" s="50" t="s">
        <v>907</v>
      </c>
      <c r="L6" s="75">
        <v>1</v>
      </c>
      <c r="M6" s="76">
        <v>3074.66552734375</v>
      </c>
      <c r="N6" s="76">
        <v>617.2222290039062</v>
      </c>
      <c r="O6" s="77"/>
      <c r="P6" s="78"/>
      <c r="Q6" s="78"/>
      <c r="R6" s="89"/>
      <c r="S6" s="48">
        <v>0</v>
      </c>
      <c r="T6" s="48">
        <v>1</v>
      </c>
      <c r="U6" s="49">
        <v>0</v>
      </c>
      <c r="V6" s="49">
        <v>0.007519</v>
      </c>
      <c r="W6" s="49">
        <v>0.004795</v>
      </c>
      <c r="X6" s="49">
        <v>0.295562</v>
      </c>
      <c r="Y6" s="49">
        <v>0</v>
      </c>
      <c r="Z6" s="49">
        <v>0</v>
      </c>
      <c r="AA6" s="73">
        <v>6</v>
      </c>
      <c r="AB6" s="73"/>
      <c r="AC6" s="74"/>
      <c r="AD6" s="80" t="s">
        <v>553</v>
      </c>
      <c r="AE6" s="80">
        <v>405</v>
      </c>
      <c r="AF6" s="80">
        <v>545</v>
      </c>
      <c r="AG6" s="80">
        <v>578</v>
      </c>
      <c r="AH6" s="80">
        <v>112</v>
      </c>
      <c r="AI6" s="80"/>
      <c r="AJ6" s="80" t="s">
        <v>613</v>
      </c>
      <c r="AK6" s="80" t="s">
        <v>674</v>
      </c>
      <c r="AL6" s="85" t="s">
        <v>721</v>
      </c>
      <c r="AM6" s="80"/>
      <c r="AN6" s="82">
        <v>40693.548738425925</v>
      </c>
      <c r="AO6" s="85" t="s">
        <v>769</v>
      </c>
      <c r="AP6" s="80" t="b">
        <v>0</v>
      </c>
      <c r="AQ6" s="80" t="b">
        <v>0</v>
      </c>
      <c r="AR6" s="80" t="b">
        <v>0</v>
      </c>
      <c r="AS6" s="80" t="s">
        <v>818</v>
      </c>
      <c r="AT6" s="80">
        <v>50</v>
      </c>
      <c r="AU6" s="85" t="s">
        <v>822</v>
      </c>
      <c r="AV6" s="80" t="b">
        <v>0</v>
      </c>
      <c r="AW6" s="80" t="s">
        <v>841</v>
      </c>
      <c r="AX6" s="85" t="s">
        <v>845</v>
      </c>
      <c r="AY6" s="80" t="s">
        <v>66</v>
      </c>
      <c r="AZ6" s="80" t="str">
        <f>REPLACE(INDEX(GroupVertices[Group],MATCH(Vertices[[#This Row],[Vertex]],GroupVertices[Vertex],0)),1,1,"")</f>
        <v>1</v>
      </c>
      <c r="BA6" s="48"/>
      <c r="BB6" s="48"/>
      <c r="BC6" s="48"/>
      <c r="BD6" s="48"/>
      <c r="BE6" s="48" t="s">
        <v>296</v>
      </c>
      <c r="BF6" s="48" t="s">
        <v>296</v>
      </c>
      <c r="BG6" s="123" t="s">
        <v>1163</v>
      </c>
      <c r="BH6" s="123" t="s">
        <v>1163</v>
      </c>
      <c r="BI6" s="123" t="s">
        <v>1184</v>
      </c>
      <c r="BJ6" s="123" t="s">
        <v>1184</v>
      </c>
      <c r="BK6" s="123">
        <v>1</v>
      </c>
      <c r="BL6" s="126">
        <v>2.5</v>
      </c>
      <c r="BM6" s="123">
        <v>0</v>
      </c>
      <c r="BN6" s="126">
        <v>0</v>
      </c>
      <c r="BO6" s="123">
        <v>0</v>
      </c>
      <c r="BP6" s="126">
        <v>0</v>
      </c>
      <c r="BQ6" s="123">
        <v>39</v>
      </c>
      <c r="BR6" s="126">
        <v>97.5</v>
      </c>
      <c r="BS6" s="123">
        <v>40</v>
      </c>
      <c r="BT6" s="86"/>
      <c r="BU6" s="2"/>
      <c r="BV6" s="3"/>
      <c r="BW6" s="3"/>
      <c r="BX6" s="3"/>
      <c r="BY6" s="3"/>
    </row>
    <row r="7" spans="1:77" ht="409.6">
      <c r="A7" s="66" t="s">
        <v>217</v>
      </c>
      <c r="B7" s="67"/>
      <c r="C7" s="67" t="s">
        <v>64</v>
      </c>
      <c r="D7" s="68">
        <v>162</v>
      </c>
      <c r="E7" s="70"/>
      <c r="F7" s="103" t="s">
        <v>309</v>
      </c>
      <c r="G7" s="67"/>
      <c r="H7" s="71" t="s">
        <v>217</v>
      </c>
      <c r="I7" s="72"/>
      <c r="J7" s="72"/>
      <c r="K7" s="50" t="s">
        <v>908</v>
      </c>
      <c r="L7" s="75">
        <v>1</v>
      </c>
      <c r="M7" s="76">
        <v>1035.512939453125</v>
      </c>
      <c r="N7" s="76">
        <v>1655.4752197265625</v>
      </c>
      <c r="O7" s="77"/>
      <c r="P7" s="78"/>
      <c r="Q7" s="78"/>
      <c r="R7" s="89"/>
      <c r="S7" s="48">
        <v>0</v>
      </c>
      <c r="T7" s="48">
        <v>1</v>
      </c>
      <c r="U7" s="49">
        <v>0</v>
      </c>
      <c r="V7" s="49">
        <v>0.007519</v>
      </c>
      <c r="W7" s="49">
        <v>0.004795</v>
      </c>
      <c r="X7" s="49">
        <v>0.295562</v>
      </c>
      <c r="Y7" s="49">
        <v>0</v>
      </c>
      <c r="Z7" s="49">
        <v>0</v>
      </c>
      <c r="AA7" s="73">
        <v>7</v>
      </c>
      <c r="AB7" s="73"/>
      <c r="AC7" s="74"/>
      <c r="AD7" s="80" t="s">
        <v>554</v>
      </c>
      <c r="AE7" s="80">
        <v>98</v>
      </c>
      <c r="AF7" s="80">
        <v>144</v>
      </c>
      <c r="AG7" s="80">
        <v>152</v>
      </c>
      <c r="AH7" s="80">
        <v>4</v>
      </c>
      <c r="AI7" s="80"/>
      <c r="AJ7" s="80" t="s">
        <v>614</v>
      </c>
      <c r="AK7" s="80" t="s">
        <v>675</v>
      </c>
      <c r="AL7" s="85" t="s">
        <v>722</v>
      </c>
      <c r="AM7" s="80"/>
      <c r="AN7" s="82">
        <v>43241.689097222225</v>
      </c>
      <c r="AO7" s="85" t="s">
        <v>770</v>
      </c>
      <c r="AP7" s="80" t="b">
        <v>1</v>
      </c>
      <c r="AQ7" s="80" t="b">
        <v>0</v>
      </c>
      <c r="AR7" s="80" t="b">
        <v>0</v>
      </c>
      <c r="AS7" s="80" t="s">
        <v>517</v>
      </c>
      <c r="AT7" s="80">
        <v>4</v>
      </c>
      <c r="AU7" s="80"/>
      <c r="AV7" s="80" t="b">
        <v>0</v>
      </c>
      <c r="AW7" s="80" t="s">
        <v>841</v>
      </c>
      <c r="AX7" s="85" t="s">
        <v>846</v>
      </c>
      <c r="AY7" s="80" t="s">
        <v>66</v>
      </c>
      <c r="AZ7" s="80" t="str">
        <f>REPLACE(INDEX(GroupVertices[Group],MATCH(Vertices[[#This Row],[Vertex]],GroupVertices[Vertex],0)),1,1,"")</f>
        <v>1</v>
      </c>
      <c r="BA7" s="48"/>
      <c r="BB7" s="48"/>
      <c r="BC7" s="48"/>
      <c r="BD7" s="48"/>
      <c r="BE7" s="48" t="s">
        <v>296</v>
      </c>
      <c r="BF7" s="48" t="s">
        <v>296</v>
      </c>
      <c r="BG7" s="123" t="s">
        <v>1163</v>
      </c>
      <c r="BH7" s="123" t="s">
        <v>1163</v>
      </c>
      <c r="BI7" s="123" t="s">
        <v>1184</v>
      </c>
      <c r="BJ7" s="123" t="s">
        <v>1184</v>
      </c>
      <c r="BK7" s="123">
        <v>1</v>
      </c>
      <c r="BL7" s="126">
        <v>2.5</v>
      </c>
      <c r="BM7" s="123">
        <v>0</v>
      </c>
      <c r="BN7" s="126">
        <v>0</v>
      </c>
      <c r="BO7" s="123">
        <v>0</v>
      </c>
      <c r="BP7" s="126">
        <v>0</v>
      </c>
      <c r="BQ7" s="123">
        <v>39</v>
      </c>
      <c r="BR7" s="126">
        <v>97.5</v>
      </c>
      <c r="BS7" s="123">
        <v>40</v>
      </c>
      <c r="BT7" s="86"/>
      <c r="BU7" s="2"/>
      <c r="BV7" s="3"/>
      <c r="BW7" s="3"/>
      <c r="BX7" s="3"/>
      <c r="BY7" s="3"/>
    </row>
    <row r="8" spans="1:77" ht="172.8">
      <c r="A8" s="66" t="s">
        <v>218</v>
      </c>
      <c r="B8" s="67"/>
      <c r="C8" s="67" t="s">
        <v>64</v>
      </c>
      <c r="D8" s="68">
        <v>162</v>
      </c>
      <c r="E8" s="70"/>
      <c r="F8" s="103" t="s">
        <v>310</v>
      </c>
      <c r="G8" s="67"/>
      <c r="H8" s="71" t="s">
        <v>218</v>
      </c>
      <c r="I8" s="72"/>
      <c r="J8" s="72"/>
      <c r="K8" s="50" t="s">
        <v>909</v>
      </c>
      <c r="L8" s="75">
        <v>1</v>
      </c>
      <c r="M8" s="76">
        <v>2069.62255859375</v>
      </c>
      <c r="N8" s="76">
        <v>668.5971069335938</v>
      </c>
      <c r="O8" s="77"/>
      <c r="P8" s="78"/>
      <c r="Q8" s="78"/>
      <c r="R8" s="89"/>
      <c r="S8" s="48">
        <v>0</v>
      </c>
      <c r="T8" s="48">
        <v>1</v>
      </c>
      <c r="U8" s="49">
        <v>0</v>
      </c>
      <c r="V8" s="49">
        <v>0.007519</v>
      </c>
      <c r="W8" s="49">
        <v>0.004795</v>
      </c>
      <c r="X8" s="49">
        <v>0.295562</v>
      </c>
      <c r="Y8" s="49">
        <v>0</v>
      </c>
      <c r="Z8" s="49">
        <v>0</v>
      </c>
      <c r="AA8" s="73">
        <v>8</v>
      </c>
      <c r="AB8" s="73"/>
      <c r="AC8" s="74"/>
      <c r="AD8" s="80" t="s">
        <v>555</v>
      </c>
      <c r="AE8" s="80">
        <v>3053</v>
      </c>
      <c r="AF8" s="80">
        <v>3105</v>
      </c>
      <c r="AG8" s="80">
        <v>66369</v>
      </c>
      <c r="AH8" s="80">
        <v>218388</v>
      </c>
      <c r="AI8" s="80"/>
      <c r="AJ8" s="80" t="s">
        <v>615</v>
      </c>
      <c r="AK8" s="80" t="s">
        <v>676</v>
      </c>
      <c r="AL8" s="85" t="s">
        <v>723</v>
      </c>
      <c r="AM8" s="80"/>
      <c r="AN8" s="82">
        <v>40814.890543981484</v>
      </c>
      <c r="AO8" s="80"/>
      <c r="AP8" s="80" t="b">
        <v>1</v>
      </c>
      <c r="AQ8" s="80" t="b">
        <v>0</v>
      </c>
      <c r="AR8" s="80" t="b">
        <v>0</v>
      </c>
      <c r="AS8" s="80" t="s">
        <v>517</v>
      </c>
      <c r="AT8" s="80">
        <v>326</v>
      </c>
      <c r="AU8" s="85" t="s">
        <v>822</v>
      </c>
      <c r="AV8" s="80" t="b">
        <v>0</v>
      </c>
      <c r="AW8" s="80" t="s">
        <v>841</v>
      </c>
      <c r="AX8" s="85" t="s">
        <v>847</v>
      </c>
      <c r="AY8" s="80" t="s">
        <v>66</v>
      </c>
      <c r="AZ8" s="80" t="str">
        <f>REPLACE(INDEX(GroupVertices[Group],MATCH(Vertices[[#This Row],[Vertex]],GroupVertices[Vertex],0)),1,1,"")</f>
        <v>1</v>
      </c>
      <c r="BA8" s="48"/>
      <c r="BB8" s="48"/>
      <c r="BC8" s="48"/>
      <c r="BD8" s="48"/>
      <c r="BE8" s="48" t="s">
        <v>1059</v>
      </c>
      <c r="BF8" s="48" t="s">
        <v>297</v>
      </c>
      <c r="BG8" s="123" t="s">
        <v>1165</v>
      </c>
      <c r="BH8" s="123" t="s">
        <v>1178</v>
      </c>
      <c r="BI8" s="123" t="s">
        <v>1186</v>
      </c>
      <c r="BJ8" s="123" t="s">
        <v>1186</v>
      </c>
      <c r="BK8" s="123">
        <v>1</v>
      </c>
      <c r="BL8" s="126">
        <v>2.3255813953488373</v>
      </c>
      <c r="BM8" s="123">
        <v>0</v>
      </c>
      <c r="BN8" s="126">
        <v>0</v>
      </c>
      <c r="BO8" s="123">
        <v>0</v>
      </c>
      <c r="BP8" s="126">
        <v>0</v>
      </c>
      <c r="BQ8" s="123">
        <v>42</v>
      </c>
      <c r="BR8" s="126">
        <v>97.67441860465117</v>
      </c>
      <c r="BS8" s="123">
        <v>43</v>
      </c>
      <c r="BT8" s="86"/>
      <c r="BU8" s="2"/>
      <c r="BV8" s="3"/>
      <c r="BW8" s="3"/>
      <c r="BX8" s="3"/>
      <c r="BY8" s="3"/>
    </row>
    <row r="9" spans="1:77" ht="316.8">
      <c r="A9" s="66" t="s">
        <v>219</v>
      </c>
      <c r="B9" s="67"/>
      <c r="C9" s="67" t="s">
        <v>64</v>
      </c>
      <c r="D9" s="68">
        <v>272.55392096</v>
      </c>
      <c r="E9" s="70"/>
      <c r="F9" s="103" t="s">
        <v>311</v>
      </c>
      <c r="G9" s="67"/>
      <c r="H9" s="71" t="s">
        <v>219</v>
      </c>
      <c r="I9" s="72"/>
      <c r="J9" s="72"/>
      <c r="K9" s="50" t="s">
        <v>910</v>
      </c>
      <c r="L9" s="75">
        <v>125.61013635071131</v>
      </c>
      <c r="M9" s="76">
        <v>2038.670654296875</v>
      </c>
      <c r="N9" s="76">
        <v>6791.376953125</v>
      </c>
      <c r="O9" s="77"/>
      <c r="P9" s="78"/>
      <c r="Q9" s="78"/>
      <c r="R9" s="89"/>
      <c r="S9" s="48">
        <v>0</v>
      </c>
      <c r="T9" s="48">
        <v>4</v>
      </c>
      <c r="U9" s="49">
        <v>14.894444</v>
      </c>
      <c r="V9" s="49">
        <v>0.009346</v>
      </c>
      <c r="W9" s="49">
        <v>0.017303</v>
      </c>
      <c r="X9" s="49">
        <v>0.707383</v>
      </c>
      <c r="Y9" s="49">
        <v>0.5</v>
      </c>
      <c r="Z9" s="49">
        <v>0</v>
      </c>
      <c r="AA9" s="73">
        <v>9</v>
      </c>
      <c r="AB9" s="73"/>
      <c r="AC9" s="74"/>
      <c r="AD9" s="80" t="s">
        <v>556</v>
      </c>
      <c r="AE9" s="80">
        <v>1522</v>
      </c>
      <c r="AF9" s="80">
        <v>2833</v>
      </c>
      <c r="AG9" s="80">
        <v>41748</v>
      </c>
      <c r="AH9" s="80">
        <v>2031</v>
      </c>
      <c r="AI9" s="80"/>
      <c r="AJ9" s="80" t="s">
        <v>616</v>
      </c>
      <c r="AK9" s="80" t="s">
        <v>677</v>
      </c>
      <c r="AL9" s="85" t="s">
        <v>724</v>
      </c>
      <c r="AM9" s="80"/>
      <c r="AN9" s="82">
        <v>39920.371041666665</v>
      </c>
      <c r="AO9" s="85" t="s">
        <v>771</v>
      </c>
      <c r="AP9" s="80" t="b">
        <v>0</v>
      </c>
      <c r="AQ9" s="80" t="b">
        <v>0</v>
      </c>
      <c r="AR9" s="80" t="b">
        <v>0</v>
      </c>
      <c r="AS9" s="80" t="s">
        <v>517</v>
      </c>
      <c r="AT9" s="80">
        <v>310</v>
      </c>
      <c r="AU9" s="85" t="s">
        <v>822</v>
      </c>
      <c r="AV9" s="80" t="b">
        <v>0</v>
      </c>
      <c r="AW9" s="80" t="s">
        <v>841</v>
      </c>
      <c r="AX9" s="85" t="s">
        <v>848</v>
      </c>
      <c r="AY9" s="80" t="s">
        <v>66</v>
      </c>
      <c r="AZ9" s="80" t="str">
        <f>REPLACE(INDEX(GroupVertices[Group],MATCH(Vertices[[#This Row],[Vertex]],GroupVertices[Vertex],0)),1,1,"")</f>
        <v>1</v>
      </c>
      <c r="BA9" s="48" t="s">
        <v>290</v>
      </c>
      <c r="BB9" s="48" t="s">
        <v>290</v>
      </c>
      <c r="BC9" s="48" t="s">
        <v>294</v>
      </c>
      <c r="BD9" s="48" t="s">
        <v>294</v>
      </c>
      <c r="BE9" s="48" t="s">
        <v>296</v>
      </c>
      <c r="BF9" s="48" t="s">
        <v>296</v>
      </c>
      <c r="BG9" s="123" t="s">
        <v>1166</v>
      </c>
      <c r="BH9" s="123" t="s">
        <v>1166</v>
      </c>
      <c r="BI9" s="123" t="s">
        <v>1187</v>
      </c>
      <c r="BJ9" s="123" t="s">
        <v>1187</v>
      </c>
      <c r="BK9" s="123">
        <v>0</v>
      </c>
      <c r="BL9" s="126">
        <v>0</v>
      </c>
      <c r="BM9" s="123">
        <v>0</v>
      </c>
      <c r="BN9" s="126">
        <v>0</v>
      </c>
      <c r="BO9" s="123">
        <v>0</v>
      </c>
      <c r="BP9" s="126">
        <v>0</v>
      </c>
      <c r="BQ9" s="123">
        <v>12</v>
      </c>
      <c r="BR9" s="126">
        <v>100</v>
      </c>
      <c r="BS9" s="123">
        <v>12</v>
      </c>
      <c r="BT9" s="86"/>
      <c r="BU9" s="2"/>
      <c r="BV9" s="3"/>
      <c r="BW9" s="3"/>
      <c r="BX9" s="3"/>
      <c r="BY9" s="3"/>
    </row>
    <row r="10" spans="1:77" ht="409.6">
      <c r="A10" s="66" t="s">
        <v>271</v>
      </c>
      <c r="B10" s="67"/>
      <c r="C10" s="67" t="s">
        <v>64</v>
      </c>
      <c r="D10" s="68">
        <v>1000</v>
      </c>
      <c r="E10" s="70"/>
      <c r="F10" s="103" t="s">
        <v>362</v>
      </c>
      <c r="G10" s="67"/>
      <c r="H10" s="71" t="s">
        <v>271</v>
      </c>
      <c r="I10" s="72"/>
      <c r="J10" s="72"/>
      <c r="K10" s="50" t="s">
        <v>911</v>
      </c>
      <c r="L10" s="75">
        <v>5736.041097768578</v>
      </c>
      <c r="M10" s="76">
        <v>3217.003662109375</v>
      </c>
      <c r="N10" s="76">
        <v>6411.95458984375</v>
      </c>
      <c r="O10" s="77"/>
      <c r="P10" s="78"/>
      <c r="Q10" s="78"/>
      <c r="R10" s="89"/>
      <c r="S10" s="48">
        <v>24</v>
      </c>
      <c r="T10" s="48">
        <v>2</v>
      </c>
      <c r="U10" s="49">
        <v>685.5</v>
      </c>
      <c r="V10" s="49">
        <v>0.009524</v>
      </c>
      <c r="W10" s="49">
        <v>0.03269</v>
      </c>
      <c r="X10" s="49">
        <v>4.435336</v>
      </c>
      <c r="Y10" s="49">
        <v>0.03162055335968379</v>
      </c>
      <c r="Z10" s="49">
        <v>0.043478260869565216</v>
      </c>
      <c r="AA10" s="73">
        <v>10</v>
      </c>
      <c r="AB10" s="73"/>
      <c r="AC10" s="74"/>
      <c r="AD10" s="80" t="s">
        <v>557</v>
      </c>
      <c r="AE10" s="80">
        <v>261</v>
      </c>
      <c r="AF10" s="80">
        <v>71</v>
      </c>
      <c r="AG10" s="80">
        <v>79</v>
      </c>
      <c r="AH10" s="80">
        <v>149</v>
      </c>
      <c r="AI10" s="80"/>
      <c r="AJ10" s="80"/>
      <c r="AK10" s="80"/>
      <c r="AL10" s="80"/>
      <c r="AM10" s="80"/>
      <c r="AN10" s="82">
        <v>40907.05767361111</v>
      </c>
      <c r="AO10" s="85" t="s">
        <v>772</v>
      </c>
      <c r="AP10" s="80" t="b">
        <v>1</v>
      </c>
      <c r="AQ10" s="80" t="b">
        <v>0</v>
      </c>
      <c r="AR10" s="80" t="b">
        <v>1</v>
      </c>
      <c r="AS10" s="80" t="s">
        <v>819</v>
      </c>
      <c r="AT10" s="80">
        <v>2</v>
      </c>
      <c r="AU10" s="85" t="s">
        <v>822</v>
      </c>
      <c r="AV10" s="80" t="b">
        <v>0</v>
      </c>
      <c r="AW10" s="80" t="s">
        <v>841</v>
      </c>
      <c r="AX10" s="85" t="s">
        <v>849</v>
      </c>
      <c r="AY10" s="80" t="s">
        <v>66</v>
      </c>
      <c r="AZ10" s="80" t="str">
        <f>REPLACE(INDEX(GroupVertices[Group],MATCH(Vertices[[#This Row],[Vertex]],GroupVertices[Vertex],0)),1,1,"")</f>
        <v>1</v>
      </c>
      <c r="BA10" s="48" t="s">
        <v>292</v>
      </c>
      <c r="BB10" s="48" t="s">
        <v>292</v>
      </c>
      <c r="BC10" s="48" t="s">
        <v>295</v>
      </c>
      <c r="BD10" s="48" t="s">
        <v>295</v>
      </c>
      <c r="BE10" s="48" t="s">
        <v>1059</v>
      </c>
      <c r="BF10" s="48" t="s">
        <v>297</v>
      </c>
      <c r="BG10" s="123" t="s">
        <v>1167</v>
      </c>
      <c r="BH10" s="123" t="s">
        <v>1179</v>
      </c>
      <c r="BI10" s="123" t="s">
        <v>1188</v>
      </c>
      <c r="BJ10" s="123" t="s">
        <v>1188</v>
      </c>
      <c r="BK10" s="123">
        <v>4</v>
      </c>
      <c r="BL10" s="126">
        <v>5.47945205479452</v>
      </c>
      <c r="BM10" s="123">
        <v>0</v>
      </c>
      <c r="BN10" s="126">
        <v>0</v>
      </c>
      <c r="BO10" s="123">
        <v>0</v>
      </c>
      <c r="BP10" s="126">
        <v>0</v>
      </c>
      <c r="BQ10" s="123">
        <v>69</v>
      </c>
      <c r="BR10" s="126">
        <v>94.52054794520548</v>
      </c>
      <c r="BS10" s="123">
        <v>73</v>
      </c>
      <c r="BT10" s="86"/>
      <c r="BU10" s="2"/>
      <c r="BV10" s="3"/>
      <c r="BW10" s="3"/>
      <c r="BX10" s="3"/>
      <c r="BY10" s="3"/>
    </row>
    <row r="11" spans="1:77" ht="43.2">
      <c r="A11" s="66" t="s">
        <v>273</v>
      </c>
      <c r="B11" s="67"/>
      <c r="C11" s="67" t="s">
        <v>64</v>
      </c>
      <c r="D11" s="68">
        <v>1000</v>
      </c>
      <c r="E11" s="70"/>
      <c r="F11" s="103" t="s">
        <v>838</v>
      </c>
      <c r="G11" s="67"/>
      <c r="H11" s="71" t="s">
        <v>273</v>
      </c>
      <c r="I11" s="72"/>
      <c r="J11" s="72"/>
      <c r="K11" s="50" t="s">
        <v>912</v>
      </c>
      <c r="L11" s="75">
        <v>9999</v>
      </c>
      <c r="M11" s="76">
        <v>2068.12158203125</v>
      </c>
      <c r="N11" s="76">
        <v>3523.745849609375</v>
      </c>
      <c r="O11" s="77"/>
      <c r="P11" s="78"/>
      <c r="Q11" s="78"/>
      <c r="R11" s="89"/>
      <c r="S11" s="48">
        <v>40</v>
      </c>
      <c r="T11" s="48">
        <v>0</v>
      </c>
      <c r="U11" s="49">
        <v>1195.044444</v>
      </c>
      <c r="V11" s="49">
        <v>0.013158</v>
      </c>
      <c r="W11" s="49">
        <v>0.069871</v>
      </c>
      <c r="X11" s="49">
        <v>5.779504</v>
      </c>
      <c r="Y11" s="49">
        <v>0.051923076923076926</v>
      </c>
      <c r="Z11" s="49">
        <v>0</v>
      </c>
      <c r="AA11" s="73">
        <v>11</v>
      </c>
      <c r="AB11" s="73"/>
      <c r="AC11" s="74"/>
      <c r="AD11" s="80" t="s">
        <v>558</v>
      </c>
      <c r="AE11" s="80">
        <v>172</v>
      </c>
      <c r="AF11" s="80">
        <v>30967</v>
      </c>
      <c r="AG11" s="80">
        <v>8142</v>
      </c>
      <c r="AH11" s="80">
        <v>781</v>
      </c>
      <c r="AI11" s="80"/>
      <c r="AJ11" s="80" t="s">
        <v>617</v>
      </c>
      <c r="AK11" s="80" t="s">
        <v>678</v>
      </c>
      <c r="AL11" s="85" t="s">
        <v>725</v>
      </c>
      <c r="AM11" s="80"/>
      <c r="AN11" s="82">
        <v>40590.63439814815</v>
      </c>
      <c r="AO11" s="85" t="s">
        <v>773</v>
      </c>
      <c r="AP11" s="80" t="b">
        <v>0</v>
      </c>
      <c r="AQ11" s="80" t="b">
        <v>0</v>
      </c>
      <c r="AR11" s="80" t="b">
        <v>0</v>
      </c>
      <c r="AS11" s="80" t="s">
        <v>819</v>
      </c>
      <c r="AT11" s="80">
        <v>458</v>
      </c>
      <c r="AU11" s="85" t="s">
        <v>822</v>
      </c>
      <c r="AV11" s="80" t="b">
        <v>0</v>
      </c>
      <c r="AW11" s="80" t="s">
        <v>841</v>
      </c>
      <c r="AX11" s="85" t="s">
        <v>850</v>
      </c>
      <c r="AY11" s="80" t="s">
        <v>65</v>
      </c>
      <c r="AZ11" s="80" t="str">
        <f>REPLACE(INDEX(GroupVertices[Group],MATCH(Vertices[[#This Row],[Vertex]],GroupVertices[Vertex],0)),1,1,"")</f>
        <v>1</v>
      </c>
      <c r="BA11" s="48"/>
      <c r="BB11" s="48"/>
      <c r="BC11" s="48"/>
      <c r="BD11" s="48"/>
      <c r="BE11" s="48"/>
      <c r="BF11" s="48"/>
      <c r="BG11" s="48"/>
      <c r="BH11" s="48"/>
      <c r="BI11" s="48"/>
      <c r="BJ11" s="48"/>
      <c r="BK11" s="48"/>
      <c r="BL11" s="49"/>
      <c r="BM11" s="48"/>
      <c r="BN11" s="49"/>
      <c r="BO11" s="48"/>
      <c r="BP11" s="49"/>
      <c r="BQ11" s="48"/>
      <c r="BR11" s="49"/>
      <c r="BS11" s="48"/>
      <c r="BU11" s="2"/>
      <c r="BV11" s="3"/>
      <c r="BW11" s="3"/>
      <c r="BX11" s="3"/>
      <c r="BY11" s="3"/>
    </row>
    <row r="12" spans="1:77" ht="273.6">
      <c r="A12" s="66" t="s">
        <v>269</v>
      </c>
      <c r="B12" s="67"/>
      <c r="C12" s="67" t="s">
        <v>64</v>
      </c>
      <c r="D12" s="68">
        <v>1000</v>
      </c>
      <c r="E12" s="70"/>
      <c r="F12" s="103" t="s">
        <v>363</v>
      </c>
      <c r="G12" s="67"/>
      <c r="H12" s="71" t="s">
        <v>269</v>
      </c>
      <c r="I12" s="72"/>
      <c r="J12" s="72"/>
      <c r="K12" s="50" t="s">
        <v>913</v>
      </c>
      <c r="L12" s="75">
        <v>820.8891722557557</v>
      </c>
      <c r="M12" s="76">
        <v>2744.976318359375</v>
      </c>
      <c r="N12" s="76">
        <v>4793.69482421875</v>
      </c>
      <c r="O12" s="77"/>
      <c r="P12" s="78"/>
      <c r="Q12" s="78"/>
      <c r="R12" s="89"/>
      <c r="S12" s="48">
        <v>19</v>
      </c>
      <c r="T12" s="48">
        <v>3</v>
      </c>
      <c r="U12" s="49">
        <v>98</v>
      </c>
      <c r="V12" s="49">
        <v>0.010526</v>
      </c>
      <c r="W12" s="49">
        <v>0.041464</v>
      </c>
      <c r="X12" s="49">
        <v>3.259249</v>
      </c>
      <c r="Y12" s="49">
        <v>0.09523809523809523</v>
      </c>
      <c r="Z12" s="49">
        <v>0.047619047619047616</v>
      </c>
      <c r="AA12" s="73">
        <v>12</v>
      </c>
      <c r="AB12" s="73"/>
      <c r="AC12" s="74"/>
      <c r="AD12" s="80" t="s">
        <v>559</v>
      </c>
      <c r="AE12" s="80">
        <v>150</v>
      </c>
      <c r="AF12" s="80">
        <v>1006</v>
      </c>
      <c r="AG12" s="80">
        <v>1294</v>
      </c>
      <c r="AH12" s="80">
        <v>205</v>
      </c>
      <c r="AI12" s="80"/>
      <c r="AJ12" s="80" t="s">
        <v>618</v>
      </c>
      <c r="AK12" s="80" t="s">
        <v>679</v>
      </c>
      <c r="AL12" s="85" t="s">
        <v>726</v>
      </c>
      <c r="AM12" s="80"/>
      <c r="AN12" s="82">
        <v>42263.00814814815</v>
      </c>
      <c r="AO12" s="85" t="s">
        <v>774</v>
      </c>
      <c r="AP12" s="80" t="b">
        <v>1</v>
      </c>
      <c r="AQ12" s="80" t="b">
        <v>0</v>
      </c>
      <c r="AR12" s="80" t="b">
        <v>0</v>
      </c>
      <c r="AS12" s="80" t="s">
        <v>517</v>
      </c>
      <c r="AT12" s="80">
        <v>28</v>
      </c>
      <c r="AU12" s="85" t="s">
        <v>822</v>
      </c>
      <c r="AV12" s="80" t="b">
        <v>0</v>
      </c>
      <c r="AW12" s="80" t="s">
        <v>841</v>
      </c>
      <c r="AX12" s="85" t="s">
        <v>851</v>
      </c>
      <c r="AY12" s="80" t="s">
        <v>66</v>
      </c>
      <c r="AZ12" s="80" t="str">
        <f>REPLACE(INDEX(GroupVertices[Group],MATCH(Vertices[[#This Row],[Vertex]],GroupVertices[Vertex],0)),1,1,"")</f>
        <v>1</v>
      </c>
      <c r="BA12" s="48" t="s">
        <v>1155</v>
      </c>
      <c r="BB12" s="48" t="s">
        <v>1155</v>
      </c>
      <c r="BC12" s="48" t="s">
        <v>294</v>
      </c>
      <c r="BD12" s="48" t="s">
        <v>294</v>
      </c>
      <c r="BE12" s="48" t="s">
        <v>296</v>
      </c>
      <c r="BF12" s="48" t="s">
        <v>296</v>
      </c>
      <c r="BG12" s="123" t="s">
        <v>1168</v>
      </c>
      <c r="BH12" s="123" t="s">
        <v>1180</v>
      </c>
      <c r="BI12" s="123" t="s">
        <v>1189</v>
      </c>
      <c r="BJ12" s="123" t="s">
        <v>1189</v>
      </c>
      <c r="BK12" s="123">
        <v>1</v>
      </c>
      <c r="BL12" s="126">
        <v>4.3478260869565215</v>
      </c>
      <c r="BM12" s="123">
        <v>0</v>
      </c>
      <c r="BN12" s="126">
        <v>0</v>
      </c>
      <c r="BO12" s="123">
        <v>0</v>
      </c>
      <c r="BP12" s="126">
        <v>0</v>
      </c>
      <c r="BQ12" s="123">
        <v>22</v>
      </c>
      <c r="BR12" s="126">
        <v>95.65217391304348</v>
      </c>
      <c r="BS12" s="123">
        <v>23</v>
      </c>
      <c r="BT12" s="86"/>
      <c r="BU12" s="2"/>
      <c r="BV12" s="3"/>
      <c r="BW12" s="3"/>
      <c r="BX12" s="3"/>
      <c r="BY12" s="3"/>
    </row>
    <row r="13" spans="1:77" ht="316.8">
      <c r="A13" s="66" t="s">
        <v>220</v>
      </c>
      <c r="B13" s="67"/>
      <c r="C13" s="67" t="s">
        <v>64</v>
      </c>
      <c r="D13" s="68">
        <v>272.55392096</v>
      </c>
      <c r="E13" s="70"/>
      <c r="F13" s="103" t="s">
        <v>312</v>
      </c>
      <c r="G13" s="67"/>
      <c r="H13" s="71" t="s">
        <v>220</v>
      </c>
      <c r="I13" s="72"/>
      <c r="J13" s="72"/>
      <c r="K13" s="50" t="s">
        <v>914</v>
      </c>
      <c r="L13" s="75">
        <v>125.61013635071131</v>
      </c>
      <c r="M13" s="76">
        <v>2608.805908203125</v>
      </c>
      <c r="N13" s="76">
        <v>6708.423828125</v>
      </c>
      <c r="O13" s="77"/>
      <c r="P13" s="78"/>
      <c r="Q13" s="78"/>
      <c r="R13" s="89"/>
      <c r="S13" s="48">
        <v>0</v>
      </c>
      <c r="T13" s="48">
        <v>4</v>
      </c>
      <c r="U13" s="49">
        <v>14.894444</v>
      </c>
      <c r="V13" s="49">
        <v>0.009346</v>
      </c>
      <c r="W13" s="49">
        <v>0.017303</v>
      </c>
      <c r="X13" s="49">
        <v>0.707383</v>
      </c>
      <c r="Y13" s="49">
        <v>0.5</v>
      </c>
      <c r="Z13" s="49">
        <v>0</v>
      </c>
      <c r="AA13" s="73">
        <v>13</v>
      </c>
      <c r="AB13" s="73"/>
      <c r="AC13" s="74"/>
      <c r="AD13" s="80" t="s">
        <v>560</v>
      </c>
      <c r="AE13" s="80">
        <v>486</v>
      </c>
      <c r="AF13" s="80">
        <v>554</v>
      </c>
      <c r="AG13" s="80">
        <v>1561</v>
      </c>
      <c r="AH13" s="80">
        <v>3097</v>
      </c>
      <c r="AI13" s="80"/>
      <c r="AJ13" s="80" t="s">
        <v>619</v>
      </c>
      <c r="AK13" s="80" t="s">
        <v>680</v>
      </c>
      <c r="AL13" s="85" t="s">
        <v>727</v>
      </c>
      <c r="AM13" s="80"/>
      <c r="AN13" s="82">
        <v>42283.554618055554</v>
      </c>
      <c r="AO13" s="85" t="s">
        <v>775</v>
      </c>
      <c r="AP13" s="80" t="b">
        <v>1</v>
      </c>
      <c r="AQ13" s="80" t="b">
        <v>0</v>
      </c>
      <c r="AR13" s="80" t="b">
        <v>0</v>
      </c>
      <c r="AS13" s="80" t="s">
        <v>517</v>
      </c>
      <c r="AT13" s="80">
        <v>19</v>
      </c>
      <c r="AU13" s="85" t="s">
        <v>822</v>
      </c>
      <c r="AV13" s="80" t="b">
        <v>0</v>
      </c>
      <c r="AW13" s="80" t="s">
        <v>841</v>
      </c>
      <c r="AX13" s="85" t="s">
        <v>852</v>
      </c>
      <c r="AY13" s="80" t="s">
        <v>66</v>
      </c>
      <c r="AZ13" s="80" t="str">
        <f>REPLACE(INDEX(GroupVertices[Group],MATCH(Vertices[[#This Row],[Vertex]],GroupVertices[Vertex],0)),1,1,"")</f>
        <v>1</v>
      </c>
      <c r="BA13" s="48" t="s">
        <v>290</v>
      </c>
      <c r="BB13" s="48" t="s">
        <v>290</v>
      </c>
      <c r="BC13" s="48" t="s">
        <v>294</v>
      </c>
      <c r="BD13" s="48" t="s">
        <v>294</v>
      </c>
      <c r="BE13" s="48" t="s">
        <v>296</v>
      </c>
      <c r="BF13" s="48" t="s">
        <v>296</v>
      </c>
      <c r="BG13" s="123" t="s">
        <v>1166</v>
      </c>
      <c r="BH13" s="123" t="s">
        <v>1166</v>
      </c>
      <c r="BI13" s="123" t="s">
        <v>1187</v>
      </c>
      <c r="BJ13" s="123" t="s">
        <v>1187</v>
      </c>
      <c r="BK13" s="123">
        <v>0</v>
      </c>
      <c r="BL13" s="126">
        <v>0</v>
      </c>
      <c r="BM13" s="123">
        <v>0</v>
      </c>
      <c r="BN13" s="126">
        <v>0</v>
      </c>
      <c r="BO13" s="123">
        <v>0</v>
      </c>
      <c r="BP13" s="126">
        <v>0</v>
      </c>
      <c r="BQ13" s="123">
        <v>12</v>
      </c>
      <c r="BR13" s="126">
        <v>100</v>
      </c>
      <c r="BS13" s="123">
        <v>12</v>
      </c>
      <c r="BT13" s="86"/>
      <c r="BU13" s="2"/>
      <c r="BV13" s="3"/>
      <c r="BW13" s="3"/>
      <c r="BX13" s="3"/>
      <c r="BY13" s="3"/>
    </row>
    <row r="14" spans="1:77" ht="316.8">
      <c r="A14" s="66" t="s">
        <v>221</v>
      </c>
      <c r="B14" s="67"/>
      <c r="C14" s="67" t="s">
        <v>64</v>
      </c>
      <c r="D14" s="68">
        <v>272.55392096</v>
      </c>
      <c r="E14" s="70"/>
      <c r="F14" s="103" t="s">
        <v>313</v>
      </c>
      <c r="G14" s="67"/>
      <c r="H14" s="71" t="s">
        <v>221</v>
      </c>
      <c r="I14" s="72"/>
      <c r="J14" s="72"/>
      <c r="K14" s="50" t="s">
        <v>915</v>
      </c>
      <c r="L14" s="75">
        <v>125.61013635071131</v>
      </c>
      <c r="M14" s="76">
        <v>3580.5205078125</v>
      </c>
      <c r="N14" s="76">
        <v>2658.860107421875</v>
      </c>
      <c r="O14" s="77"/>
      <c r="P14" s="78"/>
      <c r="Q14" s="78"/>
      <c r="R14" s="89"/>
      <c r="S14" s="48">
        <v>0</v>
      </c>
      <c r="T14" s="48">
        <v>4</v>
      </c>
      <c r="U14" s="49">
        <v>14.894444</v>
      </c>
      <c r="V14" s="49">
        <v>0.009346</v>
      </c>
      <c r="W14" s="49">
        <v>0.017303</v>
      </c>
      <c r="X14" s="49">
        <v>0.707383</v>
      </c>
      <c r="Y14" s="49">
        <v>0.5</v>
      </c>
      <c r="Z14" s="49">
        <v>0</v>
      </c>
      <c r="AA14" s="73">
        <v>14</v>
      </c>
      <c r="AB14" s="73"/>
      <c r="AC14" s="74"/>
      <c r="AD14" s="80" t="s">
        <v>561</v>
      </c>
      <c r="AE14" s="80">
        <v>1133</v>
      </c>
      <c r="AF14" s="80">
        <v>2694</v>
      </c>
      <c r="AG14" s="80">
        <v>18376</v>
      </c>
      <c r="AH14" s="80">
        <v>4359</v>
      </c>
      <c r="AI14" s="80"/>
      <c r="AJ14" s="80" t="s">
        <v>620</v>
      </c>
      <c r="AK14" s="80" t="s">
        <v>681</v>
      </c>
      <c r="AL14" s="80"/>
      <c r="AM14" s="80"/>
      <c r="AN14" s="82">
        <v>39695.71947916667</v>
      </c>
      <c r="AO14" s="85" t="s">
        <v>776</v>
      </c>
      <c r="AP14" s="80" t="b">
        <v>0</v>
      </c>
      <c r="AQ14" s="80" t="b">
        <v>0</v>
      </c>
      <c r="AR14" s="80" t="b">
        <v>1</v>
      </c>
      <c r="AS14" s="80" t="s">
        <v>517</v>
      </c>
      <c r="AT14" s="80">
        <v>344</v>
      </c>
      <c r="AU14" s="85" t="s">
        <v>824</v>
      </c>
      <c r="AV14" s="80" t="b">
        <v>0</v>
      </c>
      <c r="AW14" s="80" t="s">
        <v>841</v>
      </c>
      <c r="AX14" s="85" t="s">
        <v>853</v>
      </c>
      <c r="AY14" s="80" t="s">
        <v>66</v>
      </c>
      <c r="AZ14" s="80" t="str">
        <f>REPLACE(INDEX(GroupVertices[Group],MATCH(Vertices[[#This Row],[Vertex]],GroupVertices[Vertex],0)),1,1,"")</f>
        <v>1</v>
      </c>
      <c r="BA14" s="48" t="s">
        <v>290</v>
      </c>
      <c r="BB14" s="48" t="s">
        <v>290</v>
      </c>
      <c r="BC14" s="48" t="s">
        <v>294</v>
      </c>
      <c r="BD14" s="48" t="s">
        <v>294</v>
      </c>
      <c r="BE14" s="48" t="s">
        <v>296</v>
      </c>
      <c r="BF14" s="48" t="s">
        <v>296</v>
      </c>
      <c r="BG14" s="123" t="s">
        <v>1166</v>
      </c>
      <c r="BH14" s="123" t="s">
        <v>1166</v>
      </c>
      <c r="BI14" s="123" t="s">
        <v>1187</v>
      </c>
      <c r="BJ14" s="123" t="s">
        <v>1187</v>
      </c>
      <c r="BK14" s="123">
        <v>0</v>
      </c>
      <c r="BL14" s="126">
        <v>0</v>
      </c>
      <c r="BM14" s="123">
        <v>0</v>
      </c>
      <c r="BN14" s="126">
        <v>0</v>
      </c>
      <c r="BO14" s="123">
        <v>0</v>
      </c>
      <c r="BP14" s="126">
        <v>0</v>
      </c>
      <c r="BQ14" s="123">
        <v>12</v>
      </c>
      <c r="BR14" s="126">
        <v>100</v>
      </c>
      <c r="BS14" s="123">
        <v>12</v>
      </c>
      <c r="BT14" s="86"/>
      <c r="BU14" s="2"/>
      <c r="BV14" s="3"/>
      <c r="BW14" s="3"/>
      <c r="BX14" s="3"/>
      <c r="BY14" s="3"/>
    </row>
    <row r="15" spans="1:77" ht="409.6">
      <c r="A15" s="66" t="s">
        <v>222</v>
      </c>
      <c r="B15" s="67"/>
      <c r="C15" s="67" t="s">
        <v>64</v>
      </c>
      <c r="D15" s="68">
        <v>162</v>
      </c>
      <c r="E15" s="70"/>
      <c r="F15" s="103" t="s">
        <v>314</v>
      </c>
      <c r="G15" s="67"/>
      <c r="H15" s="71" t="s">
        <v>222</v>
      </c>
      <c r="I15" s="72"/>
      <c r="J15" s="72"/>
      <c r="K15" s="50" t="s">
        <v>916</v>
      </c>
      <c r="L15" s="75">
        <v>14.385945669481728</v>
      </c>
      <c r="M15" s="76">
        <v>8558.0283203125</v>
      </c>
      <c r="N15" s="76">
        <v>8745.056640625</v>
      </c>
      <c r="O15" s="77"/>
      <c r="P15" s="78"/>
      <c r="Q15" s="78"/>
      <c r="R15" s="89"/>
      <c r="S15" s="48">
        <v>0</v>
      </c>
      <c r="T15" s="48">
        <v>4</v>
      </c>
      <c r="U15" s="49">
        <v>1.6</v>
      </c>
      <c r="V15" s="49">
        <v>0.008</v>
      </c>
      <c r="W15" s="49">
        <v>0.016953</v>
      </c>
      <c r="X15" s="49">
        <v>0.626781</v>
      </c>
      <c r="Y15" s="49">
        <v>0.5</v>
      </c>
      <c r="Z15" s="49">
        <v>0</v>
      </c>
      <c r="AA15" s="73">
        <v>15</v>
      </c>
      <c r="AB15" s="73"/>
      <c r="AC15" s="74"/>
      <c r="AD15" s="80" t="s">
        <v>562</v>
      </c>
      <c r="AE15" s="80">
        <v>1342</v>
      </c>
      <c r="AF15" s="80">
        <v>748</v>
      </c>
      <c r="AG15" s="80">
        <v>4318</v>
      </c>
      <c r="AH15" s="80">
        <v>872</v>
      </c>
      <c r="AI15" s="80"/>
      <c r="AJ15" s="80" t="s">
        <v>621</v>
      </c>
      <c r="AK15" s="80" t="s">
        <v>682</v>
      </c>
      <c r="AL15" s="85" t="s">
        <v>728</v>
      </c>
      <c r="AM15" s="80"/>
      <c r="AN15" s="82">
        <v>41060.711539351854</v>
      </c>
      <c r="AO15" s="85" t="s">
        <v>777</v>
      </c>
      <c r="AP15" s="80" t="b">
        <v>0</v>
      </c>
      <c r="AQ15" s="80" t="b">
        <v>0</v>
      </c>
      <c r="AR15" s="80" t="b">
        <v>1</v>
      </c>
      <c r="AS15" s="80" t="s">
        <v>517</v>
      </c>
      <c r="AT15" s="80">
        <v>62</v>
      </c>
      <c r="AU15" s="85" t="s">
        <v>822</v>
      </c>
      <c r="AV15" s="80" t="b">
        <v>0</v>
      </c>
      <c r="AW15" s="80" t="s">
        <v>841</v>
      </c>
      <c r="AX15" s="85" t="s">
        <v>854</v>
      </c>
      <c r="AY15" s="80" t="s">
        <v>66</v>
      </c>
      <c r="AZ15" s="80" t="str">
        <f>REPLACE(INDEX(GroupVertices[Group],MATCH(Vertices[[#This Row],[Vertex]],GroupVertices[Vertex],0)),1,1,"")</f>
        <v>2</v>
      </c>
      <c r="BA15" s="48" t="s">
        <v>290</v>
      </c>
      <c r="BB15" s="48" t="s">
        <v>290</v>
      </c>
      <c r="BC15" s="48" t="s">
        <v>294</v>
      </c>
      <c r="BD15" s="48" t="s">
        <v>294</v>
      </c>
      <c r="BE15" s="48" t="s">
        <v>298</v>
      </c>
      <c r="BF15" s="48" t="s">
        <v>298</v>
      </c>
      <c r="BG15" s="123" t="s">
        <v>1169</v>
      </c>
      <c r="BH15" s="123" t="s">
        <v>1169</v>
      </c>
      <c r="BI15" s="123" t="s">
        <v>1190</v>
      </c>
      <c r="BJ15" s="123" t="s">
        <v>1190</v>
      </c>
      <c r="BK15" s="123">
        <v>0</v>
      </c>
      <c r="BL15" s="126">
        <v>0</v>
      </c>
      <c r="BM15" s="123">
        <v>0</v>
      </c>
      <c r="BN15" s="126">
        <v>0</v>
      </c>
      <c r="BO15" s="123">
        <v>0</v>
      </c>
      <c r="BP15" s="126">
        <v>0</v>
      </c>
      <c r="BQ15" s="123">
        <v>33</v>
      </c>
      <c r="BR15" s="126">
        <v>100</v>
      </c>
      <c r="BS15" s="123">
        <v>33</v>
      </c>
      <c r="BT15" s="86"/>
      <c r="BU15" s="2"/>
      <c r="BV15" s="3"/>
      <c r="BW15" s="3"/>
      <c r="BX15" s="3"/>
      <c r="BY15" s="3"/>
    </row>
    <row r="16" spans="1:77" ht="409.6">
      <c r="A16" s="66" t="s">
        <v>259</v>
      </c>
      <c r="B16" s="67"/>
      <c r="C16" s="67" t="s">
        <v>64</v>
      </c>
      <c r="D16" s="68">
        <v>977.6533333333333</v>
      </c>
      <c r="E16" s="70"/>
      <c r="F16" s="103" t="s">
        <v>351</v>
      </c>
      <c r="G16" s="67"/>
      <c r="H16" s="71" t="s">
        <v>259</v>
      </c>
      <c r="I16" s="72"/>
      <c r="J16" s="72"/>
      <c r="K16" s="50" t="s">
        <v>917</v>
      </c>
      <c r="L16" s="75">
        <v>653.5648513872342</v>
      </c>
      <c r="M16" s="76">
        <v>6964.41796875</v>
      </c>
      <c r="N16" s="76">
        <v>5464.79248046875</v>
      </c>
      <c r="O16" s="77"/>
      <c r="P16" s="78"/>
      <c r="Q16" s="78"/>
      <c r="R16" s="89"/>
      <c r="S16" s="48">
        <v>19</v>
      </c>
      <c r="T16" s="48">
        <v>3</v>
      </c>
      <c r="U16" s="49">
        <v>78</v>
      </c>
      <c r="V16" s="49">
        <v>0.009259</v>
      </c>
      <c r="W16" s="49">
        <v>0.040749</v>
      </c>
      <c r="X16" s="49">
        <v>2.90293</v>
      </c>
      <c r="Y16" s="49">
        <v>0.13333333333333333</v>
      </c>
      <c r="Z16" s="49">
        <v>0.047619047619047616</v>
      </c>
      <c r="AA16" s="73">
        <v>16</v>
      </c>
      <c r="AB16" s="73"/>
      <c r="AC16" s="74"/>
      <c r="AD16" s="80" t="s">
        <v>563</v>
      </c>
      <c r="AE16" s="80">
        <v>711</v>
      </c>
      <c r="AF16" s="80">
        <v>797</v>
      </c>
      <c r="AG16" s="80">
        <v>2054</v>
      </c>
      <c r="AH16" s="80">
        <v>367</v>
      </c>
      <c r="AI16" s="80"/>
      <c r="AJ16" s="80" t="s">
        <v>622</v>
      </c>
      <c r="AK16" s="80" t="s">
        <v>682</v>
      </c>
      <c r="AL16" s="80"/>
      <c r="AM16" s="80"/>
      <c r="AN16" s="82">
        <v>40909.814375</v>
      </c>
      <c r="AO16" s="80"/>
      <c r="AP16" s="80" t="b">
        <v>1</v>
      </c>
      <c r="AQ16" s="80" t="b">
        <v>0</v>
      </c>
      <c r="AR16" s="80" t="b">
        <v>0</v>
      </c>
      <c r="AS16" s="80" t="s">
        <v>517</v>
      </c>
      <c r="AT16" s="80">
        <v>52</v>
      </c>
      <c r="AU16" s="85" t="s">
        <v>822</v>
      </c>
      <c r="AV16" s="80" t="b">
        <v>0</v>
      </c>
      <c r="AW16" s="80" t="s">
        <v>841</v>
      </c>
      <c r="AX16" s="85" t="s">
        <v>855</v>
      </c>
      <c r="AY16" s="80" t="s">
        <v>66</v>
      </c>
      <c r="AZ16" s="80" t="str">
        <f>REPLACE(INDEX(GroupVertices[Group],MATCH(Vertices[[#This Row],[Vertex]],GroupVertices[Vertex],0)),1,1,"")</f>
        <v>2</v>
      </c>
      <c r="BA16" s="48" t="s">
        <v>290</v>
      </c>
      <c r="BB16" s="48" t="s">
        <v>290</v>
      </c>
      <c r="BC16" s="48" t="s">
        <v>294</v>
      </c>
      <c r="BD16" s="48" t="s">
        <v>294</v>
      </c>
      <c r="BE16" s="48" t="s">
        <v>299</v>
      </c>
      <c r="BF16" s="48" t="s">
        <v>299</v>
      </c>
      <c r="BG16" s="123" t="s">
        <v>1169</v>
      </c>
      <c r="BH16" s="123" t="s">
        <v>1169</v>
      </c>
      <c r="BI16" s="123" t="s">
        <v>1190</v>
      </c>
      <c r="BJ16" s="123" t="s">
        <v>1190</v>
      </c>
      <c r="BK16" s="123">
        <v>0</v>
      </c>
      <c r="BL16" s="126">
        <v>0</v>
      </c>
      <c r="BM16" s="123">
        <v>0</v>
      </c>
      <c r="BN16" s="126">
        <v>0</v>
      </c>
      <c r="BO16" s="123">
        <v>0</v>
      </c>
      <c r="BP16" s="126">
        <v>0</v>
      </c>
      <c r="BQ16" s="123">
        <v>33</v>
      </c>
      <c r="BR16" s="126">
        <v>100</v>
      </c>
      <c r="BS16" s="123">
        <v>33</v>
      </c>
      <c r="BT16" s="86"/>
      <c r="BU16" s="2"/>
      <c r="BV16" s="3"/>
      <c r="BW16" s="3"/>
      <c r="BX16" s="3"/>
      <c r="BY16" s="3"/>
    </row>
    <row r="17" spans="1:77" ht="409.6">
      <c r="A17" s="66" t="s">
        <v>260</v>
      </c>
      <c r="B17" s="67"/>
      <c r="C17" s="67" t="s">
        <v>64</v>
      </c>
      <c r="D17" s="68">
        <v>1000</v>
      </c>
      <c r="E17" s="70"/>
      <c r="F17" s="103" t="s">
        <v>352</v>
      </c>
      <c r="G17" s="67"/>
      <c r="H17" s="71" t="s">
        <v>260</v>
      </c>
      <c r="I17" s="72"/>
      <c r="J17" s="72"/>
      <c r="K17" s="50" t="s">
        <v>918</v>
      </c>
      <c r="L17" s="75">
        <v>2467.2675325755495</v>
      </c>
      <c r="M17" s="76">
        <v>7859.2978515625</v>
      </c>
      <c r="N17" s="76">
        <v>5391.06396484375</v>
      </c>
      <c r="O17" s="77"/>
      <c r="P17" s="78"/>
      <c r="Q17" s="78"/>
      <c r="R17" s="89"/>
      <c r="S17" s="48">
        <v>22</v>
      </c>
      <c r="T17" s="48">
        <v>4</v>
      </c>
      <c r="U17" s="49">
        <v>294.788889</v>
      </c>
      <c r="V17" s="49">
        <v>0.01087</v>
      </c>
      <c r="W17" s="49">
        <v>0.049427</v>
      </c>
      <c r="X17" s="49">
        <v>3.341353</v>
      </c>
      <c r="Y17" s="49">
        <v>0.11413043478260869</v>
      </c>
      <c r="Z17" s="49">
        <v>0.08333333333333333</v>
      </c>
      <c r="AA17" s="73">
        <v>17</v>
      </c>
      <c r="AB17" s="73"/>
      <c r="AC17" s="74"/>
      <c r="AD17" s="80" t="s">
        <v>564</v>
      </c>
      <c r="AE17" s="80">
        <v>617</v>
      </c>
      <c r="AF17" s="80">
        <v>1116</v>
      </c>
      <c r="AG17" s="80">
        <v>942</v>
      </c>
      <c r="AH17" s="80">
        <v>1546</v>
      </c>
      <c r="AI17" s="80"/>
      <c r="AJ17" s="80" t="s">
        <v>623</v>
      </c>
      <c r="AK17" s="80"/>
      <c r="AL17" s="85" t="s">
        <v>729</v>
      </c>
      <c r="AM17" s="80"/>
      <c r="AN17" s="82">
        <v>41047.6424537037</v>
      </c>
      <c r="AO17" s="85" t="s">
        <v>778</v>
      </c>
      <c r="AP17" s="80" t="b">
        <v>0</v>
      </c>
      <c r="AQ17" s="80" t="b">
        <v>0</v>
      </c>
      <c r="AR17" s="80" t="b">
        <v>0</v>
      </c>
      <c r="AS17" s="80" t="s">
        <v>517</v>
      </c>
      <c r="AT17" s="80">
        <v>59</v>
      </c>
      <c r="AU17" s="85" t="s">
        <v>822</v>
      </c>
      <c r="AV17" s="80" t="b">
        <v>0</v>
      </c>
      <c r="AW17" s="80" t="s">
        <v>841</v>
      </c>
      <c r="AX17" s="85" t="s">
        <v>856</v>
      </c>
      <c r="AY17" s="80" t="s">
        <v>66</v>
      </c>
      <c r="AZ17" s="80" t="str">
        <f>REPLACE(INDEX(GroupVertices[Group],MATCH(Vertices[[#This Row],[Vertex]],GroupVertices[Vertex],0)),1,1,"")</f>
        <v>2</v>
      </c>
      <c r="BA17" s="48" t="s">
        <v>1033</v>
      </c>
      <c r="BB17" s="48" t="s">
        <v>1033</v>
      </c>
      <c r="BC17" s="48" t="s">
        <v>294</v>
      </c>
      <c r="BD17" s="48" t="s">
        <v>294</v>
      </c>
      <c r="BE17" s="48" t="s">
        <v>1160</v>
      </c>
      <c r="BF17" s="48" t="s">
        <v>1160</v>
      </c>
      <c r="BG17" s="123" t="s">
        <v>1170</v>
      </c>
      <c r="BH17" s="123" t="s">
        <v>1169</v>
      </c>
      <c r="BI17" s="123" t="s">
        <v>1190</v>
      </c>
      <c r="BJ17" s="123" t="s">
        <v>1190</v>
      </c>
      <c r="BK17" s="123">
        <v>1</v>
      </c>
      <c r="BL17" s="126">
        <v>2.3255813953488373</v>
      </c>
      <c r="BM17" s="123">
        <v>0</v>
      </c>
      <c r="BN17" s="126">
        <v>0</v>
      </c>
      <c r="BO17" s="123">
        <v>0</v>
      </c>
      <c r="BP17" s="126">
        <v>0</v>
      </c>
      <c r="BQ17" s="123">
        <v>42</v>
      </c>
      <c r="BR17" s="126">
        <v>97.67441860465117</v>
      </c>
      <c r="BS17" s="123">
        <v>43</v>
      </c>
      <c r="BT17" s="86"/>
      <c r="BU17" s="2"/>
      <c r="BV17" s="3"/>
      <c r="BW17" s="3"/>
      <c r="BX17" s="3"/>
      <c r="BY17" s="3"/>
    </row>
    <row r="18" spans="1:77" ht="43.2">
      <c r="A18" s="66" t="s">
        <v>274</v>
      </c>
      <c r="B18" s="67"/>
      <c r="C18" s="67" t="s">
        <v>64</v>
      </c>
      <c r="D18" s="68">
        <v>959.7760000000001</v>
      </c>
      <c r="E18" s="70"/>
      <c r="F18" s="103" t="s">
        <v>839</v>
      </c>
      <c r="G18" s="67"/>
      <c r="H18" s="71" t="s">
        <v>274</v>
      </c>
      <c r="I18" s="72"/>
      <c r="J18" s="72"/>
      <c r="K18" s="50" t="s">
        <v>919</v>
      </c>
      <c r="L18" s="75">
        <v>640.1789057177525</v>
      </c>
      <c r="M18" s="76">
        <v>7444.130859375</v>
      </c>
      <c r="N18" s="76">
        <v>6927.27197265625</v>
      </c>
      <c r="O18" s="77"/>
      <c r="P18" s="78"/>
      <c r="Q18" s="78"/>
      <c r="R18" s="89"/>
      <c r="S18" s="48">
        <v>20</v>
      </c>
      <c r="T18" s="48">
        <v>0</v>
      </c>
      <c r="U18" s="49">
        <v>76.4</v>
      </c>
      <c r="V18" s="49">
        <v>0.007874</v>
      </c>
      <c r="W18" s="49">
        <v>0.035166</v>
      </c>
      <c r="X18" s="49">
        <v>2.779487</v>
      </c>
      <c r="Y18" s="49">
        <v>0.1</v>
      </c>
      <c r="Z18" s="49">
        <v>0</v>
      </c>
      <c r="AA18" s="73">
        <v>18</v>
      </c>
      <c r="AB18" s="73"/>
      <c r="AC18" s="74"/>
      <c r="AD18" s="80" t="s">
        <v>565</v>
      </c>
      <c r="AE18" s="80">
        <v>1151</v>
      </c>
      <c r="AF18" s="80">
        <v>3918</v>
      </c>
      <c r="AG18" s="80">
        <v>2656</v>
      </c>
      <c r="AH18" s="80">
        <v>326</v>
      </c>
      <c r="AI18" s="80"/>
      <c r="AJ18" s="80" t="s">
        <v>624</v>
      </c>
      <c r="AK18" s="80" t="s">
        <v>683</v>
      </c>
      <c r="AL18" s="85" t="s">
        <v>730</v>
      </c>
      <c r="AM18" s="80"/>
      <c r="AN18" s="82">
        <v>40401.674421296295</v>
      </c>
      <c r="AO18" s="85" t="s">
        <v>779</v>
      </c>
      <c r="AP18" s="80" t="b">
        <v>0</v>
      </c>
      <c r="AQ18" s="80" t="b">
        <v>0</v>
      </c>
      <c r="AR18" s="80" t="b">
        <v>0</v>
      </c>
      <c r="AS18" s="80" t="s">
        <v>517</v>
      </c>
      <c r="AT18" s="80">
        <v>151</v>
      </c>
      <c r="AU18" s="85" t="s">
        <v>822</v>
      </c>
      <c r="AV18" s="80" t="b">
        <v>0</v>
      </c>
      <c r="AW18" s="80" t="s">
        <v>841</v>
      </c>
      <c r="AX18" s="85" t="s">
        <v>857</v>
      </c>
      <c r="AY18" s="80" t="s">
        <v>65</v>
      </c>
      <c r="AZ18" s="80"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U18" s="2"/>
      <c r="BV18" s="3"/>
      <c r="BW18" s="3"/>
      <c r="BX18" s="3"/>
      <c r="BY18" s="3"/>
    </row>
    <row r="19" spans="1:77" ht="409.6">
      <c r="A19" s="66" t="s">
        <v>223</v>
      </c>
      <c r="B19" s="67"/>
      <c r="C19" s="67" t="s">
        <v>64</v>
      </c>
      <c r="D19" s="68">
        <v>162</v>
      </c>
      <c r="E19" s="70"/>
      <c r="F19" s="103" t="s">
        <v>315</v>
      </c>
      <c r="G19" s="67"/>
      <c r="H19" s="71" t="s">
        <v>223</v>
      </c>
      <c r="I19" s="72"/>
      <c r="J19" s="72"/>
      <c r="K19" s="50" t="s">
        <v>920</v>
      </c>
      <c r="L19" s="75">
        <v>14.385945669481728</v>
      </c>
      <c r="M19" s="76">
        <v>6078.1201171875</v>
      </c>
      <c r="N19" s="76">
        <v>3709.772705078125</v>
      </c>
      <c r="O19" s="77"/>
      <c r="P19" s="78"/>
      <c r="Q19" s="78"/>
      <c r="R19" s="89"/>
      <c r="S19" s="48">
        <v>0</v>
      </c>
      <c r="T19" s="48">
        <v>4</v>
      </c>
      <c r="U19" s="49">
        <v>1.6</v>
      </c>
      <c r="V19" s="49">
        <v>0.008</v>
      </c>
      <c r="W19" s="49">
        <v>0.016953</v>
      </c>
      <c r="X19" s="49">
        <v>0.626781</v>
      </c>
      <c r="Y19" s="49">
        <v>0.5</v>
      </c>
      <c r="Z19" s="49">
        <v>0</v>
      </c>
      <c r="AA19" s="73">
        <v>19</v>
      </c>
      <c r="AB19" s="73"/>
      <c r="AC19" s="74"/>
      <c r="AD19" s="80" t="s">
        <v>566</v>
      </c>
      <c r="AE19" s="80">
        <v>1236</v>
      </c>
      <c r="AF19" s="80">
        <v>2352</v>
      </c>
      <c r="AG19" s="80">
        <v>15935</v>
      </c>
      <c r="AH19" s="80">
        <v>3312</v>
      </c>
      <c r="AI19" s="80"/>
      <c r="AJ19" s="80" t="s">
        <v>625</v>
      </c>
      <c r="AK19" s="80" t="s">
        <v>684</v>
      </c>
      <c r="AL19" s="85" t="s">
        <v>731</v>
      </c>
      <c r="AM19" s="80"/>
      <c r="AN19" s="82">
        <v>39190.38679398148</v>
      </c>
      <c r="AO19" s="85" t="s">
        <v>780</v>
      </c>
      <c r="AP19" s="80" t="b">
        <v>0</v>
      </c>
      <c r="AQ19" s="80" t="b">
        <v>0</v>
      </c>
      <c r="AR19" s="80" t="b">
        <v>1</v>
      </c>
      <c r="AS19" s="80" t="s">
        <v>517</v>
      </c>
      <c r="AT19" s="80">
        <v>221</v>
      </c>
      <c r="AU19" s="85" t="s">
        <v>825</v>
      </c>
      <c r="AV19" s="80" t="b">
        <v>0</v>
      </c>
      <c r="AW19" s="80" t="s">
        <v>841</v>
      </c>
      <c r="AX19" s="85" t="s">
        <v>858</v>
      </c>
      <c r="AY19" s="80" t="s">
        <v>66</v>
      </c>
      <c r="AZ19" s="80" t="str">
        <f>REPLACE(INDEX(GroupVertices[Group],MATCH(Vertices[[#This Row],[Vertex]],GroupVertices[Vertex],0)),1,1,"")</f>
        <v>2</v>
      </c>
      <c r="BA19" s="48" t="s">
        <v>290</v>
      </c>
      <c r="BB19" s="48" t="s">
        <v>290</v>
      </c>
      <c r="BC19" s="48" t="s">
        <v>294</v>
      </c>
      <c r="BD19" s="48" t="s">
        <v>294</v>
      </c>
      <c r="BE19" s="48" t="s">
        <v>298</v>
      </c>
      <c r="BF19" s="48" t="s">
        <v>298</v>
      </c>
      <c r="BG19" s="123" t="s">
        <v>1169</v>
      </c>
      <c r="BH19" s="123" t="s">
        <v>1169</v>
      </c>
      <c r="BI19" s="123" t="s">
        <v>1190</v>
      </c>
      <c r="BJ19" s="123" t="s">
        <v>1190</v>
      </c>
      <c r="BK19" s="123">
        <v>0</v>
      </c>
      <c r="BL19" s="126">
        <v>0</v>
      </c>
      <c r="BM19" s="123">
        <v>0</v>
      </c>
      <c r="BN19" s="126">
        <v>0</v>
      </c>
      <c r="BO19" s="123">
        <v>0</v>
      </c>
      <c r="BP19" s="126">
        <v>0</v>
      </c>
      <c r="BQ19" s="123">
        <v>33</v>
      </c>
      <c r="BR19" s="126">
        <v>100</v>
      </c>
      <c r="BS19" s="123">
        <v>33</v>
      </c>
      <c r="BT19" s="86"/>
      <c r="BU19" s="2"/>
      <c r="BV19" s="3"/>
      <c r="BW19" s="3"/>
      <c r="BX19" s="3"/>
      <c r="BY19" s="3"/>
    </row>
    <row r="20" spans="1:77" ht="409.6">
      <c r="A20" s="66" t="s">
        <v>224</v>
      </c>
      <c r="B20" s="67"/>
      <c r="C20" s="67" t="s">
        <v>64</v>
      </c>
      <c r="D20" s="68">
        <v>278.94755928</v>
      </c>
      <c r="E20" s="70"/>
      <c r="F20" s="103" t="s">
        <v>316</v>
      </c>
      <c r="G20" s="67"/>
      <c r="H20" s="71" t="s">
        <v>224</v>
      </c>
      <c r="I20" s="72"/>
      <c r="J20" s="72"/>
      <c r="K20" s="50" t="s">
        <v>921</v>
      </c>
      <c r="L20" s="75">
        <v>130.3974775937287</v>
      </c>
      <c r="M20" s="76">
        <v>6045.03173828125</v>
      </c>
      <c r="N20" s="76">
        <v>7749.72265625</v>
      </c>
      <c r="O20" s="77"/>
      <c r="P20" s="78"/>
      <c r="Q20" s="78"/>
      <c r="R20" s="89"/>
      <c r="S20" s="48">
        <v>0</v>
      </c>
      <c r="T20" s="48">
        <v>5</v>
      </c>
      <c r="U20" s="49">
        <v>15.466667</v>
      </c>
      <c r="V20" s="49">
        <v>0.009009</v>
      </c>
      <c r="W20" s="49">
        <v>0.021748</v>
      </c>
      <c r="X20" s="49">
        <v>0.772343</v>
      </c>
      <c r="Y20" s="49">
        <v>0.45</v>
      </c>
      <c r="Z20" s="49">
        <v>0</v>
      </c>
      <c r="AA20" s="73">
        <v>20</v>
      </c>
      <c r="AB20" s="73"/>
      <c r="AC20" s="74"/>
      <c r="AD20" s="80" t="s">
        <v>567</v>
      </c>
      <c r="AE20" s="80">
        <v>763</v>
      </c>
      <c r="AF20" s="80">
        <v>1252</v>
      </c>
      <c r="AG20" s="80">
        <v>5768</v>
      </c>
      <c r="AH20" s="80">
        <v>2739</v>
      </c>
      <c r="AI20" s="80"/>
      <c r="AJ20" s="80" t="s">
        <v>626</v>
      </c>
      <c r="AK20" s="80" t="s">
        <v>677</v>
      </c>
      <c r="AL20" s="85" t="s">
        <v>732</v>
      </c>
      <c r="AM20" s="80"/>
      <c r="AN20" s="82">
        <v>41452.579988425925</v>
      </c>
      <c r="AO20" s="85" t="s">
        <v>781</v>
      </c>
      <c r="AP20" s="80" t="b">
        <v>1</v>
      </c>
      <c r="AQ20" s="80" t="b">
        <v>0</v>
      </c>
      <c r="AR20" s="80" t="b">
        <v>0</v>
      </c>
      <c r="AS20" s="80" t="s">
        <v>517</v>
      </c>
      <c r="AT20" s="80">
        <v>87</v>
      </c>
      <c r="AU20" s="85" t="s">
        <v>822</v>
      </c>
      <c r="AV20" s="80" t="b">
        <v>0</v>
      </c>
      <c r="AW20" s="80" t="s">
        <v>841</v>
      </c>
      <c r="AX20" s="85" t="s">
        <v>859</v>
      </c>
      <c r="AY20" s="80" t="s">
        <v>66</v>
      </c>
      <c r="AZ20" s="80" t="str">
        <f>REPLACE(INDEX(GroupVertices[Group],MATCH(Vertices[[#This Row],[Vertex]],GroupVertices[Vertex],0)),1,1,"")</f>
        <v>2</v>
      </c>
      <c r="BA20" s="48" t="s">
        <v>290</v>
      </c>
      <c r="BB20" s="48" t="s">
        <v>290</v>
      </c>
      <c r="BC20" s="48" t="s">
        <v>294</v>
      </c>
      <c r="BD20" s="48" t="s">
        <v>294</v>
      </c>
      <c r="BE20" s="48" t="s">
        <v>1160</v>
      </c>
      <c r="BF20" s="48" t="s">
        <v>1160</v>
      </c>
      <c r="BG20" s="123" t="s">
        <v>1171</v>
      </c>
      <c r="BH20" s="123" t="s">
        <v>1181</v>
      </c>
      <c r="BI20" s="123" t="s">
        <v>1191</v>
      </c>
      <c r="BJ20" s="123" t="s">
        <v>1198</v>
      </c>
      <c r="BK20" s="123">
        <v>1</v>
      </c>
      <c r="BL20" s="126">
        <v>1.36986301369863</v>
      </c>
      <c r="BM20" s="123">
        <v>0</v>
      </c>
      <c r="BN20" s="126">
        <v>0</v>
      </c>
      <c r="BO20" s="123">
        <v>0</v>
      </c>
      <c r="BP20" s="126">
        <v>0</v>
      </c>
      <c r="BQ20" s="123">
        <v>72</v>
      </c>
      <c r="BR20" s="126">
        <v>98.63013698630137</v>
      </c>
      <c r="BS20" s="123">
        <v>73</v>
      </c>
      <c r="BT20" s="86"/>
      <c r="BU20" s="2"/>
      <c r="BV20" s="3"/>
      <c r="BW20" s="3"/>
      <c r="BX20" s="3"/>
      <c r="BY20" s="3"/>
    </row>
    <row r="21" spans="1:77" ht="409.6">
      <c r="A21" s="66" t="s">
        <v>225</v>
      </c>
      <c r="B21" s="67"/>
      <c r="C21" s="67" t="s">
        <v>64</v>
      </c>
      <c r="D21" s="68">
        <v>162</v>
      </c>
      <c r="E21" s="70"/>
      <c r="F21" s="103" t="s">
        <v>317</v>
      </c>
      <c r="G21" s="67"/>
      <c r="H21" s="71" t="s">
        <v>225</v>
      </c>
      <c r="I21" s="72"/>
      <c r="J21" s="72"/>
      <c r="K21" s="50" t="s">
        <v>922</v>
      </c>
      <c r="L21" s="75">
        <v>14.385945669481728</v>
      </c>
      <c r="M21" s="76">
        <v>8065.04052734375</v>
      </c>
      <c r="N21" s="76">
        <v>2633.4814453125</v>
      </c>
      <c r="O21" s="77"/>
      <c r="P21" s="78"/>
      <c r="Q21" s="78"/>
      <c r="R21" s="89"/>
      <c r="S21" s="48">
        <v>0</v>
      </c>
      <c r="T21" s="48">
        <v>4</v>
      </c>
      <c r="U21" s="49">
        <v>1.6</v>
      </c>
      <c r="V21" s="49">
        <v>0.008</v>
      </c>
      <c r="W21" s="49">
        <v>0.016953</v>
      </c>
      <c r="X21" s="49">
        <v>0.626781</v>
      </c>
      <c r="Y21" s="49">
        <v>0.5</v>
      </c>
      <c r="Z21" s="49">
        <v>0</v>
      </c>
      <c r="AA21" s="73">
        <v>21</v>
      </c>
      <c r="AB21" s="73"/>
      <c r="AC21" s="74"/>
      <c r="AD21" s="80" t="s">
        <v>568</v>
      </c>
      <c r="AE21" s="80">
        <v>885</v>
      </c>
      <c r="AF21" s="80">
        <v>455</v>
      </c>
      <c r="AG21" s="80">
        <v>11403</v>
      </c>
      <c r="AH21" s="80">
        <v>3529</v>
      </c>
      <c r="AI21" s="80"/>
      <c r="AJ21" s="80" t="s">
        <v>627</v>
      </c>
      <c r="AK21" s="80" t="s">
        <v>685</v>
      </c>
      <c r="AL21" s="85" t="s">
        <v>733</v>
      </c>
      <c r="AM21" s="80"/>
      <c r="AN21" s="82">
        <v>39217.41783564815</v>
      </c>
      <c r="AO21" s="85" t="s">
        <v>782</v>
      </c>
      <c r="AP21" s="80" t="b">
        <v>0</v>
      </c>
      <c r="AQ21" s="80" t="b">
        <v>0</v>
      </c>
      <c r="AR21" s="80" t="b">
        <v>0</v>
      </c>
      <c r="AS21" s="80" t="s">
        <v>517</v>
      </c>
      <c r="AT21" s="80">
        <v>60</v>
      </c>
      <c r="AU21" s="85" t="s">
        <v>822</v>
      </c>
      <c r="AV21" s="80" t="b">
        <v>0</v>
      </c>
      <c r="AW21" s="80" t="s">
        <v>841</v>
      </c>
      <c r="AX21" s="85" t="s">
        <v>860</v>
      </c>
      <c r="AY21" s="80" t="s">
        <v>66</v>
      </c>
      <c r="AZ21" s="80" t="str">
        <f>REPLACE(INDEX(GroupVertices[Group],MATCH(Vertices[[#This Row],[Vertex]],GroupVertices[Vertex],0)),1,1,"")</f>
        <v>2</v>
      </c>
      <c r="BA21" s="48" t="s">
        <v>290</v>
      </c>
      <c r="BB21" s="48" t="s">
        <v>290</v>
      </c>
      <c r="BC21" s="48" t="s">
        <v>294</v>
      </c>
      <c r="BD21" s="48" t="s">
        <v>294</v>
      </c>
      <c r="BE21" s="48" t="s">
        <v>298</v>
      </c>
      <c r="BF21" s="48" t="s">
        <v>298</v>
      </c>
      <c r="BG21" s="123" t="s">
        <v>1169</v>
      </c>
      <c r="BH21" s="123" t="s">
        <v>1169</v>
      </c>
      <c r="BI21" s="123" t="s">
        <v>1190</v>
      </c>
      <c r="BJ21" s="123" t="s">
        <v>1190</v>
      </c>
      <c r="BK21" s="123">
        <v>0</v>
      </c>
      <c r="BL21" s="126">
        <v>0</v>
      </c>
      <c r="BM21" s="123">
        <v>0</v>
      </c>
      <c r="BN21" s="126">
        <v>0</v>
      </c>
      <c r="BO21" s="123">
        <v>0</v>
      </c>
      <c r="BP21" s="126">
        <v>0</v>
      </c>
      <c r="BQ21" s="123">
        <v>33</v>
      </c>
      <c r="BR21" s="126">
        <v>100</v>
      </c>
      <c r="BS21" s="123">
        <v>33</v>
      </c>
      <c r="BT21" s="86"/>
      <c r="BU21" s="2"/>
      <c r="BV21" s="3"/>
      <c r="BW21" s="3"/>
      <c r="BX21" s="3"/>
      <c r="BY21" s="3"/>
    </row>
    <row r="22" spans="1:77" ht="409.6">
      <c r="A22" s="66" t="s">
        <v>226</v>
      </c>
      <c r="B22" s="67"/>
      <c r="C22" s="67" t="s">
        <v>64</v>
      </c>
      <c r="D22" s="68">
        <v>162</v>
      </c>
      <c r="E22" s="70"/>
      <c r="F22" s="103" t="s">
        <v>318</v>
      </c>
      <c r="G22" s="67"/>
      <c r="H22" s="71" t="s">
        <v>226</v>
      </c>
      <c r="I22" s="72"/>
      <c r="J22" s="72"/>
      <c r="K22" s="50" t="s">
        <v>923</v>
      </c>
      <c r="L22" s="75">
        <v>14.385945669481728</v>
      </c>
      <c r="M22" s="76">
        <v>7944.861328125</v>
      </c>
      <c r="N22" s="76">
        <v>8206.0576171875</v>
      </c>
      <c r="O22" s="77"/>
      <c r="P22" s="78"/>
      <c r="Q22" s="78"/>
      <c r="R22" s="89"/>
      <c r="S22" s="48">
        <v>0</v>
      </c>
      <c r="T22" s="48">
        <v>4</v>
      </c>
      <c r="U22" s="49">
        <v>1.6</v>
      </c>
      <c r="V22" s="49">
        <v>0.008</v>
      </c>
      <c r="W22" s="49">
        <v>0.016953</v>
      </c>
      <c r="X22" s="49">
        <v>0.626781</v>
      </c>
      <c r="Y22" s="49">
        <v>0.5</v>
      </c>
      <c r="Z22" s="49">
        <v>0</v>
      </c>
      <c r="AA22" s="73">
        <v>22</v>
      </c>
      <c r="AB22" s="73"/>
      <c r="AC22" s="74"/>
      <c r="AD22" s="80" t="s">
        <v>569</v>
      </c>
      <c r="AE22" s="80">
        <v>937</v>
      </c>
      <c r="AF22" s="80">
        <v>358</v>
      </c>
      <c r="AG22" s="80">
        <v>3965</v>
      </c>
      <c r="AH22" s="80">
        <v>416</v>
      </c>
      <c r="AI22" s="80"/>
      <c r="AJ22" s="80" t="s">
        <v>628</v>
      </c>
      <c r="AK22" s="80" t="s">
        <v>686</v>
      </c>
      <c r="AL22" s="80"/>
      <c r="AM22" s="80"/>
      <c r="AN22" s="82">
        <v>40210.79231481482</v>
      </c>
      <c r="AO22" s="85" t="s">
        <v>783</v>
      </c>
      <c r="AP22" s="80" t="b">
        <v>0</v>
      </c>
      <c r="AQ22" s="80" t="b">
        <v>0</v>
      </c>
      <c r="AR22" s="80" t="b">
        <v>0</v>
      </c>
      <c r="AS22" s="80" t="s">
        <v>517</v>
      </c>
      <c r="AT22" s="80">
        <v>8</v>
      </c>
      <c r="AU22" s="85" t="s">
        <v>826</v>
      </c>
      <c r="AV22" s="80" t="b">
        <v>0</v>
      </c>
      <c r="AW22" s="80" t="s">
        <v>841</v>
      </c>
      <c r="AX22" s="85" t="s">
        <v>861</v>
      </c>
      <c r="AY22" s="80" t="s">
        <v>66</v>
      </c>
      <c r="AZ22" s="80" t="str">
        <f>REPLACE(INDEX(GroupVertices[Group],MATCH(Vertices[[#This Row],[Vertex]],GroupVertices[Vertex],0)),1,1,"")</f>
        <v>2</v>
      </c>
      <c r="BA22" s="48" t="s">
        <v>290</v>
      </c>
      <c r="BB22" s="48" t="s">
        <v>290</v>
      </c>
      <c r="BC22" s="48" t="s">
        <v>294</v>
      </c>
      <c r="BD22" s="48" t="s">
        <v>294</v>
      </c>
      <c r="BE22" s="48" t="s">
        <v>298</v>
      </c>
      <c r="BF22" s="48" t="s">
        <v>298</v>
      </c>
      <c r="BG22" s="123" t="s">
        <v>1169</v>
      </c>
      <c r="BH22" s="123" t="s">
        <v>1169</v>
      </c>
      <c r="BI22" s="123" t="s">
        <v>1190</v>
      </c>
      <c r="BJ22" s="123" t="s">
        <v>1190</v>
      </c>
      <c r="BK22" s="123">
        <v>0</v>
      </c>
      <c r="BL22" s="126">
        <v>0</v>
      </c>
      <c r="BM22" s="123">
        <v>0</v>
      </c>
      <c r="BN22" s="126">
        <v>0</v>
      </c>
      <c r="BO22" s="123">
        <v>0</v>
      </c>
      <c r="BP22" s="126">
        <v>0</v>
      </c>
      <c r="BQ22" s="123">
        <v>33</v>
      </c>
      <c r="BR22" s="126">
        <v>100</v>
      </c>
      <c r="BS22" s="123">
        <v>33</v>
      </c>
      <c r="BT22" s="86"/>
      <c r="BU22" s="2"/>
      <c r="BV22" s="3"/>
      <c r="BW22" s="3"/>
      <c r="BX22" s="3"/>
      <c r="BY22" s="3"/>
    </row>
    <row r="23" spans="1:77" ht="409.6">
      <c r="A23" s="66" t="s">
        <v>227</v>
      </c>
      <c r="B23" s="67"/>
      <c r="C23" s="67" t="s">
        <v>64</v>
      </c>
      <c r="D23" s="68">
        <v>162</v>
      </c>
      <c r="E23" s="70"/>
      <c r="F23" s="103" t="s">
        <v>319</v>
      </c>
      <c r="G23" s="67"/>
      <c r="H23" s="71" t="s">
        <v>227</v>
      </c>
      <c r="I23" s="72"/>
      <c r="J23" s="72"/>
      <c r="K23" s="50" t="s">
        <v>924</v>
      </c>
      <c r="L23" s="75">
        <v>14.385945669481728</v>
      </c>
      <c r="M23" s="76">
        <v>8809.880859375</v>
      </c>
      <c r="N23" s="76">
        <v>5397.228515625</v>
      </c>
      <c r="O23" s="77"/>
      <c r="P23" s="78"/>
      <c r="Q23" s="78"/>
      <c r="R23" s="89"/>
      <c r="S23" s="48">
        <v>0</v>
      </c>
      <c r="T23" s="48">
        <v>4</v>
      </c>
      <c r="U23" s="49">
        <v>1.6</v>
      </c>
      <c r="V23" s="49">
        <v>0.008</v>
      </c>
      <c r="W23" s="49">
        <v>0.016953</v>
      </c>
      <c r="X23" s="49">
        <v>0.626781</v>
      </c>
      <c r="Y23" s="49">
        <v>0.5</v>
      </c>
      <c r="Z23" s="49">
        <v>0</v>
      </c>
      <c r="AA23" s="73">
        <v>23</v>
      </c>
      <c r="AB23" s="73"/>
      <c r="AC23" s="74"/>
      <c r="AD23" s="80" t="s">
        <v>525</v>
      </c>
      <c r="AE23" s="80">
        <v>123</v>
      </c>
      <c r="AF23" s="80">
        <v>939</v>
      </c>
      <c r="AG23" s="80">
        <v>8145</v>
      </c>
      <c r="AH23" s="80">
        <v>114</v>
      </c>
      <c r="AI23" s="80"/>
      <c r="AJ23" s="80" t="s">
        <v>629</v>
      </c>
      <c r="AK23" s="80" t="s">
        <v>687</v>
      </c>
      <c r="AL23" s="85" t="s">
        <v>734</v>
      </c>
      <c r="AM23" s="80"/>
      <c r="AN23" s="82">
        <v>42201.99244212963</v>
      </c>
      <c r="AO23" s="85" t="s">
        <v>784</v>
      </c>
      <c r="AP23" s="80" t="b">
        <v>1</v>
      </c>
      <c r="AQ23" s="80" t="b">
        <v>0</v>
      </c>
      <c r="AR23" s="80" t="b">
        <v>0</v>
      </c>
      <c r="AS23" s="80" t="s">
        <v>517</v>
      </c>
      <c r="AT23" s="80">
        <v>23</v>
      </c>
      <c r="AU23" s="85" t="s">
        <v>822</v>
      </c>
      <c r="AV23" s="80" t="b">
        <v>0</v>
      </c>
      <c r="AW23" s="80" t="s">
        <v>841</v>
      </c>
      <c r="AX23" s="85" t="s">
        <v>862</v>
      </c>
      <c r="AY23" s="80" t="s">
        <v>66</v>
      </c>
      <c r="AZ23" s="80" t="str">
        <f>REPLACE(INDEX(GroupVertices[Group],MATCH(Vertices[[#This Row],[Vertex]],GroupVertices[Vertex],0)),1,1,"")</f>
        <v>2</v>
      </c>
      <c r="BA23" s="48" t="s">
        <v>290</v>
      </c>
      <c r="BB23" s="48" t="s">
        <v>290</v>
      </c>
      <c r="BC23" s="48" t="s">
        <v>294</v>
      </c>
      <c r="BD23" s="48" t="s">
        <v>294</v>
      </c>
      <c r="BE23" s="48" t="s">
        <v>298</v>
      </c>
      <c r="BF23" s="48" t="s">
        <v>298</v>
      </c>
      <c r="BG23" s="123" t="s">
        <v>1169</v>
      </c>
      <c r="BH23" s="123" t="s">
        <v>1169</v>
      </c>
      <c r="BI23" s="123" t="s">
        <v>1190</v>
      </c>
      <c r="BJ23" s="123" t="s">
        <v>1190</v>
      </c>
      <c r="BK23" s="123">
        <v>0</v>
      </c>
      <c r="BL23" s="126">
        <v>0</v>
      </c>
      <c r="BM23" s="123">
        <v>0</v>
      </c>
      <c r="BN23" s="126">
        <v>0</v>
      </c>
      <c r="BO23" s="123">
        <v>0</v>
      </c>
      <c r="BP23" s="126">
        <v>0</v>
      </c>
      <c r="BQ23" s="123">
        <v>33</v>
      </c>
      <c r="BR23" s="126">
        <v>100</v>
      </c>
      <c r="BS23" s="123">
        <v>33</v>
      </c>
      <c r="BT23" s="86"/>
      <c r="BU23" s="2"/>
      <c r="BV23" s="3"/>
      <c r="BW23" s="3"/>
      <c r="BX23" s="3"/>
      <c r="BY23" s="3"/>
    </row>
    <row r="24" spans="1:77" ht="409.6">
      <c r="A24" s="66" t="s">
        <v>228</v>
      </c>
      <c r="B24" s="67"/>
      <c r="C24" s="67" t="s">
        <v>64</v>
      </c>
      <c r="D24" s="68">
        <v>162</v>
      </c>
      <c r="E24" s="70"/>
      <c r="F24" s="103" t="s">
        <v>320</v>
      </c>
      <c r="G24" s="67"/>
      <c r="H24" s="71" t="s">
        <v>228</v>
      </c>
      <c r="I24" s="72"/>
      <c r="J24" s="72"/>
      <c r="K24" s="50" t="s">
        <v>925</v>
      </c>
      <c r="L24" s="75">
        <v>14.385945669481728</v>
      </c>
      <c r="M24" s="76">
        <v>6454.32177734375</v>
      </c>
      <c r="N24" s="76">
        <v>8561.59765625</v>
      </c>
      <c r="O24" s="77"/>
      <c r="P24" s="78"/>
      <c r="Q24" s="78"/>
      <c r="R24" s="89"/>
      <c r="S24" s="48">
        <v>0</v>
      </c>
      <c r="T24" s="48">
        <v>4</v>
      </c>
      <c r="U24" s="49">
        <v>1.6</v>
      </c>
      <c r="V24" s="49">
        <v>0.008</v>
      </c>
      <c r="W24" s="49">
        <v>0.016953</v>
      </c>
      <c r="X24" s="49">
        <v>0.626781</v>
      </c>
      <c r="Y24" s="49">
        <v>0.5</v>
      </c>
      <c r="Z24" s="49">
        <v>0</v>
      </c>
      <c r="AA24" s="73">
        <v>24</v>
      </c>
      <c r="AB24" s="73"/>
      <c r="AC24" s="74"/>
      <c r="AD24" s="80" t="s">
        <v>570</v>
      </c>
      <c r="AE24" s="80">
        <v>3687</v>
      </c>
      <c r="AF24" s="80">
        <v>2710</v>
      </c>
      <c r="AG24" s="80">
        <v>20255</v>
      </c>
      <c r="AH24" s="80">
        <v>20658</v>
      </c>
      <c r="AI24" s="80"/>
      <c r="AJ24" s="80" t="s">
        <v>630</v>
      </c>
      <c r="AK24" s="80" t="s">
        <v>688</v>
      </c>
      <c r="AL24" s="85" t="s">
        <v>735</v>
      </c>
      <c r="AM24" s="80"/>
      <c r="AN24" s="82">
        <v>40400.65861111111</v>
      </c>
      <c r="AO24" s="85" t="s">
        <v>785</v>
      </c>
      <c r="AP24" s="80" t="b">
        <v>0</v>
      </c>
      <c r="AQ24" s="80" t="b">
        <v>0</v>
      </c>
      <c r="AR24" s="80" t="b">
        <v>1</v>
      </c>
      <c r="AS24" s="80" t="s">
        <v>517</v>
      </c>
      <c r="AT24" s="80">
        <v>271</v>
      </c>
      <c r="AU24" s="85" t="s">
        <v>826</v>
      </c>
      <c r="AV24" s="80" t="b">
        <v>0</v>
      </c>
      <c r="AW24" s="80" t="s">
        <v>841</v>
      </c>
      <c r="AX24" s="85" t="s">
        <v>863</v>
      </c>
      <c r="AY24" s="80" t="s">
        <v>66</v>
      </c>
      <c r="AZ24" s="80" t="str">
        <f>REPLACE(INDEX(GroupVertices[Group],MATCH(Vertices[[#This Row],[Vertex]],GroupVertices[Vertex],0)),1,1,"")</f>
        <v>2</v>
      </c>
      <c r="BA24" s="48" t="s">
        <v>290</v>
      </c>
      <c r="BB24" s="48" t="s">
        <v>290</v>
      </c>
      <c r="BC24" s="48" t="s">
        <v>294</v>
      </c>
      <c r="BD24" s="48" t="s">
        <v>294</v>
      </c>
      <c r="BE24" s="48" t="s">
        <v>298</v>
      </c>
      <c r="BF24" s="48" t="s">
        <v>298</v>
      </c>
      <c r="BG24" s="123" t="s">
        <v>1169</v>
      </c>
      <c r="BH24" s="123" t="s">
        <v>1169</v>
      </c>
      <c r="BI24" s="123" t="s">
        <v>1190</v>
      </c>
      <c r="BJ24" s="123" t="s">
        <v>1190</v>
      </c>
      <c r="BK24" s="123">
        <v>0</v>
      </c>
      <c r="BL24" s="126">
        <v>0</v>
      </c>
      <c r="BM24" s="123">
        <v>0</v>
      </c>
      <c r="BN24" s="126">
        <v>0</v>
      </c>
      <c r="BO24" s="123">
        <v>0</v>
      </c>
      <c r="BP24" s="126">
        <v>0</v>
      </c>
      <c r="BQ24" s="123">
        <v>33</v>
      </c>
      <c r="BR24" s="126">
        <v>100</v>
      </c>
      <c r="BS24" s="123">
        <v>33</v>
      </c>
      <c r="BT24" s="86"/>
      <c r="BU24" s="2"/>
      <c r="BV24" s="3"/>
      <c r="BW24" s="3"/>
      <c r="BX24" s="3"/>
      <c r="BY24" s="3"/>
    </row>
    <row r="25" spans="1:77" ht="403.2">
      <c r="A25" s="66" t="s">
        <v>229</v>
      </c>
      <c r="B25" s="67"/>
      <c r="C25" s="67" t="s">
        <v>64</v>
      </c>
      <c r="D25" s="68">
        <v>370.3205876266667</v>
      </c>
      <c r="E25" s="70"/>
      <c r="F25" s="103" t="s">
        <v>321</v>
      </c>
      <c r="G25" s="67"/>
      <c r="H25" s="71" t="s">
        <v>229</v>
      </c>
      <c r="I25" s="72"/>
      <c r="J25" s="72"/>
      <c r="K25" s="50" t="s">
        <v>926</v>
      </c>
      <c r="L25" s="75">
        <v>198.8145267306895</v>
      </c>
      <c r="M25" s="76">
        <v>9600.103515625</v>
      </c>
      <c r="N25" s="76">
        <v>4612.78564453125</v>
      </c>
      <c r="O25" s="77"/>
      <c r="P25" s="78"/>
      <c r="Q25" s="78"/>
      <c r="R25" s="89"/>
      <c r="S25" s="48">
        <v>0</v>
      </c>
      <c r="T25" s="48">
        <v>3</v>
      </c>
      <c r="U25" s="49">
        <v>23.644444</v>
      </c>
      <c r="V25" s="49">
        <v>0.009346</v>
      </c>
      <c r="W25" s="49">
        <v>0.011927</v>
      </c>
      <c r="X25" s="49">
        <v>0.570986</v>
      </c>
      <c r="Y25" s="49">
        <v>0.6666666666666666</v>
      </c>
      <c r="Z25" s="49">
        <v>0</v>
      </c>
      <c r="AA25" s="73">
        <v>25</v>
      </c>
      <c r="AB25" s="73"/>
      <c r="AC25" s="74"/>
      <c r="AD25" s="80" t="s">
        <v>571</v>
      </c>
      <c r="AE25" s="80">
        <v>2445</v>
      </c>
      <c r="AF25" s="80">
        <v>3416</v>
      </c>
      <c r="AG25" s="80">
        <v>32163</v>
      </c>
      <c r="AH25" s="80">
        <v>14104</v>
      </c>
      <c r="AI25" s="80"/>
      <c r="AJ25" s="80" t="s">
        <v>631</v>
      </c>
      <c r="AK25" s="80" t="s">
        <v>689</v>
      </c>
      <c r="AL25" s="85" t="s">
        <v>736</v>
      </c>
      <c r="AM25" s="80"/>
      <c r="AN25" s="82">
        <v>39925.79310185185</v>
      </c>
      <c r="AO25" s="85" t="s">
        <v>786</v>
      </c>
      <c r="AP25" s="80" t="b">
        <v>0</v>
      </c>
      <c r="AQ25" s="80" t="b">
        <v>0</v>
      </c>
      <c r="AR25" s="80" t="b">
        <v>0</v>
      </c>
      <c r="AS25" s="80" t="s">
        <v>517</v>
      </c>
      <c r="AT25" s="80">
        <v>226</v>
      </c>
      <c r="AU25" s="85" t="s">
        <v>827</v>
      </c>
      <c r="AV25" s="80" t="b">
        <v>0</v>
      </c>
      <c r="AW25" s="80" t="s">
        <v>841</v>
      </c>
      <c r="AX25" s="85" t="s">
        <v>864</v>
      </c>
      <c r="AY25" s="80" t="s">
        <v>66</v>
      </c>
      <c r="AZ25" s="80" t="str">
        <f>REPLACE(INDEX(GroupVertices[Group],MATCH(Vertices[[#This Row],[Vertex]],GroupVertices[Vertex],0)),1,1,"")</f>
        <v>2</v>
      </c>
      <c r="BA25" s="48" t="s">
        <v>291</v>
      </c>
      <c r="BB25" s="48" t="s">
        <v>291</v>
      </c>
      <c r="BC25" s="48" t="s">
        <v>294</v>
      </c>
      <c r="BD25" s="48" t="s">
        <v>294</v>
      </c>
      <c r="BE25" s="48" t="s">
        <v>1059</v>
      </c>
      <c r="BF25" s="48" t="s">
        <v>297</v>
      </c>
      <c r="BG25" s="123" t="s">
        <v>1172</v>
      </c>
      <c r="BH25" s="123" t="s">
        <v>1182</v>
      </c>
      <c r="BI25" s="123" t="s">
        <v>1192</v>
      </c>
      <c r="BJ25" s="123" t="s">
        <v>1192</v>
      </c>
      <c r="BK25" s="123">
        <v>4</v>
      </c>
      <c r="BL25" s="126">
        <v>4.938271604938271</v>
      </c>
      <c r="BM25" s="123">
        <v>0</v>
      </c>
      <c r="BN25" s="126">
        <v>0</v>
      </c>
      <c r="BO25" s="123">
        <v>0</v>
      </c>
      <c r="BP25" s="126">
        <v>0</v>
      </c>
      <c r="BQ25" s="123">
        <v>77</v>
      </c>
      <c r="BR25" s="126">
        <v>95.06172839506173</v>
      </c>
      <c r="BS25" s="123">
        <v>81</v>
      </c>
      <c r="BT25" s="86"/>
      <c r="BU25" s="2"/>
      <c r="BV25" s="3"/>
      <c r="BW25" s="3"/>
      <c r="BX25" s="3"/>
      <c r="BY25" s="3"/>
    </row>
    <row r="26" spans="1:77" ht="409.6">
      <c r="A26" s="66" t="s">
        <v>230</v>
      </c>
      <c r="B26" s="67"/>
      <c r="C26" s="67" t="s">
        <v>64</v>
      </c>
      <c r="D26" s="68">
        <v>162</v>
      </c>
      <c r="E26" s="70"/>
      <c r="F26" s="103" t="s">
        <v>322</v>
      </c>
      <c r="G26" s="67"/>
      <c r="H26" s="71" t="s">
        <v>230</v>
      </c>
      <c r="I26" s="72"/>
      <c r="J26" s="72"/>
      <c r="K26" s="50" t="s">
        <v>927</v>
      </c>
      <c r="L26" s="75">
        <v>14.385945669481728</v>
      </c>
      <c r="M26" s="76">
        <v>5664.3271484375</v>
      </c>
      <c r="N26" s="76">
        <v>5459.08642578125</v>
      </c>
      <c r="O26" s="77"/>
      <c r="P26" s="78"/>
      <c r="Q26" s="78"/>
      <c r="R26" s="89"/>
      <c r="S26" s="48">
        <v>0</v>
      </c>
      <c r="T26" s="48">
        <v>4</v>
      </c>
      <c r="U26" s="49">
        <v>1.6</v>
      </c>
      <c r="V26" s="49">
        <v>0.008</v>
      </c>
      <c r="W26" s="49">
        <v>0.016953</v>
      </c>
      <c r="X26" s="49">
        <v>0.626781</v>
      </c>
      <c r="Y26" s="49">
        <v>0.5</v>
      </c>
      <c r="Z26" s="49">
        <v>0</v>
      </c>
      <c r="AA26" s="73">
        <v>26</v>
      </c>
      <c r="AB26" s="73"/>
      <c r="AC26" s="74"/>
      <c r="AD26" s="80" t="s">
        <v>572</v>
      </c>
      <c r="AE26" s="80">
        <v>563</v>
      </c>
      <c r="AF26" s="80">
        <v>1217</v>
      </c>
      <c r="AG26" s="80">
        <v>4520</v>
      </c>
      <c r="AH26" s="80">
        <v>1004</v>
      </c>
      <c r="AI26" s="80"/>
      <c r="AJ26" s="80" t="s">
        <v>632</v>
      </c>
      <c r="AK26" s="80" t="s">
        <v>690</v>
      </c>
      <c r="AL26" s="85" t="s">
        <v>737</v>
      </c>
      <c r="AM26" s="80"/>
      <c r="AN26" s="82">
        <v>41808.616875</v>
      </c>
      <c r="AO26" s="85" t="s">
        <v>787</v>
      </c>
      <c r="AP26" s="80" t="b">
        <v>1</v>
      </c>
      <c r="AQ26" s="80" t="b">
        <v>0</v>
      </c>
      <c r="AR26" s="80" t="b">
        <v>1</v>
      </c>
      <c r="AS26" s="80" t="s">
        <v>517</v>
      </c>
      <c r="AT26" s="80">
        <v>112</v>
      </c>
      <c r="AU26" s="85" t="s">
        <v>822</v>
      </c>
      <c r="AV26" s="80" t="b">
        <v>0</v>
      </c>
      <c r="AW26" s="80" t="s">
        <v>841</v>
      </c>
      <c r="AX26" s="85" t="s">
        <v>865</v>
      </c>
      <c r="AY26" s="80" t="s">
        <v>66</v>
      </c>
      <c r="AZ26" s="80" t="str">
        <f>REPLACE(INDEX(GroupVertices[Group],MATCH(Vertices[[#This Row],[Vertex]],GroupVertices[Vertex],0)),1,1,"")</f>
        <v>2</v>
      </c>
      <c r="BA26" s="48" t="s">
        <v>290</v>
      </c>
      <c r="BB26" s="48" t="s">
        <v>290</v>
      </c>
      <c r="BC26" s="48" t="s">
        <v>294</v>
      </c>
      <c r="BD26" s="48" t="s">
        <v>294</v>
      </c>
      <c r="BE26" s="48" t="s">
        <v>298</v>
      </c>
      <c r="BF26" s="48" t="s">
        <v>298</v>
      </c>
      <c r="BG26" s="123" t="s">
        <v>1169</v>
      </c>
      <c r="BH26" s="123" t="s">
        <v>1169</v>
      </c>
      <c r="BI26" s="123" t="s">
        <v>1190</v>
      </c>
      <c r="BJ26" s="123" t="s">
        <v>1190</v>
      </c>
      <c r="BK26" s="123">
        <v>0</v>
      </c>
      <c r="BL26" s="126">
        <v>0</v>
      </c>
      <c r="BM26" s="123">
        <v>0</v>
      </c>
      <c r="BN26" s="126">
        <v>0</v>
      </c>
      <c r="BO26" s="123">
        <v>0</v>
      </c>
      <c r="BP26" s="126">
        <v>0</v>
      </c>
      <c r="BQ26" s="123">
        <v>33</v>
      </c>
      <c r="BR26" s="126">
        <v>100</v>
      </c>
      <c r="BS26" s="123">
        <v>33</v>
      </c>
      <c r="BT26" s="86"/>
      <c r="BU26" s="2"/>
      <c r="BV26" s="3"/>
      <c r="BW26" s="3"/>
      <c r="BX26" s="3"/>
      <c r="BY26" s="3"/>
    </row>
    <row r="27" spans="1:77" ht="409.6">
      <c r="A27" s="66" t="s">
        <v>231</v>
      </c>
      <c r="B27" s="67"/>
      <c r="C27" s="67" t="s">
        <v>64</v>
      </c>
      <c r="D27" s="68">
        <v>162</v>
      </c>
      <c r="E27" s="70"/>
      <c r="F27" s="103" t="s">
        <v>323</v>
      </c>
      <c r="G27" s="67"/>
      <c r="H27" s="71" t="s">
        <v>231</v>
      </c>
      <c r="I27" s="72"/>
      <c r="J27" s="72"/>
      <c r="K27" s="50" t="s">
        <v>928</v>
      </c>
      <c r="L27" s="75">
        <v>1</v>
      </c>
      <c r="M27" s="76">
        <v>5265.4306640625</v>
      </c>
      <c r="N27" s="76">
        <v>7102.537109375</v>
      </c>
      <c r="O27" s="77"/>
      <c r="P27" s="78"/>
      <c r="Q27" s="78"/>
      <c r="R27" s="89"/>
      <c r="S27" s="48">
        <v>0</v>
      </c>
      <c r="T27" s="48">
        <v>1</v>
      </c>
      <c r="U27" s="49">
        <v>0</v>
      </c>
      <c r="V27" s="49">
        <v>0.006289</v>
      </c>
      <c r="W27" s="49">
        <v>0.002839</v>
      </c>
      <c r="X27" s="49">
        <v>0.307085</v>
      </c>
      <c r="Y27" s="49">
        <v>0</v>
      </c>
      <c r="Z27" s="49">
        <v>0</v>
      </c>
      <c r="AA27" s="73">
        <v>27</v>
      </c>
      <c r="AB27" s="73"/>
      <c r="AC27" s="74"/>
      <c r="AD27" s="80" t="s">
        <v>573</v>
      </c>
      <c r="AE27" s="80">
        <v>3854</v>
      </c>
      <c r="AF27" s="80">
        <v>8992</v>
      </c>
      <c r="AG27" s="80">
        <v>34454</v>
      </c>
      <c r="AH27" s="80">
        <v>49746</v>
      </c>
      <c r="AI27" s="80"/>
      <c r="AJ27" s="80" t="s">
        <v>633</v>
      </c>
      <c r="AK27" s="80" t="s">
        <v>691</v>
      </c>
      <c r="AL27" s="85" t="s">
        <v>738</v>
      </c>
      <c r="AM27" s="80"/>
      <c r="AN27" s="82">
        <v>40018.71408564815</v>
      </c>
      <c r="AO27" s="85" t="s">
        <v>788</v>
      </c>
      <c r="AP27" s="80" t="b">
        <v>0</v>
      </c>
      <c r="AQ27" s="80" t="b">
        <v>0</v>
      </c>
      <c r="AR27" s="80" t="b">
        <v>1</v>
      </c>
      <c r="AS27" s="80" t="s">
        <v>820</v>
      </c>
      <c r="AT27" s="80">
        <v>565</v>
      </c>
      <c r="AU27" s="85" t="s">
        <v>828</v>
      </c>
      <c r="AV27" s="80" t="b">
        <v>0</v>
      </c>
      <c r="AW27" s="80" t="s">
        <v>841</v>
      </c>
      <c r="AX27" s="85" t="s">
        <v>866</v>
      </c>
      <c r="AY27" s="80" t="s">
        <v>66</v>
      </c>
      <c r="AZ27" s="80" t="str">
        <f>REPLACE(INDEX(GroupVertices[Group],MATCH(Vertices[[#This Row],[Vertex]],GroupVertices[Vertex],0)),1,1,"")</f>
        <v>1</v>
      </c>
      <c r="BA27" s="48"/>
      <c r="BB27" s="48"/>
      <c r="BC27" s="48"/>
      <c r="BD27" s="48"/>
      <c r="BE27" s="48" t="s">
        <v>296</v>
      </c>
      <c r="BF27" s="48" t="s">
        <v>296</v>
      </c>
      <c r="BG27" s="123" t="s">
        <v>1173</v>
      </c>
      <c r="BH27" s="123" t="s">
        <v>1173</v>
      </c>
      <c r="BI27" s="123" t="s">
        <v>1193</v>
      </c>
      <c r="BJ27" s="123" t="s">
        <v>1193</v>
      </c>
      <c r="BK27" s="123">
        <v>3</v>
      </c>
      <c r="BL27" s="126">
        <v>10</v>
      </c>
      <c r="BM27" s="123">
        <v>0</v>
      </c>
      <c r="BN27" s="126">
        <v>0</v>
      </c>
      <c r="BO27" s="123">
        <v>0</v>
      </c>
      <c r="BP27" s="126">
        <v>0</v>
      </c>
      <c r="BQ27" s="123">
        <v>27</v>
      </c>
      <c r="BR27" s="126">
        <v>90</v>
      </c>
      <c r="BS27" s="123">
        <v>30</v>
      </c>
      <c r="BT27" s="86"/>
      <c r="BU27" s="2"/>
      <c r="BV27" s="3"/>
      <c r="BW27" s="3"/>
      <c r="BX27" s="3"/>
      <c r="BY27" s="3"/>
    </row>
    <row r="28" spans="1:77" ht="409.6">
      <c r="A28" s="66" t="s">
        <v>232</v>
      </c>
      <c r="B28" s="67"/>
      <c r="C28" s="67" t="s">
        <v>64</v>
      </c>
      <c r="D28" s="68">
        <v>162</v>
      </c>
      <c r="E28" s="70"/>
      <c r="F28" s="103" t="s">
        <v>324</v>
      </c>
      <c r="G28" s="67"/>
      <c r="H28" s="71" t="s">
        <v>232</v>
      </c>
      <c r="I28" s="72"/>
      <c r="J28" s="72"/>
      <c r="K28" s="50" t="s">
        <v>929</v>
      </c>
      <c r="L28" s="75">
        <v>1</v>
      </c>
      <c r="M28" s="76">
        <v>2004.1575927734375</v>
      </c>
      <c r="N28" s="76">
        <v>9196.31640625</v>
      </c>
      <c r="O28" s="77"/>
      <c r="P28" s="78"/>
      <c r="Q28" s="78"/>
      <c r="R28" s="89"/>
      <c r="S28" s="48">
        <v>0</v>
      </c>
      <c r="T28" s="48">
        <v>1</v>
      </c>
      <c r="U28" s="49">
        <v>0</v>
      </c>
      <c r="V28" s="49">
        <v>0.006289</v>
      </c>
      <c r="W28" s="49">
        <v>0.002839</v>
      </c>
      <c r="X28" s="49">
        <v>0.307085</v>
      </c>
      <c r="Y28" s="49">
        <v>0</v>
      </c>
      <c r="Z28" s="49">
        <v>0</v>
      </c>
      <c r="AA28" s="73">
        <v>28</v>
      </c>
      <c r="AB28" s="73"/>
      <c r="AC28" s="74"/>
      <c r="AD28" s="80" t="s">
        <v>574</v>
      </c>
      <c r="AE28" s="80">
        <v>1685</v>
      </c>
      <c r="AF28" s="80">
        <v>1103</v>
      </c>
      <c r="AG28" s="80">
        <v>1733</v>
      </c>
      <c r="AH28" s="80">
        <v>962</v>
      </c>
      <c r="AI28" s="80"/>
      <c r="AJ28" s="80" t="s">
        <v>634</v>
      </c>
      <c r="AK28" s="80"/>
      <c r="AL28" s="80"/>
      <c r="AM28" s="80"/>
      <c r="AN28" s="82">
        <v>41065.56496527778</v>
      </c>
      <c r="AO28" s="85" t="s">
        <v>789</v>
      </c>
      <c r="AP28" s="80" t="b">
        <v>0</v>
      </c>
      <c r="AQ28" s="80" t="b">
        <v>0</v>
      </c>
      <c r="AR28" s="80" t="b">
        <v>0</v>
      </c>
      <c r="AS28" s="80" t="s">
        <v>517</v>
      </c>
      <c r="AT28" s="80">
        <v>57</v>
      </c>
      <c r="AU28" s="85" t="s">
        <v>829</v>
      </c>
      <c r="AV28" s="80" t="b">
        <v>0</v>
      </c>
      <c r="AW28" s="80" t="s">
        <v>841</v>
      </c>
      <c r="AX28" s="85" t="s">
        <v>867</v>
      </c>
      <c r="AY28" s="80" t="s">
        <v>66</v>
      </c>
      <c r="AZ28" s="80" t="str">
        <f>REPLACE(INDEX(GroupVertices[Group],MATCH(Vertices[[#This Row],[Vertex]],GroupVertices[Vertex],0)),1,1,"")</f>
        <v>1</v>
      </c>
      <c r="BA28" s="48"/>
      <c r="BB28" s="48"/>
      <c r="BC28" s="48"/>
      <c r="BD28" s="48"/>
      <c r="BE28" s="48" t="s">
        <v>296</v>
      </c>
      <c r="BF28" s="48" t="s">
        <v>296</v>
      </c>
      <c r="BG28" s="123" t="s">
        <v>1173</v>
      </c>
      <c r="BH28" s="123" t="s">
        <v>1173</v>
      </c>
      <c r="BI28" s="123" t="s">
        <v>1193</v>
      </c>
      <c r="BJ28" s="123" t="s">
        <v>1193</v>
      </c>
      <c r="BK28" s="123">
        <v>3</v>
      </c>
      <c r="BL28" s="126">
        <v>10</v>
      </c>
      <c r="BM28" s="123">
        <v>0</v>
      </c>
      <c r="BN28" s="126">
        <v>0</v>
      </c>
      <c r="BO28" s="123">
        <v>0</v>
      </c>
      <c r="BP28" s="126">
        <v>0</v>
      </c>
      <c r="BQ28" s="123">
        <v>27</v>
      </c>
      <c r="BR28" s="126">
        <v>90</v>
      </c>
      <c r="BS28" s="123">
        <v>30</v>
      </c>
      <c r="BT28" s="86"/>
      <c r="BU28" s="2"/>
      <c r="BV28" s="3"/>
      <c r="BW28" s="3"/>
      <c r="BX28" s="3"/>
      <c r="BY28" s="3"/>
    </row>
    <row r="29" spans="1:77" ht="409.6">
      <c r="A29" s="66" t="s">
        <v>233</v>
      </c>
      <c r="B29" s="67"/>
      <c r="C29" s="67" t="s">
        <v>64</v>
      </c>
      <c r="D29" s="68">
        <v>162</v>
      </c>
      <c r="E29" s="70"/>
      <c r="F29" s="103" t="s">
        <v>325</v>
      </c>
      <c r="G29" s="67"/>
      <c r="H29" s="71" t="s">
        <v>233</v>
      </c>
      <c r="I29" s="72"/>
      <c r="J29" s="72"/>
      <c r="K29" s="50" t="s">
        <v>930</v>
      </c>
      <c r="L29" s="75">
        <v>1</v>
      </c>
      <c r="M29" s="76">
        <v>4177.185546875</v>
      </c>
      <c r="N29" s="76">
        <v>8807.0205078125</v>
      </c>
      <c r="O29" s="77"/>
      <c r="P29" s="78"/>
      <c r="Q29" s="78"/>
      <c r="R29" s="89"/>
      <c r="S29" s="48">
        <v>0</v>
      </c>
      <c r="T29" s="48">
        <v>1</v>
      </c>
      <c r="U29" s="49">
        <v>0</v>
      </c>
      <c r="V29" s="49">
        <v>0.006289</v>
      </c>
      <c r="W29" s="49">
        <v>0.002839</v>
      </c>
      <c r="X29" s="49">
        <v>0.307085</v>
      </c>
      <c r="Y29" s="49">
        <v>0</v>
      </c>
      <c r="Z29" s="49">
        <v>0</v>
      </c>
      <c r="AA29" s="73">
        <v>29</v>
      </c>
      <c r="AB29" s="73"/>
      <c r="AC29" s="74"/>
      <c r="AD29" s="80" t="s">
        <v>575</v>
      </c>
      <c r="AE29" s="80">
        <v>2789</v>
      </c>
      <c r="AF29" s="80">
        <v>2105</v>
      </c>
      <c r="AG29" s="80">
        <v>23648</v>
      </c>
      <c r="AH29" s="80">
        <v>17473</v>
      </c>
      <c r="AI29" s="80"/>
      <c r="AJ29" s="80" t="s">
        <v>635</v>
      </c>
      <c r="AK29" s="80" t="s">
        <v>692</v>
      </c>
      <c r="AL29" s="85" t="s">
        <v>739</v>
      </c>
      <c r="AM29" s="80"/>
      <c r="AN29" s="82">
        <v>41198.85636574074</v>
      </c>
      <c r="AO29" s="85" t="s">
        <v>790</v>
      </c>
      <c r="AP29" s="80" t="b">
        <v>1</v>
      </c>
      <c r="AQ29" s="80" t="b">
        <v>0</v>
      </c>
      <c r="AR29" s="80" t="b">
        <v>1</v>
      </c>
      <c r="AS29" s="80" t="s">
        <v>517</v>
      </c>
      <c r="AT29" s="80">
        <v>120</v>
      </c>
      <c r="AU29" s="85" t="s">
        <v>822</v>
      </c>
      <c r="AV29" s="80" t="b">
        <v>0</v>
      </c>
      <c r="AW29" s="80" t="s">
        <v>841</v>
      </c>
      <c r="AX29" s="85" t="s">
        <v>868</v>
      </c>
      <c r="AY29" s="80" t="s">
        <v>66</v>
      </c>
      <c r="AZ29" s="80" t="str">
        <f>REPLACE(INDEX(GroupVertices[Group],MATCH(Vertices[[#This Row],[Vertex]],GroupVertices[Vertex],0)),1,1,"")</f>
        <v>1</v>
      </c>
      <c r="BA29" s="48"/>
      <c r="BB29" s="48"/>
      <c r="BC29" s="48"/>
      <c r="BD29" s="48"/>
      <c r="BE29" s="48" t="s">
        <v>296</v>
      </c>
      <c r="BF29" s="48" t="s">
        <v>296</v>
      </c>
      <c r="BG29" s="123" t="s">
        <v>1173</v>
      </c>
      <c r="BH29" s="123" t="s">
        <v>1173</v>
      </c>
      <c r="BI29" s="123" t="s">
        <v>1193</v>
      </c>
      <c r="BJ29" s="123" t="s">
        <v>1193</v>
      </c>
      <c r="BK29" s="123">
        <v>3</v>
      </c>
      <c r="BL29" s="126">
        <v>10</v>
      </c>
      <c r="BM29" s="123">
        <v>0</v>
      </c>
      <c r="BN29" s="126">
        <v>0</v>
      </c>
      <c r="BO29" s="123">
        <v>0</v>
      </c>
      <c r="BP29" s="126">
        <v>0</v>
      </c>
      <c r="BQ29" s="123">
        <v>27</v>
      </c>
      <c r="BR29" s="126">
        <v>90</v>
      </c>
      <c r="BS29" s="123">
        <v>30</v>
      </c>
      <c r="BT29" s="86"/>
      <c r="BU29" s="2"/>
      <c r="BV29" s="3"/>
      <c r="BW29" s="3"/>
      <c r="BX29" s="3"/>
      <c r="BY29" s="3"/>
    </row>
    <row r="30" spans="1:77" ht="409.6">
      <c r="A30" s="66" t="s">
        <v>234</v>
      </c>
      <c r="B30" s="67"/>
      <c r="C30" s="67" t="s">
        <v>64</v>
      </c>
      <c r="D30" s="68">
        <v>162</v>
      </c>
      <c r="E30" s="70"/>
      <c r="F30" s="103" t="s">
        <v>326</v>
      </c>
      <c r="G30" s="67"/>
      <c r="H30" s="71" t="s">
        <v>234</v>
      </c>
      <c r="I30" s="72"/>
      <c r="J30" s="72"/>
      <c r="K30" s="50" t="s">
        <v>931</v>
      </c>
      <c r="L30" s="75">
        <v>14.385945669481728</v>
      </c>
      <c r="M30" s="76">
        <v>7257.818359375</v>
      </c>
      <c r="N30" s="76">
        <v>2655.7822265625</v>
      </c>
      <c r="O30" s="77"/>
      <c r="P30" s="78"/>
      <c r="Q30" s="78"/>
      <c r="R30" s="89"/>
      <c r="S30" s="48">
        <v>0</v>
      </c>
      <c r="T30" s="48">
        <v>4</v>
      </c>
      <c r="U30" s="49">
        <v>1.6</v>
      </c>
      <c r="V30" s="49">
        <v>0.008</v>
      </c>
      <c r="W30" s="49">
        <v>0.016953</v>
      </c>
      <c r="X30" s="49">
        <v>0.626781</v>
      </c>
      <c r="Y30" s="49">
        <v>0.5</v>
      </c>
      <c r="Z30" s="49">
        <v>0</v>
      </c>
      <c r="AA30" s="73">
        <v>30</v>
      </c>
      <c r="AB30" s="73"/>
      <c r="AC30" s="74"/>
      <c r="AD30" s="80" t="s">
        <v>576</v>
      </c>
      <c r="AE30" s="80">
        <v>5001</v>
      </c>
      <c r="AF30" s="80">
        <v>2984</v>
      </c>
      <c r="AG30" s="80">
        <v>17596</v>
      </c>
      <c r="AH30" s="80">
        <v>32002</v>
      </c>
      <c r="AI30" s="80"/>
      <c r="AJ30" s="80" t="s">
        <v>636</v>
      </c>
      <c r="AK30" s="80" t="s">
        <v>693</v>
      </c>
      <c r="AL30" s="85" t="s">
        <v>740</v>
      </c>
      <c r="AM30" s="80"/>
      <c r="AN30" s="82">
        <v>39583.728900462964</v>
      </c>
      <c r="AO30" s="85" t="s">
        <v>791</v>
      </c>
      <c r="AP30" s="80" t="b">
        <v>0</v>
      </c>
      <c r="AQ30" s="80" t="b">
        <v>0</v>
      </c>
      <c r="AR30" s="80" t="b">
        <v>1</v>
      </c>
      <c r="AS30" s="80" t="s">
        <v>517</v>
      </c>
      <c r="AT30" s="80">
        <v>235</v>
      </c>
      <c r="AU30" s="85" t="s">
        <v>830</v>
      </c>
      <c r="AV30" s="80" t="b">
        <v>0</v>
      </c>
      <c r="AW30" s="80" t="s">
        <v>841</v>
      </c>
      <c r="AX30" s="85" t="s">
        <v>869</v>
      </c>
      <c r="AY30" s="80" t="s">
        <v>66</v>
      </c>
      <c r="AZ30" s="80" t="str">
        <f>REPLACE(INDEX(GroupVertices[Group],MATCH(Vertices[[#This Row],[Vertex]],GroupVertices[Vertex],0)),1,1,"")</f>
        <v>2</v>
      </c>
      <c r="BA30" s="48" t="s">
        <v>290</v>
      </c>
      <c r="BB30" s="48" t="s">
        <v>290</v>
      </c>
      <c r="BC30" s="48" t="s">
        <v>294</v>
      </c>
      <c r="BD30" s="48" t="s">
        <v>294</v>
      </c>
      <c r="BE30" s="48" t="s">
        <v>298</v>
      </c>
      <c r="BF30" s="48" t="s">
        <v>298</v>
      </c>
      <c r="BG30" s="123" t="s">
        <v>1169</v>
      </c>
      <c r="BH30" s="123" t="s">
        <v>1169</v>
      </c>
      <c r="BI30" s="123" t="s">
        <v>1190</v>
      </c>
      <c r="BJ30" s="123" t="s">
        <v>1190</v>
      </c>
      <c r="BK30" s="123">
        <v>0</v>
      </c>
      <c r="BL30" s="126">
        <v>0</v>
      </c>
      <c r="BM30" s="123">
        <v>0</v>
      </c>
      <c r="BN30" s="126">
        <v>0</v>
      </c>
      <c r="BO30" s="123">
        <v>0</v>
      </c>
      <c r="BP30" s="126">
        <v>0</v>
      </c>
      <c r="BQ30" s="123">
        <v>33</v>
      </c>
      <c r="BR30" s="126">
        <v>100</v>
      </c>
      <c r="BS30" s="123">
        <v>33</v>
      </c>
      <c r="BT30" s="86"/>
      <c r="BU30" s="2"/>
      <c r="BV30" s="3"/>
      <c r="BW30" s="3"/>
      <c r="BX30" s="3"/>
      <c r="BY30" s="3"/>
    </row>
    <row r="31" spans="1:77" ht="409.6">
      <c r="A31" s="66" t="s">
        <v>235</v>
      </c>
      <c r="B31" s="67"/>
      <c r="C31" s="67" t="s">
        <v>64</v>
      </c>
      <c r="D31" s="68">
        <v>162</v>
      </c>
      <c r="E31" s="70"/>
      <c r="F31" s="103" t="s">
        <v>327</v>
      </c>
      <c r="G31" s="67"/>
      <c r="H31" s="71" t="s">
        <v>235</v>
      </c>
      <c r="I31" s="72"/>
      <c r="J31" s="72"/>
      <c r="K31" s="50" t="s">
        <v>932</v>
      </c>
      <c r="L31" s="75">
        <v>1</v>
      </c>
      <c r="M31" s="76">
        <v>2793.46826171875</v>
      </c>
      <c r="N31" s="76">
        <v>9381.77734375</v>
      </c>
      <c r="O31" s="77"/>
      <c r="P31" s="78"/>
      <c r="Q31" s="78"/>
      <c r="R31" s="89"/>
      <c r="S31" s="48">
        <v>0</v>
      </c>
      <c r="T31" s="48">
        <v>1</v>
      </c>
      <c r="U31" s="49">
        <v>0</v>
      </c>
      <c r="V31" s="49">
        <v>0.006289</v>
      </c>
      <c r="W31" s="49">
        <v>0.002839</v>
      </c>
      <c r="X31" s="49">
        <v>0.307085</v>
      </c>
      <c r="Y31" s="49">
        <v>0</v>
      </c>
      <c r="Z31" s="49">
        <v>0</v>
      </c>
      <c r="AA31" s="73">
        <v>31</v>
      </c>
      <c r="AB31" s="73"/>
      <c r="AC31" s="74"/>
      <c r="AD31" s="80" t="s">
        <v>577</v>
      </c>
      <c r="AE31" s="80">
        <v>381</v>
      </c>
      <c r="AF31" s="80">
        <v>550</v>
      </c>
      <c r="AG31" s="80">
        <v>1783</v>
      </c>
      <c r="AH31" s="80">
        <v>3574</v>
      </c>
      <c r="AI31" s="80"/>
      <c r="AJ31" s="80" t="s">
        <v>637</v>
      </c>
      <c r="AK31" s="80" t="s">
        <v>694</v>
      </c>
      <c r="AL31" s="80"/>
      <c r="AM31" s="80"/>
      <c r="AN31" s="82">
        <v>40430.40765046296</v>
      </c>
      <c r="AO31" s="85" t="s">
        <v>792</v>
      </c>
      <c r="AP31" s="80" t="b">
        <v>0</v>
      </c>
      <c r="AQ31" s="80" t="b">
        <v>0</v>
      </c>
      <c r="AR31" s="80" t="b">
        <v>0</v>
      </c>
      <c r="AS31" s="80" t="s">
        <v>517</v>
      </c>
      <c r="AT31" s="80">
        <v>39</v>
      </c>
      <c r="AU31" s="85" t="s">
        <v>822</v>
      </c>
      <c r="AV31" s="80" t="b">
        <v>0</v>
      </c>
      <c r="AW31" s="80" t="s">
        <v>841</v>
      </c>
      <c r="AX31" s="85" t="s">
        <v>870</v>
      </c>
      <c r="AY31" s="80" t="s">
        <v>66</v>
      </c>
      <c r="AZ31" s="80" t="str">
        <f>REPLACE(INDEX(GroupVertices[Group],MATCH(Vertices[[#This Row],[Vertex]],GroupVertices[Vertex],0)),1,1,"")</f>
        <v>1</v>
      </c>
      <c r="BA31" s="48"/>
      <c r="BB31" s="48"/>
      <c r="BC31" s="48"/>
      <c r="BD31" s="48"/>
      <c r="BE31" s="48" t="s">
        <v>296</v>
      </c>
      <c r="BF31" s="48" t="s">
        <v>296</v>
      </c>
      <c r="BG31" s="123" t="s">
        <v>1173</v>
      </c>
      <c r="BH31" s="123" t="s">
        <v>1173</v>
      </c>
      <c r="BI31" s="123" t="s">
        <v>1193</v>
      </c>
      <c r="BJ31" s="123" t="s">
        <v>1193</v>
      </c>
      <c r="BK31" s="123">
        <v>3</v>
      </c>
      <c r="BL31" s="126">
        <v>10</v>
      </c>
      <c r="BM31" s="123">
        <v>0</v>
      </c>
      <c r="BN31" s="126">
        <v>0</v>
      </c>
      <c r="BO31" s="123">
        <v>0</v>
      </c>
      <c r="BP31" s="126">
        <v>0</v>
      </c>
      <c r="BQ31" s="123">
        <v>27</v>
      </c>
      <c r="BR31" s="126">
        <v>90</v>
      </c>
      <c r="BS31" s="123">
        <v>30</v>
      </c>
      <c r="BT31" s="86"/>
      <c r="BU31" s="2"/>
      <c r="BV31" s="3"/>
      <c r="BW31" s="3"/>
      <c r="BX31" s="3"/>
      <c r="BY31" s="3"/>
    </row>
    <row r="32" spans="1:77" ht="302.4">
      <c r="A32" s="66" t="s">
        <v>236</v>
      </c>
      <c r="B32" s="67"/>
      <c r="C32" s="67" t="s">
        <v>64</v>
      </c>
      <c r="D32" s="68">
        <v>272.55392096</v>
      </c>
      <c r="E32" s="70"/>
      <c r="F32" s="103" t="s">
        <v>328</v>
      </c>
      <c r="G32" s="67"/>
      <c r="H32" s="71" t="s">
        <v>236</v>
      </c>
      <c r="I32" s="72"/>
      <c r="J32" s="72"/>
      <c r="K32" s="50" t="s">
        <v>933</v>
      </c>
      <c r="L32" s="75">
        <v>125.61013635071131</v>
      </c>
      <c r="M32" s="76">
        <v>3010.648681640625</v>
      </c>
      <c r="N32" s="76">
        <v>5481.72607421875</v>
      </c>
      <c r="O32" s="77"/>
      <c r="P32" s="78"/>
      <c r="Q32" s="78"/>
      <c r="R32" s="89"/>
      <c r="S32" s="48">
        <v>0</v>
      </c>
      <c r="T32" s="48">
        <v>4</v>
      </c>
      <c r="U32" s="49">
        <v>14.894444</v>
      </c>
      <c r="V32" s="49">
        <v>0.009346</v>
      </c>
      <c r="W32" s="49">
        <v>0.017303</v>
      </c>
      <c r="X32" s="49">
        <v>0.707383</v>
      </c>
      <c r="Y32" s="49">
        <v>0.5</v>
      </c>
      <c r="Z32" s="49">
        <v>0</v>
      </c>
      <c r="AA32" s="73">
        <v>32</v>
      </c>
      <c r="AB32" s="73"/>
      <c r="AC32" s="74"/>
      <c r="AD32" s="80" t="s">
        <v>578</v>
      </c>
      <c r="AE32" s="80">
        <v>548</v>
      </c>
      <c r="AF32" s="80">
        <v>1152</v>
      </c>
      <c r="AG32" s="80">
        <v>2455</v>
      </c>
      <c r="AH32" s="80">
        <v>696</v>
      </c>
      <c r="AI32" s="80"/>
      <c r="AJ32" s="80" t="s">
        <v>638</v>
      </c>
      <c r="AK32" s="80" t="s">
        <v>695</v>
      </c>
      <c r="AL32" s="85" t="s">
        <v>726</v>
      </c>
      <c r="AM32" s="80"/>
      <c r="AN32" s="82">
        <v>39930.16568287037</v>
      </c>
      <c r="AO32" s="80"/>
      <c r="AP32" s="80" t="b">
        <v>1</v>
      </c>
      <c r="AQ32" s="80" t="b">
        <v>0</v>
      </c>
      <c r="AR32" s="80" t="b">
        <v>1</v>
      </c>
      <c r="AS32" s="80" t="s">
        <v>517</v>
      </c>
      <c r="AT32" s="80">
        <v>66</v>
      </c>
      <c r="AU32" s="85" t="s">
        <v>822</v>
      </c>
      <c r="AV32" s="80" t="b">
        <v>0</v>
      </c>
      <c r="AW32" s="80" t="s">
        <v>841</v>
      </c>
      <c r="AX32" s="85" t="s">
        <v>871</v>
      </c>
      <c r="AY32" s="80" t="s">
        <v>66</v>
      </c>
      <c r="AZ32" s="80" t="str">
        <f>REPLACE(INDEX(GroupVertices[Group],MATCH(Vertices[[#This Row],[Vertex]],GroupVertices[Vertex],0)),1,1,"")</f>
        <v>1</v>
      </c>
      <c r="BA32" s="48" t="s">
        <v>290</v>
      </c>
      <c r="BB32" s="48" t="s">
        <v>290</v>
      </c>
      <c r="BC32" s="48" t="s">
        <v>294</v>
      </c>
      <c r="BD32" s="48" t="s">
        <v>294</v>
      </c>
      <c r="BE32" s="48" t="s">
        <v>296</v>
      </c>
      <c r="BF32" s="48" t="s">
        <v>296</v>
      </c>
      <c r="BG32" s="123" t="s">
        <v>1166</v>
      </c>
      <c r="BH32" s="123" t="s">
        <v>1166</v>
      </c>
      <c r="BI32" s="123" t="s">
        <v>1187</v>
      </c>
      <c r="BJ32" s="123" t="s">
        <v>1187</v>
      </c>
      <c r="BK32" s="123">
        <v>0</v>
      </c>
      <c r="BL32" s="126">
        <v>0</v>
      </c>
      <c r="BM32" s="123">
        <v>0</v>
      </c>
      <c r="BN32" s="126">
        <v>0</v>
      </c>
      <c r="BO32" s="123">
        <v>0</v>
      </c>
      <c r="BP32" s="126">
        <v>0</v>
      </c>
      <c r="BQ32" s="123">
        <v>12</v>
      </c>
      <c r="BR32" s="126">
        <v>100</v>
      </c>
      <c r="BS32" s="123">
        <v>12</v>
      </c>
      <c r="BT32" s="86"/>
      <c r="BU32" s="2"/>
      <c r="BV32" s="3"/>
      <c r="BW32" s="3"/>
      <c r="BX32" s="3"/>
      <c r="BY32" s="3"/>
    </row>
    <row r="33" spans="1:77" ht="316.8">
      <c r="A33" s="66" t="s">
        <v>237</v>
      </c>
      <c r="B33" s="67"/>
      <c r="C33" s="67" t="s">
        <v>64</v>
      </c>
      <c r="D33" s="68">
        <v>272.55392096</v>
      </c>
      <c r="E33" s="70"/>
      <c r="F33" s="103" t="s">
        <v>329</v>
      </c>
      <c r="G33" s="67"/>
      <c r="H33" s="71" t="s">
        <v>237</v>
      </c>
      <c r="I33" s="72"/>
      <c r="J33" s="72"/>
      <c r="K33" s="50" t="s">
        <v>934</v>
      </c>
      <c r="L33" s="75">
        <v>125.61013635071131</v>
      </c>
      <c r="M33" s="76">
        <v>3810.396484375</v>
      </c>
      <c r="N33" s="76">
        <v>5951.52197265625</v>
      </c>
      <c r="O33" s="77"/>
      <c r="P33" s="78"/>
      <c r="Q33" s="78"/>
      <c r="R33" s="89"/>
      <c r="S33" s="48">
        <v>0</v>
      </c>
      <c r="T33" s="48">
        <v>4</v>
      </c>
      <c r="U33" s="49">
        <v>14.894444</v>
      </c>
      <c r="V33" s="49">
        <v>0.009346</v>
      </c>
      <c r="W33" s="49">
        <v>0.017303</v>
      </c>
      <c r="X33" s="49">
        <v>0.707383</v>
      </c>
      <c r="Y33" s="49">
        <v>0.5</v>
      </c>
      <c r="Z33" s="49">
        <v>0</v>
      </c>
      <c r="AA33" s="73">
        <v>33</v>
      </c>
      <c r="AB33" s="73"/>
      <c r="AC33" s="74"/>
      <c r="AD33" s="80" t="s">
        <v>579</v>
      </c>
      <c r="AE33" s="80">
        <v>1445</v>
      </c>
      <c r="AF33" s="80">
        <v>6677</v>
      </c>
      <c r="AG33" s="80">
        <v>11471</v>
      </c>
      <c r="AH33" s="80">
        <v>42715</v>
      </c>
      <c r="AI33" s="80"/>
      <c r="AJ33" s="80" t="s">
        <v>639</v>
      </c>
      <c r="AK33" s="80" t="s">
        <v>696</v>
      </c>
      <c r="AL33" s="85" t="s">
        <v>741</v>
      </c>
      <c r="AM33" s="80"/>
      <c r="AN33" s="82">
        <v>41586.842673611114</v>
      </c>
      <c r="AO33" s="85" t="s">
        <v>793</v>
      </c>
      <c r="AP33" s="80" t="b">
        <v>0</v>
      </c>
      <c r="AQ33" s="80" t="b">
        <v>0</v>
      </c>
      <c r="AR33" s="80" t="b">
        <v>0</v>
      </c>
      <c r="AS33" s="80" t="s">
        <v>517</v>
      </c>
      <c r="AT33" s="80">
        <v>380</v>
      </c>
      <c r="AU33" s="85" t="s">
        <v>825</v>
      </c>
      <c r="AV33" s="80" t="b">
        <v>0</v>
      </c>
      <c r="AW33" s="80" t="s">
        <v>841</v>
      </c>
      <c r="AX33" s="85" t="s">
        <v>872</v>
      </c>
      <c r="AY33" s="80" t="s">
        <v>66</v>
      </c>
      <c r="AZ33" s="80" t="str">
        <f>REPLACE(INDEX(GroupVertices[Group],MATCH(Vertices[[#This Row],[Vertex]],GroupVertices[Vertex],0)),1,1,"")</f>
        <v>1</v>
      </c>
      <c r="BA33" s="48" t="s">
        <v>290</v>
      </c>
      <c r="BB33" s="48" t="s">
        <v>290</v>
      </c>
      <c r="BC33" s="48" t="s">
        <v>294</v>
      </c>
      <c r="BD33" s="48" t="s">
        <v>294</v>
      </c>
      <c r="BE33" s="48" t="s">
        <v>296</v>
      </c>
      <c r="BF33" s="48" t="s">
        <v>296</v>
      </c>
      <c r="BG33" s="123" t="s">
        <v>1166</v>
      </c>
      <c r="BH33" s="123" t="s">
        <v>1166</v>
      </c>
      <c r="BI33" s="123" t="s">
        <v>1187</v>
      </c>
      <c r="BJ33" s="123" t="s">
        <v>1187</v>
      </c>
      <c r="BK33" s="123">
        <v>0</v>
      </c>
      <c r="BL33" s="126">
        <v>0</v>
      </c>
      <c r="BM33" s="123">
        <v>0</v>
      </c>
      <c r="BN33" s="126">
        <v>0</v>
      </c>
      <c r="BO33" s="123">
        <v>0</v>
      </c>
      <c r="BP33" s="126">
        <v>0</v>
      </c>
      <c r="BQ33" s="123">
        <v>12</v>
      </c>
      <c r="BR33" s="126">
        <v>100</v>
      </c>
      <c r="BS33" s="123">
        <v>12</v>
      </c>
      <c r="BT33" s="86"/>
      <c r="BU33" s="2"/>
      <c r="BV33" s="3"/>
      <c r="BW33" s="3"/>
      <c r="BX33" s="3"/>
      <c r="BY33" s="3"/>
    </row>
    <row r="34" spans="1:77" ht="316.8">
      <c r="A34" s="66" t="s">
        <v>238</v>
      </c>
      <c r="B34" s="67"/>
      <c r="C34" s="67" t="s">
        <v>64</v>
      </c>
      <c r="D34" s="68">
        <v>272.55392096</v>
      </c>
      <c r="E34" s="70"/>
      <c r="F34" s="103" t="s">
        <v>330</v>
      </c>
      <c r="G34" s="67"/>
      <c r="H34" s="71" t="s">
        <v>238</v>
      </c>
      <c r="I34" s="72"/>
      <c r="J34" s="72"/>
      <c r="K34" s="50" t="s">
        <v>935</v>
      </c>
      <c r="L34" s="75">
        <v>125.61013635071131</v>
      </c>
      <c r="M34" s="76">
        <v>1505.9012451171875</v>
      </c>
      <c r="N34" s="76">
        <v>6589.9248046875</v>
      </c>
      <c r="O34" s="77"/>
      <c r="P34" s="78"/>
      <c r="Q34" s="78"/>
      <c r="R34" s="89"/>
      <c r="S34" s="48">
        <v>0</v>
      </c>
      <c r="T34" s="48">
        <v>4</v>
      </c>
      <c r="U34" s="49">
        <v>14.894444</v>
      </c>
      <c r="V34" s="49">
        <v>0.009346</v>
      </c>
      <c r="W34" s="49">
        <v>0.017303</v>
      </c>
      <c r="X34" s="49">
        <v>0.707383</v>
      </c>
      <c r="Y34" s="49">
        <v>0.5</v>
      </c>
      <c r="Z34" s="49">
        <v>0</v>
      </c>
      <c r="AA34" s="73">
        <v>34</v>
      </c>
      <c r="AB34" s="73"/>
      <c r="AC34" s="74"/>
      <c r="AD34" s="80" t="s">
        <v>580</v>
      </c>
      <c r="AE34" s="80">
        <v>1447</v>
      </c>
      <c r="AF34" s="80">
        <v>2039</v>
      </c>
      <c r="AG34" s="80">
        <v>14316</v>
      </c>
      <c r="AH34" s="80">
        <v>8780</v>
      </c>
      <c r="AI34" s="80"/>
      <c r="AJ34" s="80" t="s">
        <v>640</v>
      </c>
      <c r="AK34" s="80" t="s">
        <v>690</v>
      </c>
      <c r="AL34" s="85" t="s">
        <v>742</v>
      </c>
      <c r="AM34" s="80"/>
      <c r="AN34" s="82">
        <v>40035.361979166664</v>
      </c>
      <c r="AO34" s="85" t="s">
        <v>794</v>
      </c>
      <c r="AP34" s="80" t="b">
        <v>0</v>
      </c>
      <c r="AQ34" s="80" t="b">
        <v>0</v>
      </c>
      <c r="AR34" s="80" t="b">
        <v>1</v>
      </c>
      <c r="AS34" s="80" t="s">
        <v>517</v>
      </c>
      <c r="AT34" s="80">
        <v>162</v>
      </c>
      <c r="AU34" s="85" t="s">
        <v>831</v>
      </c>
      <c r="AV34" s="80" t="b">
        <v>0</v>
      </c>
      <c r="AW34" s="80" t="s">
        <v>841</v>
      </c>
      <c r="AX34" s="85" t="s">
        <v>873</v>
      </c>
      <c r="AY34" s="80" t="s">
        <v>66</v>
      </c>
      <c r="AZ34" s="80" t="str">
        <f>REPLACE(INDEX(GroupVertices[Group],MATCH(Vertices[[#This Row],[Vertex]],GroupVertices[Vertex],0)),1,1,"")</f>
        <v>1</v>
      </c>
      <c r="BA34" s="48" t="s">
        <v>290</v>
      </c>
      <c r="BB34" s="48" t="s">
        <v>290</v>
      </c>
      <c r="BC34" s="48" t="s">
        <v>294</v>
      </c>
      <c r="BD34" s="48" t="s">
        <v>294</v>
      </c>
      <c r="BE34" s="48" t="s">
        <v>296</v>
      </c>
      <c r="BF34" s="48" t="s">
        <v>296</v>
      </c>
      <c r="BG34" s="123" t="s">
        <v>1166</v>
      </c>
      <c r="BH34" s="123" t="s">
        <v>1166</v>
      </c>
      <c r="BI34" s="123" t="s">
        <v>1187</v>
      </c>
      <c r="BJ34" s="123" t="s">
        <v>1187</v>
      </c>
      <c r="BK34" s="123">
        <v>0</v>
      </c>
      <c r="BL34" s="126">
        <v>0</v>
      </c>
      <c r="BM34" s="123">
        <v>0</v>
      </c>
      <c r="BN34" s="126">
        <v>0</v>
      </c>
      <c r="BO34" s="123">
        <v>0</v>
      </c>
      <c r="BP34" s="126">
        <v>0</v>
      </c>
      <c r="BQ34" s="123">
        <v>12</v>
      </c>
      <c r="BR34" s="126">
        <v>100</v>
      </c>
      <c r="BS34" s="123">
        <v>12</v>
      </c>
      <c r="BT34" s="86"/>
      <c r="BU34" s="2"/>
      <c r="BV34" s="3"/>
      <c r="BW34" s="3"/>
      <c r="BX34" s="3"/>
      <c r="BY34" s="3"/>
    </row>
    <row r="35" spans="1:77" ht="409.6">
      <c r="A35" s="66" t="s">
        <v>239</v>
      </c>
      <c r="B35" s="67"/>
      <c r="C35" s="67" t="s">
        <v>64</v>
      </c>
      <c r="D35" s="68">
        <v>162</v>
      </c>
      <c r="E35" s="70"/>
      <c r="F35" s="103" t="s">
        <v>331</v>
      </c>
      <c r="G35" s="67"/>
      <c r="H35" s="71" t="s">
        <v>239</v>
      </c>
      <c r="I35" s="72"/>
      <c r="J35" s="72"/>
      <c r="K35" s="50" t="s">
        <v>936</v>
      </c>
      <c r="L35" s="75">
        <v>1</v>
      </c>
      <c r="M35" s="76">
        <v>4767.81298828125</v>
      </c>
      <c r="N35" s="76">
        <v>8110.98486328125</v>
      </c>
      <c r="O35" s="77"/>
      <c r="P35" s="78"/>
      <c r="Q35" s="78"/>
      <c r="R35" s="89"/>
      <c r="S35" s="48">
        <v>0</v>
      </c>
      <c r="T35" s="48">
        <v>1</v>
      </c>
      <c r="U35" s="49">
        <v>0</v>
      </c>
      <c r="V35" s="49">
        <v>0.006289</v>
      </c>
      <c r="W35" s="49">
        <v>0.002839</v>
      </c>
      <c r="X35" s="49">
        <v>0.307085</v>
      </c>
      <c r="Y35" s="49">
        <v>0</v>
      </c>
      <c r="Z35" s="49">
        <v>0</v>
      </c>
      <c r="AA35" s="73">
        <v>35</v>
      </c>
      <c r="AB35" s="73"/>
      <c r="AC35" s="74"/>
      <c r="AD35" s="80" t="s">
        <v>581</v>
      </c>
      <c r="AE35" s="80">
        <v>4235</v>
      </c>
      <c r="AF35" s="80">
        <v>1887</v>
      </c>
      <c r="AG35" s="80">
        <v>5168</v>
      </c>
      <c r="AH35" s="80">
        <v>3618</v>
      </c>
      <c r="AI35" s="80"/>
      <c r="AJ35" s="80" t="s">
        <v>641</v>
      </c>
      <c r="AK35" s="80" t="s">
        <v>697</v>
      </c>
      <c r="AL35" s="85" t="s">
        <v>743</v>
      </c>
      <c r="AM35" s="80"/>
      <c r="AN35" s="82">
        <v>39514.101689814815</v>
      </c>
      <c r="AO35" s="80"/>
      <c r="AP35" s="80" t="b">
        <v>0</v>
      </c>
      <c r="AQ35" s="80" t="b">
        <v>0</v>
      </c>
      <c r="AR35" s="80" t="b">
        <v>0</v>
      </c>
      <c r="AS35" s="80" t="s">
        <v>517</v>
      </c>
      <c r="AT35" s="80">
        <v>59</v>
      </c>
      <c r="AU35" s="85" t="s">
        <v>827</v>
      </c>
      <c r="AV35" s="80" t="b">
        <v>0</v>
      </c>
      <c r="AW35" s="80" t="s">
        <v>841</v>
      </c>
      <c r="AX35" s="85" t="s">
        <v>874</v>
      </c>
      <c r="AY35" s="80" t="s">
        <v>66</v>
      </c>
      <c r="AZ35" s="80" t="str">
        <f>REPLACE(INDEX(GroupVertices[Group],MATCH(Vertices[[#This Row],[Vertex]],GroupVertices[Vertex],0)),1,1,"")</f>
        <v>1</v>
      </c>
      <c r="BA35" s="48"/>
      <c r="BB35" s="48"/>
      <c r="BC35" s="48"/>
      <c r="BD35" s="48"/>
      <c r="BE35" s="48" t="s">
        <v>296</v>
      </c>
      <c r="BF35" s="48" t="s">
        <v>296</v>
      </c>
      <c r="BG35" s="123" t="s">
        <v>1173</v>
      </c>
      <c r="BH35" s="123" t="s">
        <v>1173</v>
      </c>
      <c r="BI35" s="123" t="s">
        <v>1193</v>
      </c>
      <c r="BJ35" s="123" t="s">
        <v>1193</v>
      </c>
      <c r="BK35" s="123">
        <v>3</v>
      </c>
      <c r="BL35" s="126">
        <v>10</v>
      </c>
      <c r="BM35" s="123">
        <v>0</v>
      </c>
      <c r="BN35" s="126">
        <v>0</v>
      </c>
      <c r="BO35" s="123">
        <v>0</v>
      </c>
      <c r="BP35" s="126">
        <v>0</v>
      </c>
      <c r="BQ35" s="123">
        <v>27</v>
      </c>
      <c r="BR35" s="126">
        <v>90</v>
      </c>
      <c r="BS35" s="123">
        <v>30</v>
      </c>
      <c r="BT35" s="86"/>
      <c r="BU35" s="2"/>
      <c r="BV35" s="3"/>
      <c r="BW35" s="3"/>
      <c r="BX35" s="3"/>
      <c r="BY35" s="3"/>
    </row>
    <row r="36" spans="1:77" ht="302.4">
      <c r="A36" s="66" t="s">
        <v>240</v>
      </c>
      <c r="B36" s="67"/>
      <c r="C36" s="67" t="s">
        <v>64</v>
      </c>
      <c r="D36" s="68">
        <v>272.55392096</v>
      </c>
      <c r="E36" s="70"/>
      <c r="F36" s="103" t="s">
        <v>332</v>
      </c>
      <c r="G36" s="67"/>
      <c r="H36" s="71" t="s">
        <v>240</v>
      </c>
      <c r="I36" s="72"/>
      <c r="J36" s="72"/>
      <c r="K36" s="50" t="s">
        <v>937</v>
      </c>
      <c r="L36" s="75">
        <v>125.61013635071131</v>
      </c>
      <c r="M36" s="76">
        <v>1184.1986083984375</v>
      </c>
      <c r="N36" s="76">
        <v>5939.037109375</v>
      </c>
      <c r="O36" s="77"/>
      <c r="P36" s="78"/>
      <c r="Q36" s="78"/>
      <c r="R36" s="89"/>
      <c r="S36" s="48">
        <v>0</v>
      </c>
      <c r="T36" s="48">
        <v>4</v>
      </c>
      <c r="U36" s="49">
        <v>14.894444</v>
      </c>
      <c r="V36" s="49">
        <v>0.009346</v>
      </c>
      <c r="W36" s="49">
        <v>0.017303</v>
      </c>
      <c r="X36" s="49">
        <v>0.707383</v>
      </c>
      <c r="Y36" s="49">
        <v>0.5</v>
      </c>
      <c r="Z36" s="49">
        <v>0</v>
      </c>
      <c r="AA36" s="73">
        <v>36</v>
      </c>
      <c r="AB36" s="73"/>
      <c r="AC36" s="74"/>
      <c r="AD36" s="80" t="s">
        <v>582</v>
      </c>
      <c r="AE36" s="80">
        <v>151</v>
      </c>
      <c r="AF36" s="80">
        <v>707</v>
      </c>
      <c r="AG36" s="80">
        <v>1731</v>
      </c>
      <c r="AH36" s="80">
        <v>4221</v>
      </c>
      <c r="AI36" s="80"/>
      <c r="AJ36" s="80" t="s">
        <v>642</v>
      </c>
      <c r="AK36" s="80" t="s">
        <v>698</v>
      </c>
      <c r="AL36" s="85" t="s">
        <v>744</v>
      </c>
      <c r="AM36" s="80"/>
      <c r="AN36" s="82">
        <v>40009.87829861111</v>
      </c>
      <c r="AO36" s="80"/>
      <c r="AP36" s="80" t="b">
        <v>0</v>
      </c>
      <c r="AQ36" s="80" t="b">
        <v>0</v>
      </c>
      <c r="AR36" s="80" t="b">
        <v>1</v>
      </c>
      <c r="AS36" s="80" t="s">
        <v>517</v>
      </c>
      <c r="AT36" s="80">
        <v>28</v>
      </c>
      <c r="AU36" s="85" t="s">
        <v>832</v>
      </c>
      <c r="AV36" s="80" t="b">
        <v>0</v>
      </c>
      <c r="AW36" s="80" t="s">
        <v>841</v>
      </c>
      <c r="AX36" s="85" t="s">
        <v>875</v>
      </c>
      <c r="AY36" s="80" t="s">
        <v>66</v>
      </c>
      <c r="AZ36" s="80" t="str">
        <f>REPLACE(INDEX(GroupVertices[Group],MATCH(Vertices[[#This Row],[Vertex]],GroupVertices[Vertex],0)),1,1,"")</f>
        <v>1</v>
      </c>
      <c r="BA36" s="48" t="s">
        <v>290</v>
      </c>
      <c r="BB36" s="48" t="s">
        <v>290</v>
      </c>
      <c r="BC36" s="48" t="s">
        <v>294</v>
      </c>
      <c r="BD36" s="48" t="s">
        <v>294</v>
      </c>
      <c r="BE36" s="48" t="s">
        <v>296</v>
      </c>
      <c r="BF36" s="48" t="s">
        <v>296</v>
      </c>
      <c r="BG36" s="123" t="s">
        <v>1166</v>
      </c>
      <c r="BH36" s="123" t="s">
        <v>1166</v>
      </c>
      <c r="BI36" s="123" t="s">
        <v>1187</v>
      </c>
      <c r="BJ36" s="123" t="s">
        <v>1187</v>
      </c>
      <c r="BK36" s="123">
        <v>0</v>
      </c>
      <c r="BL36" s="126">
        <v>0</v>
      </c>
      <c r="BM36" s="123">
        <v>0</v>
      </c>
      <c r="BN36" s="126">
        <v>0</v>
      </c>
      <c r="BO36" s="123">
        <v>0</v>
      </c>
      <c r="BP36" s="126">
        <v>0</v>
      </c>
      <c r="BQ36" s="123">
        <v>12</v>
      </c>
      <c r="BR36" s="126">
        <v>100</v>
      </c>
      <c r="BS36" s="123">
        <v>12</v>
      </c>
      <c r="BT36" s="86"/>
      <c r="BU36" s="2"/>
      <c r="BV36" s="3"/>
      <c r="BW36" s="3"/>
      <c r="BX36" s="3"/>
      <c r="BY36" s="3"/>
    </row>
    <row r="37" spans="1:77" ht="302.4">
      <c r="A37" s="66" t="s">
        <v>241</v>
      </c>
      <c r="B37" s="67"/>
      <c r="C37" s="67" t="s">
        <v>64</v>
      </c>
      <c r="D37" s="68">
        <v>272.55392096</v>
      </c>
      <c r="E37" s="70"/>
      <c r="F37" s="103" t="s">
        <v>333</v>
      </c>
      <c r="G37" s="67"/>
      <c r="H37" s="71" t="s">
        <v>241</v>
      </c>
      <c r="I37" s="72"/>
      <c r="J37" s="72"/>
      <c r="K37" s="50" t="s">
        <v>938</v>
      </c>
      <c r="L37" s="75">
        <v>125.61013635071131</v>
      </c>
      <c r="M37" s="76">
        <v>1160.1973876953125</v>
      </c>
      <c r="N37" s="76">
        <v>5127.01123046875</v>
      </c>
      <c r="O37" s="77"/>
      <c r="P37" s="78"/>
      <c r="Q37" s="78"/>
      <c r="R37" s="89"/>
      <c r="S37" s="48">
        <v>0</v>
      </c>
      <c r="T37" s="48">
        <v>4</v>
      </c>
      <c r="U37" s="49">
        <v>14.894444</v>
      </c>
      <c r="V37" s="49">
        <v>0.009346</v>
      </c>
      <c r="W37" s="49">
        <v>0.017303</v>
      </c>
      <c r="X37" s="49">
        <v>0.707383</v>
      </c>
      <c r="Y37" s="49">
        <v>0.5</v>
      </c>
      <c r="Z37" s="49">
        <v>0</v>
      </c>
      <c r="AA37" s="73">
        <v>37</v>
      </c>
      <c r="AB37" s="73"/>
      <c r="AC37" s="74"/>
      <c r="AD37" s="80" t="s">
        <v>583</v>
      </c>
      <c r="AE37" s="80">
        <v>2069</v>
      </c>
      <c r="AF37" s="80">
        <v>1523</v>
      </c>
      <c r="AG37" s="80">
        <v>6540</v>
      </c>
      <c r="AH37" s="80">
        <v>3952</v>
      </c>
      <c r="AI37" s="80"/>
      <c r="AJ37" s="80" t="s">
        <v>643</v>
      </c>
      <c r="AK37" s="80" t="s">
        <v>699</v>
      </c>
      <c r="AL37" s="80"/>
      <c r="AM37" s="80"/>
      <c r="AN37" s="82">
        <v>40301.24427083333</v>
      </c>
      <c r="AO37" s="85" t="s">
        <v>795</v>
      </c>
      <c r="AP37" s="80" t="b">
        <v>0</v>
      </c>
      <c r="AQ37" s="80" t="b">
        <v>0</v>
      </c>
      <c r="AR37" s="80" t="b">
        <v>0</v>
      </c>
      <c r="AS37" s="80" t="s">
        <v>517</v>
      </c>
      <c r="AT37" s="80">
        <v>115</v>
      </c>
      <c r="AU37" s="85" t="s">
        <v>832</v>
      </c>
      <c r="AV37" s="80" t="b">
        <v>0</v>
      </c>
      <c r="AW37" s="80" t="s">
        <v>841</v>
      </c>
      <c r="AX37" s="85" t="s">
        <v>876</v>
      </c>
      <c r="AY37" s="80" t="s">
        <v>66</v>
      </c>
      <c r="AZ37" s="80" t="str">
        <f>REPLACE(INDEX(GroupVertices[Group],MATCH(Vertices[[#This Row],[Vertex]],GroupVertices[Vertex],0)),1,1,"")</f>
        <v>1</v>
      </c>
      <c r="BA37" s="48" t="s">
        <v>290</v>
      </c>
      <c r="BB37" s="48" t="s">
        <v>290</v>
      </c>
      <c r="BC37" s="48" t="s">
        <v>294</v>
      </c>
      <c r="BD37" s="48" t="s">
        <v>294</v>
      </c>
      <c r="BE37" s="48" t="s">
        <v>296</v>
      </c>
      <c r="BF37" s="48" t="s">
        <v>296</v>
      </c>
      <c r="BG37" s="123" t="s">
        <v>1166</v>
      </c>
      <c r="BH37" s="123" t="s">
        <v>1166</v>
      </c>
      <c r="BI37" s="123" t="s">
        <v>1187</v>
      </c>
      <c r="BJ37" s="123" t="s">
        <v>1187</v>
      </c>
      <c r="BK37" s="123">
        <v>0</v>
      </c>
      <c r="BL37" s="126">
        <v>0</v>
      </c>
      <c r="BM37" s="123">
        <v>0</v>
      </c>
      <c r="BN37" s="126">
        <v>0</v>
      </c>
      <c r="BO37" s="123">
        <v>0</v>
      </c>
      <c r="BP37" s="126">
        <v>0</v>
      </c>
      <c r="BQ37" s="123">
        <v>12</v>
      </c>
      <c r="BR37" s="126">
        <v>100</v>
      </c>
      <c r="BS37" s="123">
        <v>12</v>
      </c>
      <c r="BT37" s="86"/>
      <c r="BU37" s="2"/>
      <c r="BV37" s="3"/>
      <c r="BW37" s="3"/>
      <c r="BX37" s="3"/>
      <c r="BY37" s="3"/>
    </row>
    <row r="38" spans="1:77" ht="409.6">
      <c r="A38" s="66" t="s">
        <v>242</v>
      </c>
      <c r="B38" s="67"/>
      <c r="C38" s="67" t="s">
        <v>64</v>
      </c>
      <c r="D38" s="68">
        <v>162</v>
      </c>
      <c r="E38" s="70"/>
      <c r="F38" s="103" t="s">
        <v>334</v>
      </c>
      <c r="G38" s="67"/>
      <c r="H38" s="71" t="s">
        <v>242</v>
      </c>
      <c r="I38" s="72"/>
      <c r="J38" s="72"/>
      <c r="K38" s="50" t="s">
        <v>939</v>
      </c>
      <c r="L38" s="75">
        <v>14.385945669481728</v>
      </c>
      <c r="M38" s="76">
        <v>9166.0087890625</v>
      </c>
      <c r="N38" s="76">
        <v>6579.255859375</v>
      </c>
      <c r="O38" s="77"/>
      <c r="P38" s="78"/>
      <c r="Q38" s="78"/>
      <c r="R38" s="89"/>
      <c r="S38" s="48">
        <v>0</v>
      </c>
      <c r="T38" s="48">
        <v>4</v>
      </c>
      <c r="U38" s="49">
        <v>1.6</v>
      </c>
      <c r="V38" s="49">
        <v>0.008</v>
      </c>
      <c r="W38" s="49">
        <v>0.016953</v>
      </c>
      <c r="X38" s="49">
        <v>0.626781</v>
      </c>
      <c r="Y38" s="49">
        <v>0.5</v>
      </c>
      <c r="Z38" s="49">
        <v>0</v>
      </c>
      <c r="AA38" s="73">
        <v>38</v>
      </c>
      <c r="AB38" s="73"/>
      <c r="AC38" s="74"/>
      <c r="AD38" s="80" t="s">
        <v>584</v>
      </c>
      <c r="AE38" s="80">
        <v>1477</v>
      </c>
      <c r="AF38" s="80">
        <v>3152</v>
      </c>
      <c r="AG38" s="80">
        <v>8346</v>
      </c>
      <c r="AH38" s="80">
        <v>13575</v>
      </c>
      <c r="AI38" s="80"/>
      <c r="AJ38" s="80" t="s">
        <v>644</v>
      </c>
      <c r="AK38" s="80" t="s">
        <v>689</v>
      </c>
      <c r="AL38" s="85" t="s">
        <v>745</v>
      </c>
      <c r="AM38" s="80"/>
      <c r="AN38" s="82">
        <v>40718.47957175926</v>
      </c>
      <c r="AO38" s="85" t="s">
        <v>796</v>
      </c>
      <c r="AP38" s="80" t="b">
        <v>0</v>
      </c>
      <c r="AQ38" s="80" t="b">
        <v>0</v>
      </c>
      <c r="AR38" s="80" t="b">
        <v>0</v>
      </c>
      <c r="AS38" s="80" t="s">
        <v>517</v>
      </c>
      <c r="AT38" s="80">
        <v>189</v>
      </c>
      <c r="AU38" s="85" t="s">
        <v>822</v>
      </c>
      <c r="AV38" s="80" t="b">
        <v>0</v>
      </c>
      <c r="AW38" s="80" t="s">
        <v>841</v>
      </c>
      <c r="AX38" s="85" t="s">
        <v>877</v>
      </c>
      <c r="AY38" s="80" t="s">
        <v>66</v>
      </c>
      <c r="AZ38" s="80" t="str">
        <f>REPLACE(INDEX(GroupVertices[Group],MATCH(Vertices[[#This Row],[Vertex]],GroupVertices[Vertex],0)),1,1,"")</f>
        <v>2</v>
      </c>
      <c r="BA38" s="48" t="s">
        <v>290</v>
      </c>
      <c r="BB38" s="48" t="s">
        <v>290</v>
      </c>
      <c r="BC38" s="48" t="s">
        <v>294</v>
      </c>
      <c r="BD38" s="48" t="s">
        <v>294</v>
      </c>
      <c r="BE38" s="48" t="s">
        <v>298</v>
      </c>
      <c r="BF38" s="48" t="s">
        <v>298</v>
      </c>
      <c r="BG38" s="123" t="s">
        <v>1169</v>
      </c>
      <c r="BH38" s="123" t="s">
        <v>1169</v>
      </c>
      <c r="BI38" s="123" t="s">
        <v>1190</v>
      </c>
      <c r="BJ38" s="123" t="s">
        <v>1190</v>
      </c>
      <c r="BK38" s="123">
        <v>0</v>
      </c>
      <c r="BL38" s="126">
        <v>0</v>
      </c>
      <c r="BM38" s="123">
        <v>0</v>
      </c>
      <c r="BN38" s="126">
        <v>0</v>
      </c>
      <c r="BO38" s="123">
        <v>0</v>
      </c>
      <c r="BP38" s="126">
        <v>0</v>
      </c>
      <c r="BQ38" s="123">
        <v>33</v>
      </c>
      <c r="BR38" s="126">
        <v>100</v>
      </c>
      <c r="BS38" s="123">
        <v>33</v>
      </c>
      <c r="BT38" s="86"/>
      <c r="BU38" s="2"/>
      <c r="BV38" s="3"/>
      <c r="BW38" s="3"/>
      <c r="BX38" s="3"/>
      <c r="BY38" s="3"/>
    </row>
    <row r="39" spans="1:77" ht="409.6">
      <c r="A39" s="66" t="s">
        <v>243</v>
      </c>
      <c r="B39" s="67"/>
      <c r="C39" s="67" t="s">
        <v>64</v>
      </c>
      <c r="D39" s="68">
        <v>162</v>
      </c>
      <c r="E39" s="70"/>
      <c r="F39" s="103" t="s">
        <v>335</v>
      </c>
      <c r="G39" s="67"/>
      <c r="H39" s="71" t="s">
        <v>243</v>
      </c>
      <c r="I39" s="72"/>
      <c r="J39" s="72"/>
      <c r="K39" s="50" t="s">
        <v>940</v>
      </c>
      <c r="L39" s="75">
        <v>14.385945669481728</v>
      </c>
      <c r="M39" s="76">
        <v>8718.96484375</v>
      </c>
      <c r="N39" s="76">
        <v>3740.60498046875</v>
      </c>
      <c r="O39" s="77"/>
      <c r="P39" s="78"/>
      <c r="Q39" s="78"/>
      <c r="R39" s="89"/>
      <c r="S39" s="48">
        <v>0</v>
      </c>
      <c r="T39" s="48">
        <v>4</v>
      </c>
      <c r="U39" s="49">
        <v>1.6</v>
      </c>
      <c r="V39" s="49">
        <v>0.008</v>
      </c>
      <c r="W39" s="49">
        <v>0.016953</v>
      </c>
      <c r="X39" s="49">
        <v>0.626781</v>
      </c>
      <c r="Y39" s="49">
        <v>0.5</v>
      </c>
      <c r="Z39" s="49">
        <v>0</v>
      </c>
      <c r="AA39" s="73">
        <v>39</v>
      </c>
      <c r="AB39" s="73"/>
      <c r="AC39" s="74"/>
      <c r="AD39" s="80" t="s">
        <v>585</v>
      </c>
      <c r="AE39" s="80">
        <v>851</v>
      </c>
      <c r="AF39" s="80">
        <v>413</v>
      </c>
      <c r="AG39" s="80">
        <v>1364</v>
      </c>
      <c r="AH39" s="80">
        <v>2648</v>
      </c>
      <c r="AI39" s="80"/>
      <c r="AJ39" s="80" t="s">
        <v>645</v>
      </c>
      <c r="AK39" s="80" t="s">
        <v>700</v>
      </c>
      <c r="AL39" s="85" t="s">
        <v>746</v>
      </c>
      <c r="AM39" s="80"/>
      <c r="AN39" s="82">
        <v>42095.46613425926</v>
      </c>
      <c r="AO39" s="85" t="s">
        <v>797</v>
      </c>
      <c r="AP39" s="80" t="b">
        <v>0</v>
      </c>
      <c r="AQ39" s="80" t="b">
        <v>0</v>
      </c>
      <c r="AR39" s="80" t="b">
        <v>1</v>
      </c>
      <c r="AS39" s="80" t="s">
        <v>517</v>
      </c>
      <c r="AT39" s="80">
        <v>13</v>
      </c>
      <c r="AU39" s="85" t="s">
        <v>833</v>
      </c>
      <c r="AV39" s="80" t="b">
        <v>0</v>
      </c>
      <c r="AW39" s="80" t="s">
        <v>841</v>
      </c>
      <c r="AX39" s="85" t="s">
        <v>878</v>
      </c>
      <c r="AY39" s="80" t="s">
        <v>66</v>
      </c>
      <c r="AZ39" s="80" t="str">
        <f>REPLACE(INDEX(GroupVertices[Group],MATCH(Vertices[[#This Row],[Vertex]],GroupVertices[Vertex],0)),1,1,"")</f>
        <v>2</v>
      </c>
      <c r="BA39" s="48" t="s">
        <v>290</v>
      </c>
      <c r="BB39" s="48" t="s">
        <v>290</v>
      </c>
      <c r="BC39" s="48" t="s">
        <v>294</v>
      </c>
      <c r="BD39" s="48" t="s">
        <v>294</v>
      </c>
      <c r="BE39" s="48" t="s">
        <v>298</v>
      </c>
      <c r="BF39" s="48" t="s">
        <v>298</v>
      </c>
      <c r="BG39" s="123" t="s">
        <v>1169</v>
      </c>
      <c r="BH39" s="123" t="s">
        <v>1169</v>
      </c>
      <c r="BI39" s="123" t="s">
        <v>1190</v>
      </c>
      <c r="BJ39" s="123" t="s">
        <v>1190</v>
      </c>
      <c r="BK39" s="123">
        <v>0</v>
      </c>
      <c r="BL39" s="126">
        <v>0</v>
      </c>
      <c r="BM39" s="123">
        <v>0</v>
      </c>
      <c r="BN39" s="126">
        <v>0</v>
      </c>
      <c r="BO39" s="123">
        <v>0</v>
      </c>
      <c r="BP39" s="126">
        <v>0</v>
      </c>
      <c r="BQ39" s="123">
        <v>33</v>
      </c>
      <c r="BR39" s="126">
        <v>100</v>
      </c>
      <c r="BS39" s="123">
        <v>33</v>
      </c>
      <c r="BT39" s="86"/>
      <c r="BU39" s="2"/>
      <c r="BV39" s="3"/>
      <c r="BW39" s="3"/>
      <c r="BX39" s="3"/>
      <c r="BY39" s="3"/>
    </row>
    <row r="40" spans="1:77" ht="409.6">
      <c r="A40" s="66" t="s">
        <v>244</v>
      </c>
      <c r="B40" s="67"/>
      <c r="C40" s="67" t="s">
        <v>64</v>
      </c>
      <c r="D40" s="68">
        <v>162</v>
      </c>
      <c r="E40" s="70"/>
      <c r="F40" s="103" t="s">
        <v>336</v>
      </c>
      <c r="G40" s="67"/>
      <c r="H40" s="71" t="s">
        <v>244</v>
      </c>
      <c r="I40" s="72"/>
      <c r="J40" s="72"/>
      <c r="K40" s="50" t="s">
        <v>941</v>
      </c>
      <c r="L40" s="75">
        <v>14.385945669481728</v>
      </c>
      <c r="M40" s="76">
        <v>7903.783203125</v>
      </c>
      <c r="N40" s="76">
        <v>3767.170166015625</v>
      </c>
      <c r="O40" s="77"/>
      <c r="P40" s="78"/>
      <c r="Q40" s="78"/>
      <c r="R40" s="89"/>
      <c r="S40" s="48">
        <v>0</v>
      </c>
      <c r="T40" s="48">
        <v>4</v>
      </c>
      <c r="U40" s="49">
        <v>1.6</v>
      </c>
      <c r="V40" s="49">
        <v>0.008</v>
      </c>
      <c r="W40" s="49">
        <v>0.016953</v>
      </c>
      <c r="X40" s="49">
        <v>0.626781</v>
      </c>
      <c r="Y40" s="49">
        <v>0.5</v>
      </c>
      <c r="Z40" s="49">
        <v>0</v>
      </c>
      <c r="AA40" s="73">
        <v>40</v>
      </c>
      <c r="AB40" s="73"/>
      <c r="AC40" s="74"/>
      <c r="AD40" s="80" t="s">
        <v>586</v>
      </c>
      <c r="AE40" s="80">
        <v>617</v>
      </c>
      <c r="AF40" s="80">
        <v>2523</v>
      </c>
      <c r="AG40" s="80">
        <v>46959</v>
      </c>
      <c r="AH40" s="80">
        <v>32711</v>
      </c>
      <c r="AI40" s="80"/>
      <c r="AJ40" s="80" t="s">
        <v>646</v>
      </c>
      <c r="AK40" s="80" t="s">
        <v>701</v>
      </c>
      <c r="AL40" s="85" t="s">
        <v>747</v>
      </c>
      <c r="AM40" s="80"/>
      <c r="AN40" s="82">
        <v>40187.964641203704</v>
      </c>
      <c r="AO40" s="85" t="s">
        <v>798</v>
      </c>
      <c r="AP40" s="80" t="b">
        <v>0</v>
      </c>
      <c r="AQ40" s="80" t="b">
        <v>0</v>
      </c>
      <c r="AR40" s="80" t="b">
        <v>1</v>
      </c>
      <c r="AS40" s="80" t="s">
        <v>519</v>
      </c>
      <c r="AT40" s="80">
        <v>372</v>
      </c>
      <c r="AU40" s="85" t="s">
        <v>824</v>
      </c>
      <c r="AV40" s="80" t="b">
        <v>0</v>
      </c>
      <c r="AW40" s="80" t="s">
        <v>841</v>
      </c>
      <c r="AX40" s="85" t="s">
        <v>879</v>
      </c>
      <c r="AY40" s="80" t="s">
        <v>66</v>
      </c>
      <c r="AZ40" s="80" t="str">
        <f>REPLACE(INDEX(GroupVertices[Group],MATCH(Vertices[[#This Row],[Vertex]],GroupVertices[Vertex],0)),1,1,"")</f>
        <v>2</v>
      </c>
      <c r="BA40" s="48" t="s">
        <v>290</v>
      </c>
      <c r="BB40" s="48" t="s">
        <v>290</v>
      </c>
      <c r="BC40" s="48" t="s">
        <v>294</v>
      </c>
      <c r="BD40" s="48" t="s">
        <v>294</v>
      </c>
      <c r="BE40" s="48" t="s">
        <v>298</v>
      </c>
      <c r="BF40" s="48" t="s">
        <v>298</v>
      </c>
      <c r="BG40" s="123" t="s">
        <v>1169</v>
      </c>
      <c r="BH40" s="123" t="s">
        <v>1169</v>
      </c>
      <c r="BI40" s="123" t="s">
        <v>1190</v>
      </c>
      <c r="BJ40" s="123" t="s">
        <v>1190</v>
      </c>
      <c r="BK40" s="123">
        <v>0</v>
      </c>
      <c r="BL40" s="126">
        <v>0</v>
      </c>
      <c r="BM40" s="123">
        <v>0</v>
      </c>
      <c r="BN40" s="126">
        <v>0</v>
      </c>
      <c r="BO40" s="123">
        <v>0</v>
      </c>
      <c r="BP40" s="126">
        <v>0</v>
      </c>
      <c r="BQ40" s="123">
        <v>33</v>
      </c>
      <c r="BR40" s="126">
        <v>100</v>
      </c>
      <c r="BS40" s="123">
        <v>33</v>
      </c>
      <c r="BT40" s="86"/>
      <c r="BU40" s="2"/>
      <c r="BV40" s="3"/>
      <c r="BW40" s="3"/>
      <c r="BX40" s="3"/>
      <c r="BY40" s="3"/>
    </row>
    <row r="41" spans="1:77" ht="409.6">
      <c r="A41" s="66" t="s">
        <v>245</v>
      </c>
      <c r="B41" s="67"/>
      <c r="C41" s="67" t="s">
        <v>64</v>
      </c>
      <c r="D41" s="68">
        <v>162</v>
      </c>
      <c r="E41" s="70"/>
      <c r="F41" s="103" t="s">
        <v>337</v>
      </c>
      <c r="G41" s="67"/>
      <c r="H41" s="71" t="s">
        <v>245</v>
      </c>
      <c r="I41" s="72"/>
      <c r="J41" s="72"/>
      <c r="K41" s="50" t="s">
        <v>942</v>
      </c>
      <c r="L41" s="75">
        <v>1</v>
      </c>
      <c r="M41" s="76">
        <v>3517.571044921875</v>
      </c>
      <c r="N41" s="76">
        <v>9233.8681640625</v>
      </c>
      <c r="O41" s="77"/>
      <c r="P41" s="78"/>
      <c r="Q41" s="78"/>
      <c r="R41" s="89"/>
      <c r="S41" s="48">
        <v>0</v>
      </c>
      <c r="T41" s="48">
        <v>1</v>
      </c>
      <c r="U41" s="49">
        <v>0</v>
      </c>
      <c r="V41" s="49">
        <v>0.006289</v>
      </c>
      <c r="W41" s="49">
        <v>0.002839</v>
      </c>
      <c r="X41" s="49">
        <v>0.307085</v>
      </c>
      <c r="Y41" s="49">
        <v>0</v>
      </c>
      <c r="Z41" s="49">
        <v>0</v>
      </c>
      <c r="AA41" s="73">
        <v>41</v>
      </c>
      <c r="AB41" s="73"/>
      <c r="AC41" s="74"/>
      <c r="AD41" s="80" t="s">
        <v>587</v>
      </c>
      <c r="AE41" s="80">
        <v>1233</v>
      </c>
      <c r="AF41" s="80">
        <v>668</v>
      </c>
      <c r="AG41" s="80">
        <v>777</v>
      </c>
      <c r="AH41" s="80">
        <v>938</v>
      </c>
      <c r="AI41" s="80"/>
      <c r="AJ41" s="80" t="s">
        <v>647</v>
      </c>
      <c r="AK41" s="80"/>
      <c r="AL41" s="85" t="s">
        <v>748</v>
      </c>
      <c r="AM41" s="80"/>
      <c r="AN41" s="82">
        <v>39826.79116898148</v>
      </c>
      <c r="AO41" s="85" t="s">
        <v>799</v>
      </c>
      <c r="AP41" s="80" t="b">
        <v>0</v>
      </c>
      <c r="AQ41" s="80" t="b">
        <v>0</v>
      </c>
      <c r="AR41" s="80" t="b">
        <v>1</v>
      </c>
      <c r="AS41" s="80" t="s">
        <v>517</v>
      </c>
      <c r="AT41" s="80">
        <v>25</v>
      </c>
      <c r="AU41" s="85" t="s">
        <v>822</v>
      </c>
      <c r="AV41" s="80" t="b">
        <v>0</v>
      </c>
      <c r="AW41" s="80" t="s">
        <v>841</v>
      </c>
      <c r="AX41" s="85" t="s">
        <v>880</v>
      </c>
      <c r="AY41" s="80" t="s">
        <v>66</v>
      </c>
      <c r="AZ41" s="80" t="str">
        <f>REPLACE(INDEX(GroupVertices[Group],MATCH(Vertices[[#This Row],[Vertex]],GroupVertices[Vertex],0)),1,1,"")</f>
        <v>1</v>
      </c>
      <c r="BA41" s="48"/>
      <c r="BB41" s="48"/>
      <c r="BC41" s="48"/>
      <c r="BD41" s="48"/>
      <c r="BE41" s="48" t="s">
        <v>296</v>
      </c>
      <c r="BF41" s="48" t="s">
        <v>296</v>
      </c>
      <c r="BG41" s="123" t="s">
        <v>1173</v>
      </c>
      <c r="BH41" s="123" t="s">
        <v>1173</v>
      </c>
      <c r="BI41" s="123" t="s">
        <v>1193</v>
      </c>
      <c r="BJ41" s="123" t="s">
        <v>1193</v>
      </c>
      <c r="BK41" s="123">
        <v>3</v>
      </c>
      <c r="BL41" s="126">
        <v>10</v>
      </c>
      <c r="BM41" s="123">
        <v>0</v>
      </c>
      <c r="BN41" s="126">
        <v>0</v>
      </c>
      <c r="BO41" s="123">
        <v>0</v>
      </c>
      <c r="BP41" s="126">
        <v>0</v>
      </c>
      <c r="BQ41" s="123">
        <v>27</v>
      </c>
      <c r="BR41" s="126">
        <v>90</v>
      </c>
      <c r="BS41" s="123">
        <v>30</v>
      </c>
      <c r="BT41" s="86"/>
      <c r="BU41" s="2"/>
      <c r="BV41" s="3"/>
      <c r="BW41" s="3"/>
      <c r="BX41" s="3"/>
      <c r="BY41" s="3"/>
    </row>
    <row r="42" spans="1:77" ht="187.2">
      <c r="A42" s="66" t="s">
        <v>246</v>
      </c>
      <c r="B42" s="67"/>
      <c r="C42" s="67" t="s">
        <v>64</v>
      </c>
      <c r="D42" s="68">
        <v>162</v>
      </c>
      <c r="E42" s="70"/>
      <c r="F42" s="103" t="s">
        <v>338</v>
      </c>
      <c r="G42" s="67"/>
      <c r="H42" s="71" t="s">
        <v>246</v>
      </c>
      <c r="I42" s="72"/>
      <c r="J42" s="72"/>
      <c r="K42" s="50" t="s">
        <v>943</v>
      </c>
      <c r="L42" s="75">
        <v>1</v>
      </c>
      <c r="M42" s="76">
        <v>9440.544921875</v>
      </c>
      <c r="N42" s="76">
        <v>1316.74072265625</v>
      </c>
      <c r="O42" s="77"/>
      <c r="P42" s="78"/>
      <c r="Q42" s="78"/>
      <c r="R42" s="89"/>
      <c r="S42" s="48">
        <v>1</v>
      </c>
      <c r="T42" s="48">
        <v>1</v>
      </c>
      <c r="U42" s="49">
        <v>0</v>
      </c>
      <c r="V42" s="49">
        <v>0</v>
      </c>
      <c r="W42" s="49">
        <v>0</v>
      </c>
      <c r="X42" s="49">
        <v>0.999992</v>
      </c>
      <c r="Y42" s="49">
        <v>0</v>
      </c>
      <c r="Z42" s="49" t="s">
        <v>1274</v>
      </c>
      <c r="AA42" s="73">
        <v>42</v>
      </c>
      <c r="AB42" s="73"/>
      <c r="AC42" s="74"/>
      <c r="AD42" s="80" t="s">
        <v>588</v>
      </c>
      <c r="AE42" s="80">
        <v>921</v>
      </c>
      <c r="AF42" s="80">
        <v>1081</v>
      </c>
      <c r="AG42" s="80">
        <v>4449</v>
      </c>
      <c r="AH42" s="80">
        <v>5183</v>
      </c>
      <c r="AI42" s="80"/>
      <c r="AJ42" s="80" t="s">
        <v>648</v>
      </c>
      <c r="AK42" s="80" t="s">
        <v>702</v>
      </c>
      <c r="AL42" s="85" t="s">
        <v>749</v>
      </c>
      <c r="AM42" s="80"/>
      <c r="AN42" s="82">
        <v>40104.88300925926</v>
      </c>
      <c r="AO42" s="85" t="s">
        <v>800</v>
      </c>
      <c r="AP42" s="80" t="b">
        <v>0</v>
      </c>
      <c r="AQ42" s="80" t="b">
        <v>0</v>
      </c>
      <c r="AR42" s="80" t="b">
        <v>1</v>
      </c>
      <c r="AS42" s="80" t="s">
        <v>517</v>
      </c>
      <c r="AT42" s="80">
        <v>96</v>
      </c>
      <c r="AU42" s="85" t="s">
        <v>834</v>
      </c>
      <c r="AV42" s="80" t="b">
        <v>0</v>
      </c>
      <c r="AW42" s="80" t="s">
        <v>841</v>
      </c>
      <c r="AX42" s="85" t="s">
        <v>881</v>
      </c>
      <c r="AY42" s="80" t="s">
        <v>66</v>
      </c>
      <c r="AZ42" s="80" t="str">
        <f>REPLACE(INDEX(GroupVertices[Group],MATCH(Vertices[[#This Row],[Vertex]],GroupVertices[Vertex],0)),1,1,"")</f>
        <v>4</v>
      </c>
      <c r="BA42" s="48" t="s">
        <v>292</v>
      </c>
      <c r="BB42" s="48" t="s">
        <v>292</v>
      </c>
      <c r="BC42" s="48" t="s">
        <v>295</v>
      </c>
      <c r="BD42" s="48" t="s">
        <v>295</v>
      </c>
      <c r="BE42" s="48" t="s">
        <v>296</v>
      </c>
      <c r="BF42" s="48" t="s">
        <v>296</v>
      </c>
      <c r="BG42" s="123" t="s">
        <v>1174</v>
      </c>
      <c r="BH42" s="123" t="s">
        <v>1174</v>
      </c>
      <c r="BI42" s="123" t="s">
        <v>1194</v>
      </c>
      <c r="BJ42" s="123" t="s">
        <v>1194</v>
      </c>
      <c r="BK42" s="123">
        <v>1</v>
      </c>
      <c r="BL42" s="126">
        <v>14.285714285714286</v>
      </c>
      <c r="BM42" s="123">
        <v>0</v>
      </c>
      <c r="BN42" s="126">
        <v>0</v>
      </c>
      <c r="BO42" s="123">
        <v>0</v>
      </c>
      <c r="BP42" s="126">
        <v>0</v>
      </c>
      <c r="BQ42" s="123">
        <v>6</v>
      </c>
      <c r="BR42" s="126">
        <v>85.71428571428571</v>
      </c>
      <c r="BS42" s="123">
        <v>7</v>
      </c>
      <c r="BT42" s="86"/>
      <c r="BU42" s="2"/>
      <c r="BV42" s="3"/>
      <c r="BW42" s="3"/>
      <c r="BX42" s="3"/>
      <c r="BY42" s="3"/>
    </row>
    <row r="43" spans="1:77" ht="409.6">
      <c r="A43" s="66" t="s">
        <v>247</v>
      </c>
      <c r="B43" s="67"/>
      <c r="C43" s="67" t="s">
        <v>64</v>
      </c>
      <c r="D43" s="68">
        <v>162</v>
      </c>
      <c r="E43" s="70"/>
      <c r="F43" s="103" t="s">
        <v>339</v>
      </c>
      <c r="G43" s="67"/>
      <c r="H43" s="71" t="s">
        <v>247</v>
      </c>
      <c r="I43" s="72"/>
      <c r="J43" s="72"/>
      <c r="K43" s="50" t="s">
        <v>944</v>
      </c>
      <c r="L43" s="75">
        <v>14.385945669481728</v>
      </c>
      <c r="M43" s="76">
        <v>7655.1484375</v>
      </c>
      <c r="N43" s="76">
        <v>9381.77734375</v>
      </c>
      <c r="O43" s="77"/>
      <c r="P43" s="78"/>
      <c r="Q43" s="78"/>
      <c r="R43" s="89"/>
      <c r="S43" s="48">
        <v>0</v>
      </c>
      <c r="T43" s="48">
        <v>4</v>
      </c>
      <c r="U43" s="49">
        <v>1.6</v>
      </c>
      <c r="V43" s="49">
        <v>0.008</v>
      </c>
      <c r="W43" s="49">
        <v>0.016953</v>
      </c>
      <c r="X43" s="49">
        <v>0.626781</v>
      </c>
      <c r="Y43" s="49">
        <v>0.5</v>
      </c>
      <c r="Z43" s="49">
        <v>0</v>
      </c>
      <c r="AA43" s="73">
        <v>43</v>
      </c>
      <c r="AB43" s="73"/>
      <c r="AC43" s="74"/>
      <c r="AD43" s="80" t="s">
        <v>589</v>
      </c>
      <c r="AE43" s="80">
        <v>706</v>
      </c>
      <c r="AF43" s="80">
        <v>1967</v>
      </c>
      <c r="AG43" s="80">
        <v>22091</v>
      </c>
      <c r="AH43" s="80">
        <v>20166</v>
      </c>
      <c r="AI43" s="80"/>
      <c r="AJ43" s="80" t="s">
        <v>649</v>
      </c>
      <c r="AK43" s="80" t="s">
        <v>703</v>
      </c>
      <c r="AL43" s="85" t="s">
        <v>750</v>
      </c>
      <c r="AM43" s="80"/>
      <c r="AN43" s="82">
        <v>41163.14637731481</v>
      </c>
      <c r="AO43" s="85" t="s">
        <v>801</v>
      </c>
      <c r="AP43" s="80" t="b">
        <v>0</v>
      </c>
      <c r="AQ43" s="80" t="b">
        <v>0</v>
      </c>
      <c r="AR43" s="80" t="b">
        <v>0</v>
      </c>
      <c r="AS43" s="80" t="s">
        <v>517</v>
      </c>
      <c r="AT43" s="80">
        <v>304</v>
      </c>
      <c r="AU43" s="85" t="s">
        <v>822</v>
      </c>
      <c r="AV43" s="80" t="b">
        <v>0</v>
      </c>
      <c r="AW43" s="80" t="s">
        <v>841</v>
      </c>
      <c r="AX43" s="85" t="s">
        <v>882</v>
      </c>
      <c r="AY43" s="80" t="s">
        <v>66</v>
      </c>
      <c r="AZ43" s="80" t="str">
        <f>REPLACE(INDEX(GroupVertices[Group],MATCH(Vertices[[#This Row],[Vertex]],GroupVertices[Vertex],0)),1,1,"")</f>
        <v>2</v>
      </c>
      <c r="BA43" s="48" t="s">
        <v>290</v>
      </c>
      <c r="BB43" s="48" t="s">
        <v>290</v>
      </c>
      <c r="BC43" s="48" t="s">
        <v>294</v>
      </c>
      <c r="BD43" s="48" t="s">
        <v>294</v>
      </c>
      <c r="BE43" s="48" t="s">
        <v>298</v>
      </c>
      <c r="BF43" s="48" t="s">
        <v>298</v>
      </c>
      <c r="BG43" s="123" t="s">
        <v>1169</v>
      </c>
      <c r="BH43" s="123" t="s">
        <v>1169</v>
      </c>
      <c r="BI43" s="123" t="s">
        <v>1190</v>
      </c>
      <c r="BJ43" s="123" t="s">
        <v>1190</v>
      </c>
      <c r="BK43" s="123">
        <v>0</v>
      </c>
      <c r="BL43" s="126">
        <v>0</v>
      </c>
      <c r="BM43" s="123">
        <v>0</v>
      </c>
      <c r="BN43" s="126">
        <v>0</v>
      </c>
      <c r="BO43" s="123">
        <v>0</v>
      </c>
      <c r="BP43" s="126">
        <v>0</v>
      </c>
      <c r="BQ43" s="123">
        <v>33</v>
      </c>
      <c r="BR43" s="126">
        <v>100</v>
      </c>
      <c r="BS43" s="123">
        <v>33</v>
      </c>
      <c r="BT43" s="86"/>
      <c r="BU43" s="2"/>
      <c r="BV43" s="3"/>
      <c r="BW43" s="3"/>
      <c r="BX43" s="3"/>
      <c r="BY43" s="3"/>
    </row>
    <row r="44" spans="1:77" ht="302.4">
      <c r="A44" s="66" t="s">
        <v>248</v>
      </c>
      <c r="B44" s="67"/>
      <c r="C44" s="67" t="s">
        <v>64</v>
      </c>
      <c r="D44" s="68">
        <v>272.55392096</v>
      </c>
      <c r="E44" s="70"/>
      <c r="F44" s="103" t="s">
        <v>340</v>
      </c>
      <c r="G44" s="67"/>
      <c r="H44" s="71" t="s">
        <v>248</v>
      </c>
      <c r="I44" s="72"/>
      <c r="J44" s="72"/>
      <c r="K44" s="50" t="s">
        <v>945</v>
      </c>
      <c r="L44" s="75">
        <v>125.61013635071131</v>
      </c>
      <c r="M44" s="76">
        <v>4538.67041015625</v>
      </c>
      <c r="N44" s="76">
        <v>4600.765625</v>
      </c>
      <c r="O44" s="77"/>
      <c r="P44" s="78"/>
      <c r="Q44" s="78"/>
      <c r="R44" s="89"/>
      <c r="S44" s="48">
        <v>0</v>
      </c>
      <c r="T44" s="48">
        <v>4</v>
      </c>
      <c r="U44" s="49">
        <v>14.894444</v>
      </c>
      <c r="V44" s="49">
        <v>0.009346</v>
      </c>
      <c r="W44" s="49">
        <v>0.017303</v>
      </c>
      <c r="X44" s="49">
        <v>0.707383</v>
      </c>
      <c r="Y44" s="49">
        <v>0.5</v>
      </c>
      <c r="Z44" s="49">
        <v>0</v>
      </c>
      <c r="AA44" s="73">
        <v>44</v>
      </c>
      <c r="AB44" s="73"/>
      <c r="AC44" s="74"/>
      <c r="AD44" s="80" t="s">
        <v>248</v>
      </c>
      <c r="AE44" s="80">
        <v>100</v>
      </c>
      <c r="AF44" s="80">
        <v>247</v>
      </c>
      <c r="AG44" s="80">
        <v>1940</v>
      </c>
      <c r="AH44" s="80">
        <v>45</v>
      </c>
      <c r="AI44" s="80"/>
      <c r="AJ44" s="80" t="s">
        <v>650</v>
      </c>
      <c r="AK44" s="80" t="s">
        <v>704</v>
      </c>
      <c r="AL44" s="80"/>
      <c r="AM44" s="80"/>
      <c r="AN44" s="82">
        <v>39790.37148148148</v>
      </c>
      <c r="AO44" s="80"/>
      <c r="AP44" s="80" t="b">
        <v>1</v>
      </c>
      <c r="AQ44" s="80" t="b">
        <v>0</v>
      </c>
      <c r="AR44" s="80" t="b">
        <v>0</v>
      </c>
      <c r="AS44" s="80" t="s">
        <v>517</v>
      </c>
      <c r="AT44" s="80">
        <v>35</v>
      </c>
      <c r="AU44" s="85" t="s">
        <v>822</v>
      </c>
      <c r="AV44" s="80" t="b">
        <v>0</v>
      </c>
      <c r="AW44" s="80" t="s">
        <v>841</v>
      </c>
      <c r="AX44" s="85" t="s">
        <v>883</v>
      </c>
      <c r="AY44" s="80" t="s">
        <v>66</v>
      </c>
      <c r="AZ44" s="80" t="str">
        <f>REPLACE(INDEX(GroupVertices[Group],MATCH(Vertices[[#This Row],[Vertex]],GroupVertices[Vertex],0)),1,1,"")</f>
        <v>1</v>
      </c>
      <c r="BA44" s="48" t="s">
        <v>290</v>
      </c>
      <c r="BB44" s="48" t="s">
        <v>290</v>
      </c>
      <c r="BC44" s="48" t="s">
        <v>294</v>
      </c>
      <c r="BD44" s="48" t="s">
        <v>294</v>
      </c>
      <c r="BE44" s="48" t="s">
        <v>296</v>
      </c>
      <c r="BF44" s="48" t="s">
        <v>296</v>
      </c>
      <c r="BG44" s="123" t="s">
        <v>1166</v>
      </c>
      <c r="BH44" s="123" t="s">
        <v>1166</v>
      </c>
      <c r="BI44" s="123" t="s">
        <v>1187</v>
      </c>
      <c r="BJ44" s="123" t="s">
        <v>1187</v>
      </c>
      <c r="BK44" s="123">
        <v>0</v>
      </c>
      <c r="BL44" s="126">
        <v>0</v>
      </c>
      <c r="BM44" s="123">
        <v>0</v>
      </c>
      <c r="BN44" s="126">
        <v>0</v>
      </c>
      <c r="BO44" s="123">
        <v>0</v>
      </c>
      <c r="BP44" s="126">
        <v>0</v>
      </c>
      <c r="BQ44" s="123">
        <v>12</v>
      </c>
      <c r="BR44" s="126">
        <v>100</v>
      </c>
      <c r="BS44" s="123">
        <v>12</v>
      </c>
      <c r="BT44" s="86"/>
      <c r="BU44" s="2"/>
      <c r="BV44" s="3"/>
      <c r="BW44" s="3"/>
      <c r="BX44" s="3"/>
      <c r="BY44" s="3"/>
    </row>
    <row r="45" spans="1:77" ht="409.6">
      <c r="A45" s="66" t="s">
        <v>249</v>
      </c>
      <c r="B45" s="67"/>
      <c r="C45" s="67" t="s">
        <v>64</v>
      </c>
      <c r="D45" s="68">
        <v>278.94755928</v>
      </c>
      <c r="E45" s="70"/>
      <c r="F45" s="103" t="s">
        <v>341</v>
      </c>
      <c r="G45" s="67"/>
      <c r="H45" s="71" t="s">
        <v>249</v>
      </c>
      <c r="I45" s="72"/>
      <c r="J45" s="72"/>
      <c r="K45" s="50" t="s">
        <v>946</v>
      </c>
      <c r="L45" s="75">
        <v>130.3974775937287</v>
      </c>
      <c r="M45" s="76">
        <v>6679.46875</v>
      </c>
      <c r="N45" s="76">
        <v>3095.212158203125</v>
      </c>
      <c r="O45" s="77"/>
      <c r="P45" s="78"/>
      <c r="Q45" s="78"/>
      <c r="R45" s="89"/>
      <c r="S45" s="48">
        <v>0</v>
      </c>
      <c r="T45" s="48">
        <v>5</v>
      </c>
      <c r="U45" s="49">
        <v>15.466667</v>
      </c>
      <c r="V45" s="49">
        <v>0.009009</v>
      </c>
      <c r="W45" s="49">
        <v>0.021748</v>
      </c>
      <c r="X45" s="49">
        <v>0.772343</v>
      </c>
      <c r="Y45" s="49">
        <v>0.45</v>
      </c>
      <c r="Z45" s="49">
        <v>0</v>
      </c>
      <c r="AA45" s="73">
        <v>45</v>
      </c>
      <c r="AB45" s="73"/>
      <c r="AC45" s="74"/>
      <c r="AD45" s="80" t="s">
        <v>590</v>
      </c>
      <c r="AE45" s="80">
        <v>1025</v>
      </c>
      <c r="AF45" s="80">
        <v>375</v>
      </c>
      <c r="AG45" s="80">
        <v>1087</v>
      </c>
      <c r="AH45" s="80">
        <v>1786</v>
      </c>
      <c r="AI45" s="80"/>
      <c r="AJ45" s="80" t="s">
        <v>651</v>
      </c>
      <c r="AK45" s="80"/>
      <c r="AL45" s="85" t="s">
        <v>751</v>
      </c>
      <c r="AM45" s="80"/>
      <c r="AN45" s="82">
        <v>39729.18127314815</v>
      </c>
      <c r="AO45" s="85" t="s">
        <v>802</v>
      </c>
      <c r="AP45" s="80" t="b">
        <v>0</v>
      </c>
      <c r="AQ45" s="80" t="b">
        <v>0</v>
      </c>
      <c r="AR45" s="80" t="b">
        <v>0</v>
      </c>
      <c r="AS45" s="80" t="s">
        <v>517</v>
      </c>
      <c r="AT45" s="80">
        <v>13</v>
      </c>
      <c r="AU45" s="85" t="s">
        <v>835</v>
      </c>
      <c r="AV45" s="80" t="b">
        <v>0</v>
      </c>
      <c r="AW45" s="80" t="s">
        <v>841</v>
      </c>
      <c r="AX45" s="85" t="s">
        <v>884</v>
      </c>
      <c r="AY45" s="80" t="s">
        <v>66</v>
      </c>
      <c r="AZ45" s="80" t="str">
        <f>REPLACE(INDEX(GroupVertices[Group],MATCH(Vertices[[#This Row],[Vertex]],GroupVertices[Vertex],0)),1,1,"")</f>
        <v>2</v>
      </c>
      <c r="BA45" s="48" t="s">
        <v>290</v>
      </c>
      <c r="BB45" s="48" t="s">
        <v>290</v>
      </c>
      <c r="BC45" s="48" t="s">
        <v>294</v>
      </c>
      <c r="BD45" s="48" t="s">
        <v>294</v>
      </c>
      <c r="BE45" s="48" t="s">
        <v>1160</v>
      </c>
      <c r="BF45" s="48" t="s">
        <v>1160</v>
      </c>
      <c r="BG45" s="123" t="s">
        <v>1171</v>
      </c>
      <c r="BH45" s="123" t="s">
        <v>1181</v>
      </c>
      <c r="BI45" s="123" t="s">
        <v>1191</v>
      </c>
      <c r="BJ45" s="123" t="s">
        <v>1198</v>
      </c>
      <c r="BK45" s="123">
        <v>1</v>
      </c>
      <c r="BL45" s="126">
        <v>1.36986301369863</v>
      </c>
      <c r="BM45" s="123">
        <v>0</v>
      </c>
      <c r="BN45" s="126">
        <v>0</v>
      </c>
      <c r="BO45" s="123">
        <v>0</v>
      </c>
      <c r="BP45" s="126">
        <v>0</v>
      </c>
      <c r="BQ45" s="123">
        <v>72</v>
      </c>
      <c r="BR45" s="126">
        <v>98.63013698630137</v>
      </c>
      <c r="BS45" s="123">
        <v>73</v>
      </c>
      <c r="BT45" s="86"/>
      <c r="BU45" s="2"/>
      <c r="BV45" s="3"/>
      <c r="BW45" s="3"/>
      <c r="BX45" s="3"/>
      <c r="BY45" s="3"/>
    </row>
    <row r="46" spans="1:77" ht="302.4">
      <c r="A46" s="66" t="s">
        <v>250</v>
      </c>
      <c r="B46" s="67"/>
      <c r="C46" s="67" t="s">
        <v>64</v>
      </c>
      <c r="D46" s="68">
        <v>272.55392096</v>
      </c>
      <c r="E46" s="70"/>
      <c r="F46" s="103" t="s">
        <v>342</v>
      </c>
      <c r="G46" s="67"/>
      <c r="H46" s="71" t="s">
        <v>250</v>
      </c>
      <c r="I46" s="72"/>
      <c r="J46" s="72"/>
      <c r="K46" s="50" t="s">
        <v>947</v>
      </c>
      <c r="L46" s="75">
        <v>125.61013635071131</v>
      </c>
      <c r="M46" s="76">
        <v>4469.66943359375</v>
      </c>
      <c r="N46" s="76">
        <v>3783.782470703125</v>
      </c>
      <c r="O46" s="77"/>
      <c r="P46" s="78"/>
      <c r="Q46" s="78"/>
      <c r="R46" s="89"/>
      <c r="S46" s="48">
        <v>0</v>
      </c>
      <c r="T46" s="48">
        <v>4</v>
      </c>
      <c r="U46" s="49">
        <v>14.894444</v>
      </c>
      <c r="V46" s="49">
        <v>0.009346</v>
      </c>
      <c r="W46" s="49">
        <v>0.017303</v>
      </c>
      <c r="X46" s="49">
        <v>0.707383</v>
      </c>
      <c r="Y46" s="49">
        <v>0.5</v>
      </c>
      <c r="Z46" s="49">
        <v>0</v>
      </c>
      <c r="AA46" s="73">
        <v>46</v>
      </c>
      <c r="AB46" s="73"/>
      <c r="AC46" s="74"/>
      <c r="AD46" s="80" t="s">
        <v>591</v>
      </c>
      <c r="AE46" s="80">
        <v>651</v>
      </c>
      <c r="AF46" s="80">
        <v>994</v>
      </c>
      <c r="AG46" s="80">
        <v>9504</v>
      </c>
      <c r="AH46" s="80">
        <v>123</v>
      </c>
      <c r="AI46" s="80"/>
      <c r="AJ46" s="80" t="s">
        <v>652</v>
      </c>
      <c r="AK46" s="80" t="s">
        <v>705</v>
      </c>
      <c r="AL46" s="85" t="s">
        <v>752</v>
      </c>
      <c r="AM46" s="80"/>
      <c r="AN46" s="82">
        <v>39680.823912037034</v>
      </c>
      <c r="AO46" s="85" t="s">
        <v>803</v>
      </c>
      <c r="AP46" s="80" t="b">
        <v>1</v>
      </c>
      <c r="AQ46" s="80" t="b">
        <v>0</v>
      </c>
      <c r="AR46" s="80" t="b">
        <v>1</v>
      </c>
      <c r="AS46" s="80" t="s">
        <v>517</v>
      </c>
      <c r="AT46" s="80">
        <v>167</v>
      </c>
      <c r="AU46" s="85" t="s">
        <v>822</v>
      </c>
      <c r="AV46" s="80" t="b">
        <v>0</v>
      </c>
      <c r="AW46" s="80" t="s">
        <v>841</v>
      </c>
      <c r="AX46" s="85" t="s">
        <v>885</v>
      </c>
      <c r="AY46" s="80" t="s">
        <v>66</v>
      </c>
      <c r="AZ46" s="80" t="str">
        <f>REPLACE(INDEX(GroupVertices[Group],MATCH(Vertices[[#This Row],[Vertex]],GroupVertices[Vertex],0)),1,1,"")</f>
        <v>1</v>
      </c>
      <c r="BA46" s="48" t="s">
        <v>290</v>
      </c>
      <c r="BB46" s="48" t="s">
        <v>290</v>
      </c>
      <c r="BC46" s="48" t="s">
        <v>294</v>
      </c>
      <c r="BD46" s="48" t="s">
        <v>294</v>
      </c>
      <c r="BE46" s="48" t="s">
        <v>296</v>
      </c>
      <c r="BF46" s="48" t="s">
        <v>296</v>
      </c>
      <c r="BG46" s="123" t="s">
        <v>1166</v>
      </c>
      <c r="BH46" s="123" t="s">
        <v>1166</v>
      </c>
      <c r="BI46" s="123" t="s">
        <v>1187</v>
      </c>
      <c r="BJ46" s="123" t="s">
        <v>1187</v>
      </c>
      <c r="BK46" s="123">
        <v>0</v>
      </c>
      <c r="BL46" s="126">
        <v>0</v>
      </c>
      <c r="BM46" s="123">
        <v>0</v>
      </c>
      <c r="BN46" s="126">
        <v>0</v>
      </c>
      <c r="BO46" s="123">
        <v>0</v>
      </c>
      <c r="BP46" s="126">
        <v>0</v>
      </c>
      <c r="BQ46" s="123">
        <v>12</v>
      </c>
      <c r="BR46" s="126">
        <v>100</v>
      </c>
      <c r="BS46" s="123">
        <v>12</v>
      </c>
      <c r="BT46" s="86"/>
      <c r="BU46" s="2"/>
      <c r="BV46" s="3"/>
      <c r="BW46" s="3"/>
      <c r="BX46" s="3"/>
      <c r="BY46" s="3"/>
    </row>
    <row r="47" spans="1:77" ht="302.4">
      <c r="A47" s="66" t="s">
        <v>251</v>
      </c>
      <c r="B47" s="67"/>
      <c r="C47" s="67" t="s">
        <v>64</v>
      </c>
      <c r="D47" s="68">
        <v>272.55392096</v>
      </c>
      <c r="E47" s="70"/>
      <c r="F47" s="103" t="s">
        <v>343</v>
      </c>
      <c r="G47" s="67"/>
      <c r="H47" s="71" t="s">
        <v>251</v>
      </c>
      <c r="I47" s="72"/>
      <c r="J47" s="72"/>
      <c r="K47" s="50" t="s">
        <v>948</v>
      </c>
      <c r="L47" s="75">
        <v>125.61013635071131</v>
      </c>
      <c r="M47" s="76">
        <v>4264.50439453125</v>
      </c>
      <c r="N47" s="76">
        <v>5343.69482421875</v>
      </c>
      <c r="O47" s="77"/>
      <c r="P47" s="78"/>
      <c r="Q47" s="78"/>
      <c r="R47" s="89"/>
      <c r="S47" s="48">
        <v>0</v>
      </c>
      <c r="T47" s="48">
        <v>4</v>
      </c>
      <c r="U47" s="49">
        <v>14.894444</v>
      </c>
      <c r="V47" s="49">
        <v>0.009346</v>
      </c>
      <c r="W47" s="49">
        <v>0.017303</v>
      </c>
      <c r="X47" s="49">
        <v>0.707383</v>
      </c>
      <c r="Y47" s="49">
        <v>0.5</v>
      </c>
      <c r="Z47" s="49">
        <v>0</v>
      </c>
      <c r="AA47" s="73">
        <v>47</v>
      </c>
      <c r="AB47" s="73"/>
      <c r="AC47" s="74"/>
      <c r="AD47" s="80" t="s">
        <v>592</v>
      </c>
      <c r="AE47" s="80">
        <v>2899</v>
      </c>
      <c r="AF47" s="80">
        <v>3406</v>
      </c>
      <c r="AG47" s="80">
        <v>13272</v>
      </c>
      <c r="AH47" s="80">
        <v>87</v>
      </c>
      <c r="AI47" s="80"/>
      <c r="AJ47" s="80" t="s">
        <v>653</v>
      </c>
      <c r="AK47" s="80" t="s">
        <v>675</v>
      </c>
      <c r="AL47" s="85" t="s">
        <v>753</v>
      </c>
      <c r="AM47" s="80"/>
      <c r="AN47" s="82">
        <v>39888.65834490741</v>
      </c>
      <c r="AO47" s="80"/>
      <c r="AP47" s="80" t="b">
        <v>0</v>
      </c>
      <c r="AQ47" s="80" t="b">
        <v>0</v>
      </c>
      <c r="AR47" s="80" t="b">
        <v>0</v>
      </c>
      <c r="AS47" s="80" t="s">
        <v>517</v>
      </c>
      <c r="AT47" s="80">
        <v>301</v>
      </c>
      <c r="AU47" s="85" t="s">
        <v>836</v>
      </c>
      <c r="AV47" s="80" t="b">
        <v>0</v>
      </c>
      <c r="AW47" s="80" t="s">
        <v>841</v>
      </c>
      <c r="AX47" s="85" t="s">
        <v>886</v>
      </c>
      <c r="AY47" s="80" t="s">
        <v>66</v>
      </c>
      <c r="AZ47" s="80" t="str">
        <f>REPLACE(INDEX(GroupVertices[Group],MATCH(Vertices[[#This Row],[Vertex]],GroupVertices[Vertex],0)),1,1,"")</f>
        <v>1</v>
      </c>
      <c r="BA47" s="48" t="s">
        <v>290</v>
      </c>
      <c r="BB47" s="48" t="s">
        <v>290</v>
      </c>
      <c r="BC47" s="48" t="s">
        <v>294</v>
      </c>
      <c r="BD47" s="48" t="s">
        <v>294</v>
      </c>
      <c r="BE47" s="48" t="s">
        <v>296</v>
      </c>
      <c r="BF47" s="48" t="s">
        <v>296</v>
      </c>
      <c r="BG47" s="123" t="s">
        <v>1166</v>
      </c>
      <c r="BH47" s="123" t="s">
        <v>1166</v>
      </c>
      <c r="BI47" s="123" t="s">
        <v>1187</v>
      </c>
      <c r="BJ47" s="123" t="s">
        <v>1187</v>
      </c>
      <c r="BK47" s="123">
        <v>0</v>
      </c>
      <c r="BL47" s="126">
        <v>0</v>
      </c>
      <c r="BM47" s="123">
        <v>0</v>
      </c>
      <c r="BN47" s="126">
        <v>0</v>
      </c>
      <c r="BO47" s="123">
        <v>0</v>
      </c>
      <c r="BP47" s="126">
        <v>0</v>
      </c>
      <c r="BQ47" s="123">
        <v>12</v>
      </c>
      <c r="BR47" s="126">
        <v>100</v>
      </c>
      <c r="BS47" s="123">
        <v>12</v>
      </c>
      <c r="BT47" s="86"/>
      <c r="BU47" s="2"/>
      <c r="BV47" s="3"/>
      <c r="BW47" s="3"/>
      <c r="BX47" s="3"/>
      <c r="BY47" s="3"/>
    </row>
    <row r="48" spans="1:77" ht="409.6">
      <c r="A48" s="66" t="s">
        <v>252</v>
      </c>
      <c r="B48" s="67"/>
      <c r="C48" s="67" t="s">
        <v>64</v>
      </c>
      <c r="D48" s="68">
        <v>162</v>
      </c>
      <c r="E48" s="70"/>
      <c r="F48" s="103" t="s">
        <v>344</v>
      </c>
      <c r="G48" s="67"/>
      <c r="H48" s="71" t="s">
        <v>252</v>
      </c>
      <c r="I48" s="72"/>
      <c r="J48" s="72"/>
      <c r="K48" s="50" t="s">
        <v>949</v>
      </c>
      <c r="L48" s="75">
        <v>1</v>
      </c>
      <c r="M48" s="76">
        <v>5664.3271484375</v>
      </c>
      <c r="N48" s="76">
        <v>1723.4962158203125</v>
      </c>
      <c r="O48" s="77"/>
      <c r="P48" s="78"/>
      <c r="Q48" s="78"/>
      <c r="R48" s="89"/>
      <c r="S48" s="48">
        <v>0</v>
      </c>
      <c r="T48" s="48">
        <v>1</v>
      </c>
      <c r="U48" s="49">
        <v>0</v>
      </c>
      <c r="V48" s="49">
        <v>0.142857</v>
      </c>
      <c r="W48" s="49">
        <v>0</v>
      </c>
      <c r="X48" s="49">
        <v>0.595234</v>
      </c>
      <c r="Y48" s="49">
        <v>0</v>
      </c>
      <c r="Z48" s="49">
        <v>0</v>
      </c>
      <c r="AA48" s="73">
        <v>48</v>
      </c>
      <c r="AB48" s="73"/>
      <c r="AC48" s="74"/>
      <c r="AD48" s="80" t="s">
        <v>593</v>
      </c>
      <c r="AE48" s="80">
        <v>614</v>
      </c>
      <c r="AF48" s="80">
        <v>2914</v>
      </c>
      <c r="AG48" s="80">
        <v>3856</v>
      </c>
      <c r="AH48" s="80">
        <v>788</v>
      </c>
      <c r="AI48" s="80"/>
      <c r="AJ48" s="80" t="s">
        <v>654</v>
      </c>
      <c r="AK48" s="80" t="s">
        <v>706</v>
      </c>
      <c r="AL48" s="85" t="s">
        <v>754</v>
      </c>
      <c r="AM48" s="80"/>
      <c r="AN48" s="82">
        <v>41891.58584490741</v>
      </c>
      <c r="AO48" s="85" t="s">
        <v>804</v>
      </c>
      <c r="AP48" s="80" t="b">
        <v>1</v>
      </c>
      <c r="AQ48" s="80" t="b">
        <v>0</v>
      </c>
      <c r="AR48" s="80" t="b">
        <v>1</v>
      </c>
      <c r="AS48" s="80" t="s">
        <v>519</v>
      </c>
      <c r="AT48" s="80">
        <v>119</v>
      </c>
      <c r="AU48" s="85" t="s">
        <v>822</v>
      </c>
      <c r="AV48" s="80" t="b">
        <v>0</v>
      </c>
      <c r="AW48" s="80" t="s">
        <v>841</v>
      </c>
      <c r="AX48" s="85" t="s">
        <v>887</v>
      </c>
      <c r="AY48" s="80" t="s">
        <v>66</v>
      </c>
      <c r="AZ48" s="80" t="str">
        <f>REPLACE(INDEX(GroupVertices[Group],MATCH(Vertices[[#This Row],[Vertex]],GroupVertices[Vertex],0)),1,1,"")</f>
        <v>3</v>
      </c>
      <c r="BA48" s="48"/>
      <c r="BB48" s="48"/>
      <c r="BC48" s="48"/>
      <c r="BD48" s="48"/>
      <c r="BE48" s="48" t="s">
        <v>296</v>
      </c>
      <c r="BF48" s="48" t="s">
        <v>296</v>
      </c>
      <c r="BG48" s="123" t="s">
        <v>1091</v>
      </c>
      <c r="BH48" s="123" t="s">
        <v>1091</v>
      </c>
      <c r="BI48" s="123" t="s">
        <v>1129</v>
      </c>
      <c r="BJ48" s="123" t="s">
        <v>1129</v>
      </c>
      <c r="BK48" s="123">
        <v>0</v>
      </c>
      <c r="BL48" s="126">
        <v>0</v>
      </c>
      <c r="BM48" s="123">
        <v>1</v>
      </c>
      <c r="BN48" s="126">
        <v>4.761904761904762</v>
      </c>
      <c r="BO48" s="123">
        <v>0</v>
      </c>
      <c r="BP48" s="126">
        <v>0</v>
      </c>
      <c r="BQ48" s="123">
        <v>20</v>
      </c>
      <c r="BR48" s="126">
        <v>95.23809523809524</v>
      </c>
      <c r="BS48" s="123">
        <v>21</v>
      </c>
      <c r="BT48" s="86"/>
      <c r="BU48" s="2"/>
      <c r="BV48" s="3"/>
      <c r="BW48" s="3"/>
      <c r="BX48" s="3"/>
      <c r="BY48" s="3"/>
    </row>
    <row r="49" spans="1:77" ht="409.6">
      <c r="A49" s="66" t="s">
        <v>266</v>
      </c>
      <c r="B49" s="67"/>
      <c r="C49" s="67" t="s">
        <v>64</v>
      </c>
      <c r="D49" s="68">
        <v>240.21333333333334</v>
      </c>
      <c r="E49" s="70"/>
      <c r="F49" s="103" t="s">
        <v>358</v>
      </c>
      <c r="G49" s="67"/>
      <c r="H49" s="71" t="s">
        <v>266</v>
      </c>
      <c r="I49" s="72"/>
      <c r="J49" s="72"/>
      <c r="K49" s="50" t="s">
        <v>950</v>
      </c>
      <c r="L49" s="75">
        <v>101.39459252111295</v>
      </c>
      <c r="M49" s="76">
        <v>7273.208984375</v>
      </c>
      <c r="N49" s="76">
        <v>1316.7401123046875</v>
      </c>
      <c r="O49" s="77"/>
      <c r="P49" s="78"/>
      <c r="Q49" s="78"/>
      <c r="R49" s="89"/>
      <c r="S49" s="48">
        <v>5</v>
      </c>
      <c r="T49" s="48">
        <v>1</v>
      </c>
      <c r="U49" s="49">
        <v>12</v>
      </c>
      <c r="V49" s="49">
        <v>0.25</v>
      </c>
      <c r="W49" s="49">
        <v>0</v>
      </c>
      <c r="X49" s="49">
        <v>2.619025</v>
      </c>
      <c r="Y49" s="49">
        <v>0</v>
      </c>
      <c r="Z49" s="49">
        <v>0</v>
      </c>
      <c r="AA49" s="73">
        <v>49</v>
      </c>
      <c r="AB49" s="73"/>
      <c r="AC49" s="74"/>
      <c r="AD49" s="80" t="s">
        <v>594</v>
      </c>
      <c r="AE49" s="80">
        <v>1438</v>
      </c>
      <c r="AF49" s="80">
        <v>971</v>
      </c>
      <c r="AG49" s="80">
        <v>500</v>
      </c>
      <c r="AH49" s="80">
        <v>399</v>
      </c>
      <c r="AI49" s="80"/>
      <c r="AJ49" s="80" t="s">
        <v>655</v>
      </c>
      <c r="AK49" s="80"/>
      <c r="AL49" s="85" t="s">
        <v>755</v>
      </c>
      <c r="AM49" s="80"/>
      <c r="AN49" s="82">
        <v>42684.85841435185</v>
      </c>
      <c r="AO49" s="85" t="s">
        <v>805</v>
      </c>
      <c r="AP49" s="80" t="b">
        <v>1</v>
      </c>
      <c r="AQ49" s="80" t="b">
        <v>0</v>
      </c>
      <c r="AR49" s="80" t="b">
        <v>0</v>
      </c>
      <c r="AS49" s="80" t="s">
        <v>519</v>
      </c>
      <c r="AT49" s="80">
        <v>43</v>
      </c>
      <c r="AU49" s="80"/>
      <c r="AV49" s="80" t="b">
        <v>0</v>
      </c>
      <c r="AW49" s="80" t="s">
        <v>841</v>
      </c>
      <c r="AX49" s="85" t="s">
        <v>888</v>
      </c>
      <c r="AY49" s="80" t="s">
        <v>66</v>
      </c>
      <c r="AZ49" s="80" t="str">
        <f>REPLACE(INDEX(GroupVertices[Group],MATCH(Vertices[[#This Row],[Vertex]],GroupVertices[Vertex],0)),1,1,"")</f>
        <v>3</v>
      </c>
      <c r="BA49" s="48" t="s">
        <v>290</v>
      </c>
      <c r="BB49" s="48" t="s">
        <v>290</v>
      </c>
      <c r="BC49" s="48" t="s">
        <v>294</v>
      </c>
      <c r="BD49" s="48" t="s">
        <v>294</v>
      </c>
      <c r="BE49" s="48" t="s">
        <v>300</v>
      </c>
      <c r="BF49" s="48" t="s">
        <v>300</v>
      </c>
      <c r="BG49" s="123" t="s">
        <v>1091</v>
      </c>
      <c r="BH49" s="123" t="s">
        <v>1091</v>
      </c>
      <c r="BI49" s="123" t="s">
        <v>1129</v>
      </c>
      <c r="BJ49" s="123" t="s">
        <v>1129</v>
      </c>
      <c r="BK49" s="123">
        <v>0</v>
      </c>
      <c r="BL49" s="126">
        <v>0</v>
      </c>
      <c r="BM49" s="123">
        <v>1</v>
      </c>
      <c r="BN49" s="126">
        <v>4.761904761904762</v>
      </c>
      <c r="BO49" s="123">
        <v>0</v>
      </c>
      <c r="BP49" s="126">
        <v>0</v>
      </c>
      <c r="BQ49" s="123">
        <v>20</v>
      </c>
      <c r="BR49" s="126">
        <v>95.23809523809524</v>
      </c>
      <c r="BS49" s="123">
        <v>21</v>
      </c>
      <c r="BT49" s="86"/>
      <c r="BU49" s="2"/>
      <c r="BV49" s="3"/>
      <c r="BW49" s="3"/>
      <c r="BX49" s="3"/>
      <c r="BY49" s="3"/>
    </row>
    <row r="50" spans="1:77" ht="273.6">
      <c r="A50" s="66" t="s">
        <v>253</v>
      </c>
      <c r="B50" s="67"/>
      <c r="C50" s="67" t="s">
        <v>64</v>
      </c>
      <c r="D50" s="68">
        <v>162</v>
      </c>
      <c r="E50" s="70"/>
      <c r="F50" s="103" t="s">
        <v>345</v>
      </c>
      <c r="G50" s="67"/>
      <c r="H50" s="71" t="s">
        <v>253</v>
      </c>
      <c r="I50" s="72"/>
      <c r="J50" s="72"/>
      <c r="K50" s="50" t="s">
        <v>951</v>
      </c>
      <c r="L50" s="75">
        <v>1</v>
      </c>
      <c r="M50" s="76">
        <v>1715.7860107421875</v>
      </c>
      <c r="N50" s="76">
        <v>1839.4639892578125</v>
      </c>
      <c r="O50" s="77"/>
      <c r="P50" s="78"/>
      <c r="Q50" s="78"/>
      <c r="R50" s="89"/>
      <c r="S50" s="48">
        <v>0</v>
      </c>
      <c r="T50" s="48">
        <v>3</v>
      </c>
      <c r="U50" s="49">
        <v>0</v>
      </c>
      <c r="V50" s="49">
        <v>0.008772</v>
      </c>
      <c r="W50" s="49">
        <v>0.014464</v>
      </c>
      <c r="X50" s="49">
        <v>0.550298</v>
      </c>
      <c r="Y50" s="49">
        <v>0.6666666666666666</v>
      </c>
      <c r="Z50" s="49">
        <v>0</v>
      </c>
      <c r="AA50" s="73">
        <v>50</v>
      </c>
      <c r="AB50" s="73"/>
      <c r="AC50" s="74"/>
      <c r="AD50" s="80" t="s">
        <v>595</v>
      </c>
      <c r="AE50" s="80">
        <v>686</v>
      </c>
      <c r="AF50" s="80">
        <v>3716</v>
      </c>
      <c r="AG50" s="80">
        <v>3750</v>
      </c>
      <c r="AH50" s="80">
        <v>3570</v>
      </c>
      <c r="AI50" s="80"/>
      <c r="AJ50" s="80" t="s">
        <v>656</v>
      </c>
      <c r="AK50" s="80"/>
      <c r="AL50" s="85" t="s">
        <v>756</v>
      </c>
      <c r="AM50" s="80"/>
      <c r="AN50" s="82">
        <v>41540.29309027778</v>
      </c>
      <c r="AO50" s="85" t="s">
        <v>806</v>
      </c>
      <c r="AP50" s="80" t="b">
        <v>0</v>
      </c>
      <c r="AQ50" s="80" t="b">
        <v>0</v>
      </c>
      <c r="AR50" s="80" t="b">
        <v>0</v>
      </c>
      <c r="AS50" s="80" t="s">
        <v>517</v>
      </c>
      <c r="AT50" s="80">
        <v>276</v>
      </c>
      <c r="AU50" s="85" t="s">
        <v>833</v>
      </c>
      <c r="AV50" s="80" t="b">
        <v>0</v>
      </c>
      <c r="AW50" s="80" t="s">
        <v>841</v>
      </c>
      <c r="AX50" s="85" t="s">
        <v>889</v>
      </c>
      <c r="AY50" s="80" t="s">
        <v>66</v>
      </c>
      <c r="AZ50" s="80" t="str">
        <f>REPLACE(INDEX(GroupVertices[Group],MATCH(Vertices[[#This Row],[Vertex]],GroupVertices[Vertex],0)),1,1,"")</f>
        <v>1</v>
      </c>
      <c r="BA50" s="48" t="s">
        <v>293</v>
      </c>
      <c r="BB50" s="48" t="s">
        <v>293</v>
      </c>
      <c r="BC50" s="48" t="s">
        <v>294</v>
      </c>
      <c r="BD50" s="48" t="s">
        <v>294</v>
      </c>
      <c r="BE50" s="48" t="s">
        <v>296</v>
      </c>
      <c r="BF50" s="48" t="s">
        <v>296</v>
      </c>
      <c r="BG50" s="123" t="s">
        <v>1175</v>
      </c>
      <c r="BH50" s="123" t="s">
        <v>1175</v>
      </c>
      <c r="BI50" s="123" t="s">
        <v>1195</v>
      </c>
      <c r="BJ50" s="123" t="s">
        <v>1195</v>
      </c>
      <c r="BK50" s="123">
        <v>0</v>
      </c>
      <c r="BL50" s="126">
        <v>0</v>
      </c>
      <c r="BM50" s="123">
        <v>0</v>
      </c>
      <c r="BN50" s="126">
        <v>0</v>
      </c>
      <c r="BO50" s="123">
        <v>0</v>
      </c>
      <c r="BP50" s="126">
        <v>0</v>
      </c>
      <c r="BQ50" s="123">
        <v>13</v>
      </c>
      <c r="BR50" s="126">
        <v>100</v>
      </c>
      <c r="BS50" s="123">
        <v>13</v>
      </c>
      <c r="BT50" s="86"/>
      <c r="BU50" s="2"/>
      <c r="BV50" s="3"/>
      <c r="BW50" s="3"/>
      <c r="BX50" s="3"/>
      <c r="BY50" s="3"/>
    </row>
    <row r="51" spans="1:77" ht="409.6">
      <c r="A51" s="66" t="s">
        <v>254</v>
      </c>
      <c r="B51" s="67"/>
      <c r="C51" s="67" t="s">
        <v>64</v>
      </c>
      <c r="D51" s="68">
        <v>162</v>
      </c>
      <c r="E51" s="70"/>
      <c r="F51" s="103" t="s">
        <v>346</v>
      </c>
      <c r="G51" s="67"/>
      <c r="H51" s="71" t="s">
        <v>254</v>
      </c>
      <c r="I51" s="72"/>
      <c r="J51" s="72"/>
      <c r="K51" s="50" t="s">
        <v>952</v>
      </c>
      <c r="L51" s="75">
        <v>14.385945669481728</v>
      </c>
      <c r="M51" s="76">
        <v>8912.609375</v>
      </c>
      <c r="N51" s="76">
        <v>7639.88818359375</v>
      </c>
      <c r="O51" s="77"/>
      <c r="P51" s="78"/>
      <c r="Q51" s="78"/>
      <c r="R51" s="89"/>
      <c r="S51" s="48">
        <v>0</v>
      </c>
      <c r="T51" s="48">
        <v>4</v>
      </c>
      <c r="U51" s="49">
        <v>1.6</v>
      </c>
      <c r="V51" s="49">
        <v>0.008</v>
      </c>
      <c r="W51" s="49">
        <v>0.016953</v>
      </c>
      <c r="X51" s="49">
        <v>0.626781</v>
      </c>
      <c r="Y51" s="49">
        <v>0.5</v>
      </c>
      <c r="Z51" s="49">
        <v>0</v>
      </c>
      <c r="AA51" s="73">
        <v>51</v>
      </c>
      <c r="AB51" s="73"/>
      <c r="AC51" s="74"/>
      <c r="AD51" s="80" t="s">
        <v>596</v>
      </c>
      <c r="AE51" s="80">
        <v>526</v>
      </c>
      <c r="AF51" s="80">
        <v>411</v>
      </c>
      <c r="AG51" s="80">
        <v>1636</v>
      </c>
      <c r="AH51" s="80">
        <v>1080</v>
      </c>
      <c r="AI51" s="80"/>
      <c r="AJ51" s="80" t="s">
        <v>657</v>
      </c>
      <c r="AK51" s="80"/>
      <c r="AL51" s="85" t="s">
        <v>757</v>
      </c>
      <c r="AM51" s="80"/>
      <c r="AN51" s="82">
        <v>41190.5459837963</v>
      </c>
      <c r="AO51" s="85" t="s">
        <v>807</v>
      </c>
      <c r="AP51" s="80" t="b">
        <v>0</v>
      </c>
      <c r="AQ51" s="80" t="b">
        <v>0</v>
      </c>
      <c r="AR51" s="80" t="b">
        <v>1</v>
      </c>
      <c r="AS51" s="80" t="s">
        <v>818</v>
      </c>
      <c r="AT51" s="80">
        <v>70</v>
      </c>
      <c r="AU51" s="85" t="s">
        <v>822</v>
      </c>
      <c r="AV51" s="80" t="b">
        <v>0</v>
      </c>
      <c r="AW51" s="80" t="s">
        <v>841</v>
      </c>
      <c r="AX51" s="85" t="s">
        <v>890</v>
      </c>
      <c r="AY51" s="80" t="s">
        <v>66</v>
      </c>
      <c r="AZ51" s="80" t="str">
        <f>REPLACE(INDEX(GroupVertices[Group],MATCH(Vertices[[#This Row],[Vertex]],GroupVertices[Vertex],0)),1,1,"")</f>
        <v>2</v>
      </c>
      <c r="BA51" s="48" t="s">
        <v>290</v>
      </c>
      <c r="BB51" s="48" t="s">
        <v>290</v>
      </c>
      <c r="BC51" s="48" t="s">
        <v>294</v>
      </c>
      <c r="BD51" s="48" t="s">
        <v>294</v>
      </c>
      <c r="BE51" s="48" t="s">
        <v>298</v>
      </c>
      <c r="BF51" s="48" t="s">
        <v>298</v>
      </c>
      <c r="BG51" s="123" t="s">
        <v>1169</v>
      </c>
      <c r="BH51" s="123" t="s">
        <v>1169</v>
      </c>
      <c r="BI51" s="123" t="s">
        <v>1190</v>
      </c>
      <c r="BJ51" s="123" t="s">
        <v>1190</v>
      </c>
      <c r="BK51" s="123">
        <v>0</v>
      </c>
      <c r="BL51" s="126">
        <v>0</v>
      </c>
      <c r="BM51" s="123">
        <v>0</v>
      </c>
      <c r="BN51" s="126">
        <v>0</v>
      </c>
      <c r="BO51" s="123">
        <v>0</v>
      </c>
      <c r="BP51" s="126">
        <v>0</v>
      </c>
      <c r="BQ51" s="123">
        <v>33</v>
      </c>
      <c r="BR51" s="126">
        <v>100</v>
      </c>
      <c r="BS51" s="123">
        <v>33</v>
      </c>
      <c r="BT51" s="86"/>
      <c r="BU51" s="2"/>
      <c r="BV51" s="3"/>
      <c r="BW51" s="3"/>
      <c r="BX51" s="3"/>
      <c r="BY51" s="3"/>
    </row>
    <row r="52" spans="1:77" ht="409.6">
      <c r="A52" s="66" t="s">
        <v>255</v>
      </c>
      <c r="B52" s="67"/>
      <c r="C52" s="67" t="s">
        <v>64</v>
      </c>
      <c r="D52" s="68">
        <v>162</v>
      </c>
      <c r="E52" s="70"/>
      <c r="F52" s="103" t="s">
        <v>347</v>
      </c>
      <c r="G52" s="67"/>
      <c r="H52" s="71" t="s">
        <v>255</v>
      </c>
      <c r="I52" s="72"/>
      <c r="J52" s="72"/>
      <c r="K52" s="50" t="s">
        <v>953</v>
      </c>
      <c r="L52" s="75">
        <v>14.385945669481728</v>
      </c>
      <c r="M52" s="76">
        <v>5813.22802734375</v>
      </c>
      <c r="N52" s="76">
        <v>6708.8642578125</v>
      </c>
      <c r="O52" s="77"/>
      <c r="P52" s="78"/>
      <c r="Q52" s="78"/>
      <c r="R52" s="89"/>
      <c r="S52" s="48">
        <v>0</v>
      </c>
      <c r="T52" s="48">
        <v>4</v>
      </c>
      <c r="U52" s="49">
        <v>1.6</v>
      </c>
      <c r="V52" s="49">
        <v>0.008</v>
      </c>
      <c r="W52" s="49">
        <v>0.016953</v>
      </c>
      <c r="X52" s="49">
        <v>0.626781</v>
      </c>
      <c r="Y52" s="49">
        <v>0.5</v>
      </c>
      <c r="Z52" s="49">
        <v>0</v>
      </c>
      <c r="AA52" s="73">
        <v>52</v>
      </c>
      <c r="AB52" s="73"/>
      <c r="AC52" s="74"/>
      <c r="AD52" s="80" t="s">
        <v>597</v>
      </c>
      <c r="AE52" s="80">
        <v>2956</v>
      </c>
      <c r="AF52" s="80">
        <v>9758</v>
      </c>
      <c r="AG52" s="80">
        <v>23153</v>
      </c>
      <c r="AH52" s="80">
        <v>510</v>
      </c>
      <c r="AI52" s="80"/>
      <c r="AJ52" s="80" t="s">
        <v>658</v>
      </c>
      <c r="AK52" s="80" t="s">
        <v>707</v>
      </c>
      <c r="AL52" s="85" t="s">
        <v>758</v>
      </c>
      <c r="AM52" s="80"/>
      <c r="AN52" s="82">
        <v>39354.33796296296</v>
      </c>
      <c r="AO52" s="80"/>
      <c r="AP52" s="80" t="b">
        <v>0</v>
      </c>
      <c r="AQ52" s="80" t="b">
        <v>0</v>
      </c>
      <c r="AR52" s="80" t="b">
        <v>1</v>
      </c>
      <c r="AS52" s="80" t="s">
        <v>517</v>
      </c>
      <c r="AT52" s="80">
        <v>622</v>
      </c>
      <c r="AU52" s="85" t="s">
        <v>826</v>
      </c>
      <c r="AV52" s="80" t="b">
        <v>0</v>
      </c>
      <c r="AW52" s="80" t="s">
        <v>841</v>
      </c>
      <c r="AX52" s="85" t="s">
        <v>891</v>
      </c>
      <c r="AY52" s="80" t="s">
        <v>66</v>
      </c>
      <c r="AZ52" s="80" t="str">
        <f>REPLACE(INDEX(GroupVertices[Group],MATCH(Vertices[[#This Row],[Vertex]],GroupVertices[Vertex],0)),1,1,"")</f>
        <v>2</v>
      </c>
      <c r="BA52" s="48" t="s">
        <v>290</v>
      </c>
      <c r="BB52" s="48" t="s">
        <v>290</v>
      </c>
      <c r="BC52" s="48" t="s">
        <v>294</v>
      </c>
      <c r="BD52" s="48" t="s">
        <v>294</v>
      </c>
      <c r="BE52" s="48" t="s">
        <v>298</v>
      </c>
      <c r="BF52" s="48" t="s">
        <v>298</v>
      </c>
      <c r="BG52" s="123" t="s">
        <v>1169</v>
      </c>
      <c r="BH52" s="123" t="s">
        <v>1169</v>
      </c>
      <c r="BI52" s="123" t="s">
        <v>1190</v>
      </c>
      <c r="BJ52" s="123" t="s">
        <v>1190</v>
      </c>
      <c r="BK52" s="123">
        <v>0</v>
      </c>
      <c r="BL52" s="126">
        <v>0</v>
      </c>
      <c r="BM52" s="123">
        <v>0</v>
      </c>
      <c r="BN52" s="126">
        <v>0</v>
      </c>
      <c r="BO52" s="123">
        <v>0</v>
      </c>
      <c r="BP52" s="126">
        <v>0</v>
      </c>
      <c r="BQ52" s="123">
        <v>33</v>
      </c>
      <c r="BR52" s="126">
        <v>100</v>
      </c>
      <c r="BS52" s="123">
        <v>33</v>
      </c>
      <c r="BT52" s="86"/>
      <c r="BU52" s="2"/>
      <c r="BV52" s="3"/>
      <c r="BW52" s="3"/>
      <c r="BX52" s="3"/>
      <c r="BY52" s="3"/>
    </row>
    <row r="53" spans="1:77" ht="409.6">
      <c r="A53" s="66" t="s">
        <v>256</v>
      </c>
      <c r="B53" s="67"/>
      <c r="C53" s="67" t="s">
        <v>64</v>
      </c>
      <c r="D53" s="68">
        <v>162</v>
      </c>
      <c r="E53" s="70"/>
      <c r="F53" s="103" t="s">
        <v>348</v>
      </c>
      <c r="G53" s="67"/>
      <c r="H53" s="71" t="s">
        <v>256</v>
      </c>
      <c r="I53" s="72"/>
      <c r="J53" s="72"/>
      <c r="K53" s="50" t="s">
        <v>954</v>
      </c>
      <c r="L53" s="75">
        <v>14.385945669481728</v>
      </c>
      <c r="M53" s="76">
        <v>6255.54443359375</v>
      </c>
      <c r="N53" s="76">
        <v>4891.87548828125</v>
      </c>
      <c r="O53" s="77"/>
      <c r="P53" s="78"/>
      <c r="Q53" s="78"/>
      <c r="R53" s="89"/>
      <c r="S53" s="48">
        <v>0</v>
      </c>
      <c r="T53" s="48">
        <v>4</v>
      </c>
      <c r="U53" s="49">
        <v>1.6</v>
      </c>
      <c r="V53" s="49">
        <v>0.008</v>
      </c>
      <c r="W53" s="49">
        <v>0.016953</v>
      </c>
      <c r="X53" s="49">
        <v>0.626781</v>
      </c>
      <c r="Y53" s="49">
        <v>0.5</v>
      </c>
      <c r="Z53" s="49">
        <v>0</v>
      </c>
      <c r="AA53" s="73">
        <v>53</v>
      </c>
      <c r="AB53" s="73"/>
      <c r="AC53" s="74"/>
      <c r="AD53" s="80" t="s">
        <v>598</v>
      </c>
      <c r="AE53" s="80">
        <v>1454</v>
      </c>
      <c r="AF53" s="80">
        <v>763</v>
      </c>
      <c r="AG53" s="80">
        <v>7130</v>
      </c>
      <c r="AH53" s="80">
        <v>2879</v>
      </c>
      <c r="AI53" s="80"/>
      <c r="AJ53" s="80" t="s">
        <v>659</v>
      </c>
      <c r="AK53" s="80" t="s">
        <v>708</v>
      </c>
      <c r="AL53" s="85" t="s">
        <v>759</v>
      </c>
      <c r="AM53" s="80"/>
      <c r="AN53" s="82">
        <v>40008.35498842593</v>
      </c>
      <c r="AO53" s="85" t="s">
        <v>808</v>
      </c>
      <c r="AP53" s="80" t="b">
        <v>0</v>
      </c>
      <c r="AQ53" s="80" t="b">
        <v>0</v>
      </c>
      <c r="AR53" s="80" t="b">
        <v>1</v>
      </c>
      <c r="AS53" s="80" t="s">
        <v>517</v>
      </c>
      <c r="AT53" s="80">
        <v>63</v>
      </c>
      <c r="AU53" s="85" t="s">
        <v>830</v>
      </c>
      <c r="AV53" s="80" t="b">
        <v>0</v>
      </c>
      <c r="AW53" s="80" t="s">
        <v>841</v>
      </c>
      <c r="AX53" s="85" t="s">
        <v>892</v>
      </c>
      <c r="AY53" s="80" t="s">
        <v>66</v>
      </c>
      <c r="AZ53" s="80" t="str">
        <f>REPLACE(INDEX(GroupVertices[Group],MATCH(Vertices[[#This Row],[Vertex]],GroupVertices[Vertex],0)),1,1,"")</f>
        <v>2</v>
      </c>
      <c r="BA53" s="48" t="s">
        <v>290</v>
      </c>
      <c r="BB53" s="48" t="s">
        <v>290</v>
      </c>
      <c r="BC53" s="48" t="s">
        <v>294</v>
      </c>
      <c r="BD53" s="48" t="s">
        <v>294</v>
      </c>
      <c r="BE53" s="48" t="s">
        <v>298</v>
      </c>
      <c r="BF53" s="48" t="s">
        <v>298</v>
      </c>
      <c r="BG53" s="123" t="s">
        <v>1169</v>
      </c>
      <c r="BH53" s="123" t="s">
        <v>1169</v>
      </c>
      <c r="BI53" s="123" t="s">
        <v>1190</v>
      </c>
      <c r="BJ53" s="123" t="s">
        <v>1190</v>
      </c>
      <c r="BK53" s="123">
        <v>0</v>
      </c>
      <c r="BL53" s="126">
        <v>0</v>
      </c>
      <c r="BM53" s="123">
        <v>0</v>
      </c>
      <c r="BN53" s="126">
        <v>0</v>
      </c>
      <c r="BO53" s="123">
        <v>0</v>
      </c>
      <c r="BP53" s="126">
        <v>0</v>
      </c>
      <c r="BQ53" s="123">
        <v>33</v>
      </c>
      <c r="BR53" s="126">
        <v>100</v>
      </c>
      <c r="BS53" s="123">
        <v>33</v>
      </c>
      <c r="BT53" s="86"/>
      <c r="BU53" s="2"/>
      <c r="BV53" s="3"/>
      <c r="BW53" s="3"/>
      <c r="BX53" s="3"/>
      <c r="BY53" s="3"/>
    </row>
    <row r="54" spans="1:77" ht="409.6">
      <c r="A54" s="66" t="s">
        <v>257</v>
      </c>
      <c r="B54" s="67"/>
      <c r="C54" s="67" t="s">
        <v>64</v>
      </c>
      <c r="D54" s="68">
        <v>162</v>
      </c>
      <c r="E54" s="70"/>
      <c r="F54" s="103" t="s">
        <v>349</v>
      </c>
      <c r="G54" s="67"/>
      <c r="H54" s="71" t="s">
        <v>257</v>
      </c>
      <c r="I54" s="72"/>
      <c r="J54" s="72"/>
      <c r="K54" s="50" t="s">
        <v>955</v>
      </c>
      <c r="L54" s="75">
        <v>1</v>
      </c>
      <c r="M54" s="76">
        <v>8208.73828125</v>
      </c>
      <c r="N54" s="76">
        <v>2016.25927734375</v>
      </c>
      <c r="O54" s="77"/>
      <c r="P54" s="78"/>
      <c r="Q54" s="78"/>
      <c r="R54" s="89"/>
      <c r="S54" s="48">
        <v>0</v>
      </c>
      <c r="T54" s="48">
        <v>1</v>
      </c>
      <c r="U54" s="49">
        <v>0</v>
      </c>
      <c r="V54" s="49">
        <v>0.142857</v>
      </c>
      <c r="W54" s="49">
        <v>0</v>
      </c>
      <c r="X54" s="49">
        <v>0.595234</v>
      </c>
      <c r="Y54" s="49">
        <v>0</v>
      </c>
      <c r="Z54" s="49">
        <v>0</v>
      </c>
      <c r="AA54" s="73">
        <v>54</v>
      </c>
      <c r="AB54" s="73"/>
      <c r="AC54" s="74"/>
      <c r="AD54" s="80" t="s">
        <v>599</v>
      </c>
      <c r="AE54" s="80">
        <v>1213</v>
      </c>
      <c r="AF54" s="80">
        <v>895</v>
      </c>
      <c r="AG54" s="80">
        <v>4013</v>
      </c>
      <c r="AH54" s="80">
        <v>5869</v>
      </c>
      <c r="AI54" s="80"/>
      <c r="AJ54" s="80" t="s">
        <v>660</v>
      </c>
      <c r="AK54" s="80" t="s">
        <v>709</v>
      </c>
      <c r="AL54" s="85" t="s">
        <v>760</v>
      </c>
      <c r="AM54" s="80"/>
      <c r="AN54" s="82">
        <v>41306.564155092594</v>
      </c>
      <c r="AO54" s="85" t="s">
        <v>809</v>
      </c>
      <c r="AP54" s="80" t="b">
        <v>0</v>
      </c>
      <c r="AQ54" s="80" t="b">
        <v>0</v>
      </c>
      <c r="AR54" s="80" t="b">
        <v>0</v>
      </c>
      <c r="AS54" s="80" t="s">
        <v>519</v>
      </c>
      <c r="AT54" s="80">
        <v>86</v>
      </c>
      <c r="AU54" s="85" t="s">
        <v>822</v>
      </c>
      <c r="AV54" s="80" t="b">
        <v>0</v>
      </c>
      <c r="AW54" s="80" t="s">
        <v>841</v>
      </c>
      <c r="AX54" s="85" t="s">
        <v>893</v>
      </c>
      <c r="AY54" s="80" t="s">
        <v>66</v>
      </c>
      <c r="AZ54" s="80" t="str">
        <f>REPLACE(INDEX(GroupVertices[Group],MATCH(Vertices[[#This Row],[Vertex]],GroupVertices[Vertex],0)),1,1,"")</f>
        <v>3</v>
      </c>
      <c r="BA54" s="48"/>
      <c r="BB54" s="48"/>
      <c r="BC54" s="48"/>
      <c r="BD54" s="48"/>
      <c r="BE54" s="48" t="s">
        <v>296</v>
      </c>
      <c r="BF54" s="48" t="s">
        <v>296</v>
      </c>
      <c r="BG54" s="123" t="s">
        <v>1091</v>
      </c>
      <c r="BH54" s="123" t="s">
        <v>1091</v>
      </c>
      <c r="BI54" s="123" t="s">
        <v>1129</v>
      </c>
      <c r="BJ54" s="123" t="s">
        <v>1129</v>
      </c>
      <c r="BK54" s="123">
        <v>0</v>
      </c>
      <c r="BL54" s="126">
        <v>0</v>
      </c>
      <c r="BM54" s="123">
        <v>1</v>
      </c>
      <c r="BN54" s="126">
        <v>4.761904761904762</v>
      </c>
      <c r="BO54" s="123">
        <v>0</v>
      </c>
      <c r="BP54" s="126">
        <v>0</v>
      </c>
      <c r="BQ54" s="123">
        <v>20</v>
      </c>
      <c r="BR54" s="126">
        <v>95.23809523809524</v>
      </c>
      <c r="BS54" s="123">
        <v>21</v>
      </c>
      <c r="BT54" s="86"/>
      <c r="BU54" s="2"/>
      <c r="BV54" s="3"/>
      <c r="BW54" s="3"/>
      <c r="BX54" s="3"/>
      <c r="BY54" s="3"/>
    </row>
    <row r="55" spans="1:77" ht="273.6">
      <c r="A55" s="66" t="s">
        <v>258</v>
      </c>
      <c r="B55" s="67"/>
      <c r="C55" s="67" t="s">
        <v>64</v>
      </c>
      <c r="D55" s="68">
        <v>162</v>
      </c>
      <c r="E55" s="70"/>
      <c r="F55" s="103" t="s">
        <v>350</v>
      </c>
      <c r="G55" s="67"/>
      <c r="H55" s="71" t="s">
        <v>258</v>
      </c>
      <c r="I55" s="72"/>
      <c r="J55" s="72"/>
      <c r="K55" s="50" t="s">
        <v>956</v>
      </c>
      <c r="L55" s="75">
        <v>1</v>
      </c>
      <c r="M55" s="76">
        <v>2525.906005859375</v>
      </c>
      <c r="N55" s="76">
        <v>1469.35107421875</v>
      </c>
      <c r="O55" s="77"/>
      <c r="P55" s="78"/>
      <c r="Q55" s="78"/>
      <c r="R55" s="89"/>
      <c r="S55" s="48">
        <v>0</v>
      </c>
      <c r="T55" s="48">
        <v>3</v>
      </c>
      <c r="U55" s="49">
        <v>0</v>
      </c>
      <c r="V55" s="49">
        <v>0.008772</v>
      </c>
      <c r="W55" s="49">
        <v>0.014464</v>
      </c>
      <c r="X55" s="49">
        <v>0.550298</v>
      </c>
      <c r="Y55" s="49">
        <v>0.6666666666666666</v>
      </c>
      <c r="Z55" s="49">
        <v>0</v>
      </c>
      <c r="AA55" s="73">
        <v>55</v>
      </c>
      <c r="AB55" s="73"/>
      <c r="AC55" s="74"/>
      <c r="AD55" s="80" t="s">
        <v>600</v>
      </c>
      <c r="AE55" s="80">
        <v>469</v>
      </c>
      <c r="AF55" s="80">
        <v>1241</v>
      </c>
      <c r="AG55" s="80">
        <v>21588</v>
      </c>
      <c r="AH55" s="80">
        <v>8419</v>
      </c>
      <c r="AI55" s="80"/>
      <c r="AJ55" s="80" t="s">
        <v>661</v>
      </c>
      <c r="AK55" s="80" t="s">
        <v>710</v>
      </c>
      <c r="AL55" s="80"/>
      <c r="AM55" s="80"/>
      <c r="AN55" s="82">
        <v>40026.68444444444</v>
      </c>
      <c r="AO55" s="85" t="s">
        <v>810</v>
      </c>
      <c r="AP55" s="80" t="b">
        <v>0</v>
      </c>
      <c r="AQ55" s="80" t="b">
        <v>0</v>
      </c>
      <c r="AR55" s="80" t="b">
        <v>1</v>
      </c>
      <c r="AS55" s="80" t="s">
        <v>821</v>
      </c>
      <c r="AT55" s="80">
        <v>116</v>
      </c>
      <c r="AU55" s="85" t="s">
        <v>837</v>
      </c>
      <c r="AV55" s="80" t="b">
        <v>0</v>
      </c>
      <c r="AW55" s="80" t="s">
        <v>841</v>
      </c>
      <c r="AX55" s="85" t="s">
        <v>894</v>
      </c>
      <c r="AY55" s="80" t="s">
        <v>66</v>
      </c>
      <c r="AZ55" s="80" t="str">
        <f>REPLACE(INDEX(GroupVertices[Group],MATCH(Vertices[[#This Row],[Vertex]],GroupVertices[Vertex],0)),1,1,"")</f>
        <v>1</v>
      </c>
      <c r="BA55" s="48" t="s">
        <v>293</v>
      </c>
      <c r="BB55" s="48" t="s">
        <v>293</v>
      </c>
      <c r="BC55" s="48" t="s">
        <v>294</v>
      </c>
      <c r="BD55" s="48" t="s">
        <v>294</v>
      </c>
      <c r="BE55" s="48" t="s">
        <v>296</v>
      </c>
      <c r="BF55" s="48" t="s">
        <v>296</v>
      </c>
      <c r="BG55" s="123" t="s">
        <v>1175</v>
      </c>
      <c r="BH55" s="123" t="s">
        <v>1175</v>
      </c>
      <c r="BI55" s="123" t="s">
        <v>1195</v>
      </c>
      <c r="BJ55" s="123" t="s">
        <v>1195</v>
      </c>
      <c r="BK55" s="123">
        <v>0</v>
      </c>
      <c r="BL55" s="126">
        <v>0</v>
      </c>
      <c r="BM55" s="123">
        <v>0</v>
      </c>
      <c r="BN55" s="126">
        <v>0</v>
      </c>
      <c r="BO55" s="123">
        <v>0</v>
      </c>
      <c r="BP55" s="126">
        <v>0</v>
      </c>
      <c r="BQ55" s="123">
        <v>13</v>
      </c>
      <c r="BR55" s="126">
        <v>100</v>
      </c>
      <c r="BS55" s="123">
        <v>13</v>
      </c>
      <c r="BT55" s="86"/>
      <c r="BU55" s="2"/>
      <c r="BV55" s="3"/>
      <c r="BW55" s="3"/>
      <c r="BX55" s="3"/>
      <c r="BY55" s="3"/>
    </row>
    <row r="56" spans="1:77" ht="409.6">
      <c r="A56" s="66" t="s">
        <v>261</v>
      </c>
      <c r="B56" s="67"/>
      <c r="C56" s="67" t="s">
        <v>64</v>
      </c>
      <c r="D56" s="68">
        <v>162</v>
      </c>
      <c r="E56" s="70"/>
      <c r="F56" s="103" t="s">
        <v>353</v>
      </c>
      <c r="G56" s="67"/>
      <c r="H56" s="71" t="s">
        <v>261</v>
      </c>
      <c r="I56" s="72"/>
      <c r="J56" s="72"/>
      <c r="K56" s="50" t="s">
        <v>957</v>
      </c>
      <c r="L56" s="75">
        <v>14.385945669481728</v>
      </c>
      <c r="M56" s="76">
        <v>6998.51318359375</v>
      </c>
      <c r="N56" s="76">
        <v>9039.8251953125</v>
      </c>
      <c r="O56" s="77"/>
      <c r="P56" s="78"/>
      <c r="Q56" s="78"/>
      <c r="R56" s="89"/>
      <c r="S56" s="48">
        <v>0</v>
      </c>
      <c r="T56" s="48">
        <v>4</v>
      </c>
      <c r="U56" s="49">
        <v>1.6</v>
      </c>
      <c r="V56" s="49">
        <v>0.008</v>
      </c>
      <c r="W56" s="49">
        <v>0.016953</v>
      </c>
      <c r="X56" s="49">
        <v>0.626781</v>
      </c>
      <c r="Y56" s="49">
        <v>0.5</v>
      </c>
      <c r="Z56" s="49">
        <v>0</v>
      </c>
      <c r="AA56" s="73">
        <v>56</v>
      </c>
      <c r="AB56" s="73"/>
      <c r="AC56" s="74"/>
      <c r="AD56" s="80" t="s">
        <v>601</v>
      </c>
      <c r="AE56" s="80">
        <v>921</v>
      </c>
      <c r="AF56" s="80">
        <v>1028</v>
      </c>
      <c r="AG56" s="80">
        <v>1960</v>
      </c>
      <c r="AH56" s="80">
        <v>488</v>
      </c>
      <c r="AI56" s="80"/>
      <c r="AJ56" s="80" t="s">
        <v>662</v>
      </c>
      <c r="AK56" s="80" t="s">
        <v>711</v>
      </c>
      <c r="AL56" s="80"/>
      <c r="AM56" s="80"/>
      <c r="AN56" s="82">
        <v>39488.87804398148</v>
      </c>
      <c r="AO56" s="85" t="s">
        <v>811</v>
      </c>
      <c r="AP56" s="80" t="b">
        <v>0</v>
      </c>
      <c r="AQ56" s="80" t="b">
        <v>0</v>
      </c>
      <c r="AR56" s="80" t="b">
        <v>1</v>
      </c>
      <c r="AS56" s="80" t="s">
        <v>517</v>
      </c>
      <c r="AT56" s="80">
        <v>63</v>
      </c>
      <c r="AU56" s="85" t="s">
        <v>822</v>
      </c>
      <c r="AV56" s="80" t="b">
        <v>0</v>
      </c>
      <c r="AW56" s="80" t="s">
        <v>841</v>
      </c>
      <c r="AX56" s="85" t="s">
        <v>895</v>
      </c>
      <c r="AY56" s="80" t="s">
        <v>66</v>
      </c>
      <c r="AZ56" s="80" t="str">
        <f>REPLACE(INDEX(GroupVertices[Group],MATCH(Vertices[[#This Row],[Vertex]],GroupVertices[Vertex],0)),1,1,"")</f>
        <v>2</v>
      </c>
      <c r="BA56" s="48" t="s">
        <v>290</v>
      </c>
      <c r="BB56" s="48" t="s">
        <v>290</v>
      </c>
      <c r="BC56" s="48" t="s">
        <v>294</v>
      </c>
      <c r="BD56" s="48" t="s">
        <v>294</v>
      </c>
      <c r="BE56" s="48" t="s">
        <v>298</v>
      </c>
      <c r="BF56" s="48" t="s">
        <v>298</v>
      </c>
      <c r="BG56" s="123" t="s">
        <v>1169</v>
      </c>
      <c r="BH56" s="123" t="s">
        <v>1169</v>
      </c>
      <c r="BI56" s="123" t="s">
        <v>1190</v>
      </c>
      <c r="BJ56" s="123" t="s">
        <v>1190</v>
      </c>
      <c r="BK56" s="123">
        <v>0</v>
      </c>
      <c r="BL56" s="126">
        <v>0</v>
      </c>
      <c r="BM56" s="123">
        <v>0</v>
      </c>
      <c r="BN56" s="126">
        <v>0</v>
      </c>
      <c r="BO56" s="123">
        <v>0</v>
      </c>
      <c r="BP56" s="126">
        <v>0</v>
      </c>
      <c r="BQ56" s="123">
        <v>33</v>
      </c>
      <c r="BR56" s="126">
        <v>100</v>
      </c>
      <c r="BS56" s="123">
        <v>33</v>
      </c>
      <c r="BT56" s="86"/>
      <c r="BU56" s="2"/>
      <c r="BV56" s="3"/>
      <c r="BW56" s="3"/>
      <c r="BX56" s="3"/>
      <c r="BY56" s="3"/>
    </row>
    <row r="57" spans="1:77" ht="302.4">
      <c r="A57" s="66" t="s">
        <v>262</v>
      </c>
      <c r="B57" s="67"/>
      <c r="C57" s="67" t="s">
        <v>64</v>
      </c>
      <c r="D57" s="68">
        <v>272.55392096</v>
      </c>
      <c r="E57" s="70"/>
      <c r="F57" s="103" t="s">
        <v>354</v>
      </c>
      <c r="G57" s="67"/>
      <c r="H57" s="71" t="s">
        <v>262</v>
      </c>
      <c r="I57" s="72"/>
      <c r="J57" s="72"/>
      <c r="K57" s="50" t="s">
        <v>958</v>
      </c>
      <c r="L57" s="75">
        <v>125.61013635071131</v>
      </c>
      <c r="M57" s="76">
        <v>1963.037841796875</v>
      </c>
      <c r="N57" s="76">
        <v>5616.88818359375</v>
      </c>
      <c r="O57" s="77"/>
      <c r="P57" s="78"/>
      <c r="Q57" s="78"/>
      <c r="R57" s="89"/>
      <c r="S57" s="48">
        <v>0</v>
      </c>
      <c r="T57" s="48">
        <v>4</v>
      </c>
      <c r="U57" s="49">
        <v>14.894444</v>
      </c>
      <c r="V57" s="49">
        <v>0.009346</v>
      </c>
      <c r="W57" s="49">
        <v>0.017303</v>
      </c>
      <c r="X57" s="49">
        <v>0.707383</v>
      </c>
      <c r="Y57" s="49">
        <v>0.5</v>
      </c>
      <c r="Z57" s="49">
        <v>0</v>
      </c>
      <c r="AA57" s="73">
        <v>57</v>
      </c>
      <c r="AB57" s="73"/>
      <c r="AC57" s="74"/>
      <c r="AD57" s="80" t="s">
        <v>602</v>
      </c>
      <c r="AE57" s="80">
        <v>416</v>
      </c>
      <c r="AF57" s="80">
        <v>368</v>
      </c>
      <c r="AG57" s="80">
        <v>697</v>
      </c>
      <c r="AH57" s="80">
        <v>1722</v>
      </c>
      <c r="AI57" s="80"/>
      <c r="AJ57" s="80" t="s">
        <v>663</v>
      </c>
      <c r="AK57" s="80" t="s">
        <v>712</v>
      </c>
      <c r="AL57" s="80"/>
      <c r="AM57" s="80"/>
      <c r="AN57" s="82">
        <v>42432.07398148148</v>
      </c>
      <c r="AO57" s="80"/>
      <c r="AP57" s="80" t="b">
        <v>1</v>
      </c>
      <c r="AQ57" s="80" t="b">
        <v>0</v>
      </c>
      <c r="AR57" s="80" t="b">
        <v>0</v>
      </c>
      <c r="AS57" s="80" t="s">
        <v>517</v>
      </c>
      <c r="AT57" s="80">
        <v>11</v>
      </c>
      <c r="AU57" s="80"/>
      <c r="AV57" s="80" t="b">
        <v>0</v>
      </c>
      <c r="AW57" s="80" t="s">
        <v>841</v>
      </c>
      <c r="AX57" s="85" t="s">
        <v>896</v>
      </c>
      <c r="AY57" s="80" t="s">
        <v>66</v>
      </c>
      <c r="AZ57" s="80" t="str">
        <f>REPLACE(INDEX(GroupVertices[Group],MATCH(Vertices[[#This Row],[Vertex]],GroupVertices[Vertex],0)),1,1,"")</f>
        <v>1</v>
      </c>
      <c r="BA57" s="48" t="s">
        <v>290</v>
      </c>
      <c r="BB57" s="48" t="s">
        <v>290</v>
      </c>
      <c r="BC57" s="48" t="s">
        <v>294</v>
      </c>
      <c r="BD57" s="48" t="s">
        <v>294</v>
      </c>
      <c r="BE57" s="48" t="s">
        <v>296</v>
      </c>
      <c r="BF57" s="48" t="s">
        <v>296</v>
      </c>
      <c r="BG57" s="123" t="s">
        <v>1166</v>
      </c>
      <c r="BH57" s="123" t="s">
        <v>1166</v>
      </c>
      <c r="BI57" s="123" t="s">
        <v>1187</v>
      </c>
      <c r="BJ57" s="123" t="s">
        <v>1187</v>
      </c>
      <c r="BK57" s="123">
        <v>0</v>
      </c>
      <c r="BL57" s="126">
        <v>0</v>
      </c>
      <c r="BM57" s="123">
        <v>0</v>
      </c>
      <c r="BN57" s="126">
        <v>0</v>
      </c>
      <c r="BO57" s="123">
        <v>0</v>
      </c>
      <c r="BP57" s="126">
        <v>0</v>
      </c>
      <c r="BQ57" s="123">
        <v>12</v>
      </c>
      <c r="BR57" s="126">
        <v>100</v>
      </c>
      <c r="BS57" s="123">
        <v>12</v>
      </c>
      <c r="BT57" s="86"/>
      <c r="BU57" s="2"/>
      <c r="BV57" s="3"/>
      <c r="BW57" s="3"/>
      <c r="BX57" s="3"/>
      <c r="BY57" s="3"/>
    </row>
    <row r="58" spans="1:77" ht="288">
      <c r="A58" s="66" t="s">
        <v>263</v>
      </c>
      <c r="B58" s="67"/>
      <c r="C58" s="67" t="s">
        <v>64</v>
      </c>
      <c r="D58" s="68">
        <v>162</v>
      </c>
      <c r="E58" s="70"/>
      <c r="F58" s="103" t="s">
        <v>355</v>
      </c>
      <c r="G58" s="67"/>
      <c r="H58" s="71" t="s">
        <v>263</v>
      </c>
      <c r="I58" s="72"/>
      <c r="J58" s="72"/>
      <c r="K58" s="50" t="s">
        <v>959</v>
      </c>
      <c r="L58" s="75">
        <v>1</v>
      </c>
      <c r="M58" s="76">
        <v>1030.7559814453125</v>
      </c>
      <c r="N58" s="76">
        <v>2769.28173828125</v>
      </c>
      <c r="O58" s="77"/>
      <c r="P58" s="78"/>
      <c r="Q58" s="78"/>
      <c r="R58" s="89"/>
      <c r="S58" s="48">
        <v>0</v>
      </c>
      <c r="T58" s="48">
        <v>3</v>
      </c>
      <c r="U58" s="49">
        <v>0</v>
      </c>
      <c r="V58" s="49">
        <v>0.008772</v>
      </c>
      <c r="W58" s="49">
        <v>0.014464</v>
      </c>
      <c r="X58" s="49">
        <v>0.550298</v>
      </c>
      <c r="Y58" s="49">
        <v>0.6666666666666666</v>
      </c>
      <c r="Z58" s="49">
        <v>0</v>
      </c>
      <c r="AA58" s="73">
        <v>58</v>
      </c>
      <c r="AB58" s="73"/>
      <c r="AC58" s="74"/>
      <c r="AD58" s="80" t="s">
        <v>603</v>
      </c>
      <c r="AE58" s="80">
        <v>104</v>
      </c>
      <c r="AF58" s="80">
        <v>84</v>
      </c>
      <c r="AG58" s="80">
        <v>182</v>
      </c>
      <c r="AH58" s="80">
        <v>521</v>
      </c>
      <c r="AI58" s="80"/>
      <c r="AJ58" s="80" t="s">
        <v>664</v>
      </c>
      <c r="AK58" s="80"/>
      <c r="AL58" s="80"/>
      <c r="AM58" s="80"/>
      <c r="AN58" s="82">
        <v>42963.84732638889</v>
      </c>
      <c r="AO58" s="80"/>
      <c r="AP58" s="80" t="b">
        <v>0</v>
      </c>
      <c r="AQ58" s="80" t="b">
        <v>0</v>
      </c>
      <c r="AR58" s="80" t="b">
        <v>0</v>
      </c>
      <c r="AS58" s="80" t="s">
        <v>517</v>
      </c>
      <c r="AT58" s="80">
        <v>2</v>
      </c>
      <c r="AU58" s="85" t="s">
        <v>822</v>
      </c>
      <c r="AV58" s="80" t="b">
        <v>0</v>
      </c>
      <c r="AW58" s="80" t="s">
        <v>841</v>
      </c>
      <c r="AX58" s="85" t="s">
        <v>897</v>
      </c>
      <c r="AY58" s="80" t="s">
        <v>66</v>
      </c>
      <c r="AZ58" s="80" t="str">
        <f>REPLACE(INDEX(GroupVertices[Group],MATCH(Vertices[[#This Row],[Vertex]],GroupVertices[Vertex],0)),1,1,"")</f>
        <v>1</v>
      </c>
      <c r="BA58" s="48" t="s">
        <v>293</v>
      </c>
      <c r="BB58" s="48" t="s">
        <v>293</v>
      </c>
      <c r="BC58" s="48" t="s">
        <v>294</v>
      </c>
      <c r="BD58" s="48" t="s">
        <v>294</v>
      </c>
      <c r="BE58" s="48" t="s">
        <v>296</v>
      </c>
      <c r="BF58" s="48" t="s">
        <v>296</v>
      </c>
      <c r="BG58" s="123" t="s">
        <v>1175</v>
      </c>
      <c r="BH58" s="123" t="s">
        <v>1175</v>
      </c>
      <c r="BI58" s="123" t="s">
        <v>1195</v>
      </c>
      <c r="BJ58" s="123" t="s">
        <v>1195</v>
      </c>
      <c r="BK58" s="123">
        <v>0</v>
      </c>
      <c r="BL58" s="126">
        <v>0</v>
      </c>
      <c r="BM58" s="123">
        <v>0</v>
      </c>
      <c r="BN58" s="126">
        <v>0</v>
      </c>
      <c r="BO58" s="123">
        <v>0</v>
      </c>
      <c r="BP58" s="126">
        <v>0</v>
      </c>
      <c r="BQ58" s="123">
        <v>13</v>
      </c>
      <c r="BR58" s="126">
        <v>100</v>
      </c>
      <c r="BS58" s="123">
        <v>13</v>
      </c>
      <c r="BT58" s="86"/>
      <c r="BU58" s="2"/>
      <c r="BV58" s="3"/>
      <c r="BW58" s="3"/>
      <c r="BX58" s="3"/>
      <c r="BY58" s="3"/>
    </row>
    <row r="59" spans="1:77" ht="302.4">
      <c r="A59" s="66" t="s">
        <v>264</v>
      </c>
      <c r="B59" s="67"/>
      <c r="C59" s="67" t="s">
        <v>64</v>
      </c>
      <c r="D59" s="68">
        <v>272.55392096</v>
      </c>
      <c r="E59" s="70"/>
      <c r="F59" s="103" t="s">
        <v>356</v>
      </c>
      <c r="G59" s="67"/>
      <c r="H59" s="71" t="s">
        <v>264</v>
      </c>
      <c r="I59" s="72"/>
      <c r="J59" s="72"/>
      <c r="K59" s="50" t="s">
        <v>960</v>
      </c>
      <c r="L59" s="75">
        <v>125.61013635071131</v>
      </c>
      <c r="M59" s="76">
        <v>3725.262939453125</v>
      </c>
      <c r="N59" s="76">
        <v>4521.81591796875</v>
      </c>
      <c r="O59" s="77"/>
      <c r="P59" s="78"/>
      <c r="Q59" s="78"/>
      <c r="R59" s="89"/>
      <c r="S59" s="48">
        <v>0</v>
      </c>
      <c r="T59" s="48">
        <v>4</v>
      </c>
      <c r="U59" s="49">
        <v>14.894444</v>
      </c>
      <c r="V59" s="49">
        <v>0.009346</v>
      </c>
      <c r="W59" s="49">
        <v>0.017303</v>
      </c>
      <c r="X59" s="49">
        <v>0.707383</v>
      </c>
      <c r="Y59" s="49">
        <v>0.5</v>
      </c>
      <c r="Z59" s="49">
        <v>0</v>
      </c>
      <c r="AA59" s="73">
        <v>59</v>
      </c>
      <c r="AB59" s="73"/>
      <c r="AC59" s="74"/>
      <c r="AD59" s="80" t="s">
        <v>604</v>
      </c>
      <c r="AE59" s="80">
        <v>907</v>
      </c>
      <c r="AF59" s="80">
        <v>339</v>
      </c>
      <c r="AG59" s="80">
        <v>571</v>
      </c>
      <c r="AH59" s="80">
        <v>518</v>
      </c>
      <c r="AI59" s="80"/>
      <c r="AJ59" s="80" t="s">
        <v>665</v>
      </c>
      <c r="AK59" s="80" t="s">
        <v>713</v>
      </c>
      <c r="AL59" s="85" t="s">
        <v>761</v>
      </c>
      <c r="AM59" s="80"/>
      <c r="AN59" s="82">
        <v>41783.57400462963</v>
      </c>
      <c r="AO59" s="85" t="s">
        <v>812</v>
      </c>
      <c r="AP59" s="80" t="b">
        <v>1</v>
      </c>
      <c r="AQ59" s="80" t="b">
        <v>0</v>
      </c>
      <c r="AR59" s="80" t="b">
        <v>1</v>
      </c>
      <c r="AS59" s="80" t="s">
        <v>519</v>
      </c>
      <c r="AT59" s="80">
        <v>26</v>
      </c>
      <c r="AU59" s="85" t="s">
        <v>822</v>
      </c>
      <c r="AV59" s="80" t="b">
        <v>0</v>
      </c>
      <c r="AW59" s="80" t="s">
        <v>841</v>
      </c>
      <c r="AX59" s="85" t="s">
        <v>898</v>
      </c>
      <c r="AY59" s="80" t="s">
        <v>66</v>
      </c>
      <c r="AZ59" s="80" t="str">
        <f>REPLACE(INDEX(GroupVertices[Group],MATCH(Vertices[[#This Row],[Vertex]],GroupVertices[Vertex],0)),1,1,"")</f>
        <v>1</v>
      </c>
      <c r="BA59" s="48" t="s">
        <v>290</v>
      </c>
      <c r="BB59" s="48" t="s">
        <v>290</v>
      </c>
      <c r="BC59" s="48" t="s">
        <v>294</v>
      </c>
      <c r="BD59" s="48" t="s">
        <v>294</v>
      </c>
      <c r="BE59" s="48" t="s">
        <v>296</v>
      </c>
      <c r="BF59" s="48" t="s">
        <v>296</v>
      </c>
      <c r="BG59" s="123" t="s">
        <v>1166</v>
      </c>
      <c r="BH59" s="123" t="s">
        <v>1166</v>
      </c>
      <c r="BI59" s="123" t="s">
        <v>1187</v>
      </c>
      <c r="BJ59" s="123" t="s">
        <v>1187</v>
      </c>
      <c r="BK59" s="123">
        <v>0</v>
      </c>
      <c r="BL59" s="126">
        <v>0</v>
      </c>
      <c r="BM59" s="123">
        <v>0</v>
      </c>
      <c r="BN59" s="126">
        <v>0</v>
      </c>
      <c r="BO59" s="123">
        <v>0</v>
      </c>
      <c r="BP59" s="126">
        <v>0</v>
      </c>
      <c r="BQ59" s="123">
        <v>12</v>
      </c>
      <c r="BR59" s="126">
        <v>100</v>
      </c>
      <c r="BS59" s="123">
        <v>12</v>
      </c>
      <c r="BT59" s="86"/>
      <c r="BU59" s="2"/>
      <c r="BV59" s="3"/>
      <c r="BW59" s="3"/>
      <c r="BX59" s="3"/>
      <c r="BY59" s="3"/>
    </row>
    <row r="60" spans="1:77" ht="409.6">
      <c r="A60" s="66" t="s">
        <v>265</v>
      </c>
      <c r="B60" s="67"/>
      <c r="C60" s="67" t="s">
        <v>64</v>
      </c>
      <c r="D60" s="68">
        <v>162</v>
      </c>
      <c r="E60" s="70"/>
      <c r="F60" s="103" t="s">
        <v>357</v>
      </c>
      <c r="G60" s="67"/>
      <c r="H60" s="71" t="s">
        <v>265</v>
      </c>
      <c r="I60" s="72"/>
      <c r="J60" s="72"/>
      <c r="K60" s="50" t="s">
        <v>961</v>
      </c>
      <c r="L60" s="75">
        <v>1</v>
      </c>
      <c r="M60" s="76">
        <v>6337.67236328125</v>
      </c>
      <c r="N60" s="76">
        <v>617.2222290039062</v>
      </c>
      <c r="O60" s="77"/>
      <c r="P60" s="78"/>
      <c r="Q60" s="78"/>
      <c r="R60" s="89"/>
      <c r="S60" s="48">
        <v>0</v>
      </c>
      <c r="T60" s="48">
        <v>1</v>
      </c>
      <c r="U60" s="49">
        <v>0</v>
      </c>
      <c r="V60" s="49">
        <v>0.142857</v>
      </c>
      <c r="W60" s="49">
        <v>0</v>
      </c>
      <c r="X60" s="49">
        <v>0.595234</v>
      </c>
      <c r="Y60" s="49">
        <v>0</v>
      </c>
      <c r="Z60" s="49">
        <v>0</v>
      </c>
      <c r="AA60" s="73">
        <v>60</v>
      </c>
      <c r="AB60" s="73"/>
      <c r="AC60" s="74"/>
      <c r="AD60" s="80" t="s">
        <v>605</v>
      </c>
      <c r="AE60" s="80">
        <v>1001</v>
      </c>
      <c r="AF60" s="80">
        <v>6293</v>
      </c>
      <c r="AG60" s="80">
        <v>9201</v>
      </c>
      <c r="AH60" s="80">
        <v>7367</v>
      </c>
      <c r="AI60" s="80"/>
      <c r="AJ60" s="80" t="s">
        <v>666</v>
      </c>
      <c r="AK60" s="80" t="s">
        <v>714</v>
      </c>
      <c r="AL60" s="85" t="s">
        <v>762</v>
      </c>
      <c r="AM60" s="80"/>
      <c r="AN60" s="82">
        <v>39948.45684027778</v>
      </c>
      <c r="AO60" s="85" t="s">
        <v>813</v>
      </c>
      <c r="AP60" s="80" t="b">
        <v>0</v>
      </c>
      <c r="AQ60" s="80" t="b">
        <v>0</v>
      </c>
      <c r="AR60" s="80" t="b">
        <v>1</v>
      </c>
      <c r="AS60" s="80" t="s">
        <v>519</v>
      </c>
      <c r="AT60" s="80">
        <v>399</v>
      </c>
      <c r="AU60" s="85" t="s">
        <v>822</v>
      </c>
      <c r="AV60" s="80" t="b">
        <v>1</v>
      </c>
      <c r="AW60" s="80" t="s">
        <v>841</v>
      </c>
      <c r="AX60" s="85" t="s">
        <v>899</v>
      </c>
      <c r="AY60" s="80" t="s">
        <v>66</v>
      </c>
      <c r="AZ60" s="80" t="str">
        <f>REPLACE(INDEX(GroupVertices[Group],MATCH(Vertices[[#This Row],[Vertex]],GroupVertices[Vertex],0)),1,1,"")</f>
        <v>3</v>
      </c>
      <c r="BA60" s="48"/>
      <c r="BB60" s="48"/>
      <c r="BC60" s="48"/>
      <c r="BD60" s="48"/>
      <c r="BE60" s="48" t="s">
        <v>296</v>
      </c>
      <c r="BF60" s="48" t="s">
        <v>296</v>
      </c>
      <c r="BG60" s="123" t="s">
        <v>1091</v>
      </c>
      <c r="BH60" s="123" t="s">
        <v>1091</v>
      </c>
      <c r="BI60" s="123" t="s">
        <v>1129</v>
      </c>
      <c r="BJ60" s="123" t="s">
        <v>1129</v>
      </c>
      <c r="BK60" s="123">
        <v>0</v>
      </c>
      <c r="BL60" s="126">
        <v>0</v>
      </c>
      <c r="BM60" s="123">
        <v>1</v>
      </c>
      <c r="BN60" s="126">
        <v>4.761904761904762</v>
      </c>
      <c r="BO60" s="123">
        <v>0</v>
      </c>
      <c r="BP60" s="126">
        <v>0</v>
      </c>
      <c r="BQ60" s="123">
        <v>20</v>
      </c>
      <c r="BR60" s="126">
        <v>95.23809523809524</v>
      </c>
      <c r="BS60" s="123">
        <v>21</v>
      </c>
      <c r="BT60" s="86"/>
      <c r="BU60" s="2"/>
      <c r="BV60" s="3"/>
      <c r="BW60" s="3"/>
      <c r="BX60" s="3"/>
      <c r="BY60" s="3"/>
    </row>
    <row r="61" spans="1:77" ht="409.6">
      <c r="A61" s="66" t="s">
        <v>267</v>
      </c>
      <c r="B61" s="67"/>
      <c r="C61" s="67" t="s">
        <v>64</v>
      </c>
      <c r="D61" s="68">
        <v>162</v>
      </c>
      <c r="E61" s="70"/>
      <c r="F61" s="103" t="s">
        <v>359</v>
      </c>
      <c r="G61" s="67"/>
      <c r="H61" s="71" t="s">
        <v>267</v>
      </c>
      <c r="I61" s="72"/>
      <c r="J61" s="72"/>
      <c r="K61" s="50" t="s">
        <v>962</v>
      </c>
      <c r="L61" s="75">
        <v>1</v>
      </c>
      <c r="M61" s="76">
        <v>8882.0908203125</v>
      </c>
      <c r="N61" s="76">
        <v>909.9833374023438</v>
      </c>
      <c r="O61" s="77"/>
      <c r="P61" s="78"/>
      <c r="Q61" s="78"/>
      <c r="R61" s="89"/>
      <c r="S61" s="48">
        <v>0</v>
      </c>
      <c r="T61" s="48">
        <v>1</v>
      </c>
      <c r="U61" s="49">
        <v>0</v>
      </c>
      <c r="V61" s="49">
        <v>0.142857</v>
      </c>
      <c r="W61" s="49">
        <v>0</v>
      </c>
      <c r="X61" s="49">
        <v>0.595234</v>
      </c>
      <c r="Y61" s="49">
        <v>0</v>
      </c>
      <c r="Z61" s="49">
        <v>0</v>
      </c>
      <c r="AA61" s="73">
        <v>61</v>
      </c>
      <c r="AB61" s="73"/>
      <c r="AC61" s="74"/>
      <c r="AD61" s="80" t="s">
        <v>606</v>
      </c>
      <c r="AE61" s="80">
        <v>396</v>
      </c>
      <c r="AF61" s="80">
        <v>1976</v>
      </c>
      <c r="AG61" s="80">
        <v>40787</v>
      </c>
      <c r="AH61" s="80">
        <v>13598</v>
      </c>
      <c r="AI61" s="80"/>
      <c r="AJ61" s="80" t="s">
        <v>667</v>
      </c>
      <c r="AK61" s="80" t="s">
        <v>715</v>
      </c>
      <c r="AL61" s="85" t="s">
        <v>763</v>
      </c>
      <c r="AM61" s="80"/>
      <c r="AN61" s="82">
        <v>39833.60925925926</v>
      </c>
      <c r="AO61" s="85" t="s">
        <v>814</v>
      </c>
      <c r="AP61" s="80" t="b">
        <v>0</v>
      </c>
      <c r="AQ61" s="80" t="b">
        <v>0</v>
      </c>
      <c r="AR61" s="80" t="b">
        <v>0</v>
      </c>
      <c r="AS61" s="80" t="s">
        <v>519</v>
      </c>
      <c r="AT61" s="80">
        <v>322</v>
      </c>
      <c r="AU61" s="85" t="s">
        <v>825</v>
      </c>
      <c r="AV61" s="80" t="b">
        <v>0</v>
      </c>
      <c r="AW61" s="80" t="s">
        <v>841</v>
      </c>
      <c r="AX61" s="85" t="s">
        <v>900</v>
      </c>
      <c r="AY61" s="80" t="s">
        <v>66</v>
      </c>
      <c r="AZ61" s="80" t="str">
        <f>REPLACE(INDEX(GroupVertices[Group],MATCH(Vertices[[#This Row],[Vertex]],GroupVertices[Vertex],0)),1,1,"")</f>
        <v>3</v>
      </c>
      <c r="BA61" s="48"/>
      <c r="BB61" s="48"/>
      <c r="BC61" s="48"/>
      <c r="BD61" s="48"/>
      <c r="BE61" s="48" t="s">
        <v>296</v>
      </c>
      <c r="BF61" s="48" t="s">
        <v>296</v>
      </c>
      <c r="BG61" s="123" t="s">
        <v>1091</v>
      </c>
      <c r="BH61" s="123" t="s">
        <v>1091</v>
      </c>
      <c r="BI61" s="123" t="s">
        <v>1129</v>
      </c>
      <c r="BJ61" s="123" t="s">
        <v>1129</v>
      </c>
      <c r="BK61" s="123">
        <v>0</v>
      </c>
      <c r="BL61" s="126">
        <v>0</v>
      </c>
      <c r="BM61" s="123">
        <v>1</v>
      </c>
      <c r="BN61" s="126">
        <v>4.761904761904762</v>
      </c>
      <c r="BO61" s="123">
        <v>0</v>
      </c>
      <c r="BP61" s="126">
        <v>0</v>
      </c>
      <c r="BQ61" s="123">
        <v>20</v>
      </c>
      <c r="BR61" s="126">
        <v>95.23809523809524</v>
      </c>
      <c r="BS61" s="123">
        <v>21</v>
      </c>
      <c r="BT61" s="86"/>
      <c r="BU61" s="2"/>
      <c r="BV61" s="3"/>
      <c r="BW61" s="3"/>
      <c r="BX61" s="3"/>
      <c r="BY61" s="3"/>
    </row>
    <row r="62" spans="1:77" ht="302.4">
      <c r="A62" s="66" t="s">
        <v>268</v>
      </c>
      <c r="B62" s="67"/>
      <c r="C62" s="67" t="s">
        <v>64</v>
      </c>
      <c r="D62" s="68">
        <v>272.55392096</v>
      </c>
      <c r="E62" s="70"/>
      <c r="F62" s="103" t="s">
        <v>360</v>
      </c>
      <c r="G62" s="67"/>
      <c r="H62" s="71" t="s">
        <v>268</v>
      </c>
      <c r="I62" s="72"/>
      <c r="J62" s="72"/>
      <c r="K62" s="50" t="s">
        <v>963</v>
      </c>
      <c r="L62" s="75">
        <v>125.61013635071131</v>
      </c>
      <c r="M62" s="76">
        <v>4026.3515625</v>
      </c>
      <c r="N62" s="76">
        <v>3348.822998046875</v>
      </c>
      <c r="O62" s="77"/>
      <c r="P62" s="78"/>
      <c r="Q62" s="78"/>
      <c r="R62" s="89"/>
      <c r="S62" s="48">
        <v>0</v>
      </c>
      <c r="T62" s="48">
        <v>4</v>
      </c>
      <c r="U62" s="49">
        <v>14.894444</v>
      </c>
      <c r="V62" s="49">
        <v>0.009346</v>
      </c>
      <c r="W62" s="49">
        <v>0.017303</v>
      </c>
      <c r="X62" s="49">
        <v>0.707383</v>
      </c>
      <c r="Y62" s="49">
        <v>0.5</v>
      </c>
      <c r="Z62" s="49">
        <v>0</v>
      </c>
      <c r="AA62" s="73">
        <v>62</v>
      </c>
      <c r="AB62" s="73"/>
      <c r="AC62" s="74"/>
      <c r="AD62" s="80" t="s">
        <v>607</v>
      </c>
      <c r="AE62" s="80">
        <v>1462</v>
      </c>
      <c r="AF62" s="80">
        <v>1209</v>
      </c>
      <c r="AG62" s="80">
        <v>7321</v>
      </c>
      <c r="AH62" s="80">
        <v>1309</v>
      </c>
      <c r="AI62" s="80"/>
      <c r="AJ62" s="80" t="s">
        <v>668</v>
      </c>
      <c r="AK62" s="80"/>
      <c r="AL62" s="85" t="s">
        <v>764</v>
      </c>
      <c r="AM62" s="80"/>
      <c r="AN62" s="82">
        <v>39841.49391203704</v>
      </c>
      <c r="AO62" s="85" t="s">
        <v>815</v>
      </c>
      <c r="AP62" s="80" t="b">
        <v>0</v>
      </c>
      <c r="AQ62" s="80" t="b">
        <v>0</v>
      </c>
      <c r="AR62" s="80" t="b">
        <v>0</v>
      </c>
      <c r="AS62" s="80" t="s">
        <v>517</v>
      </c>
      <c r="AT62" s="80">
        <v>99</v>
      </c>
      <c r="AU62" s="85" t="s">
        <v>822</v>
      </c>
      <c r="AV62" s="80" t="b">
        <v>0</v>
      </c>
      <c r="AW62" s="80" t="s">
        <v>841</v>
      </c>
      <c r="AX62" s="85" t="s">
        <v>901</v>
      </c>
      <c r="AY62" s="80" t="s">
        <v>66</v>
      </c>
      <c r="AZ62" s="80" t="str">
        <f>REPLACE(INDEX(GroupVertices[Group],MATCH(Vertices[[#This Row],[Vertex]],GroupVertices[Vertex],0)),1,1,"")</f>
        <v>1</v>
      </c>
      <c r="BA62" s="48" t="s">
        <v>290</v>
      </c>
      <c r="BB62" s="48" t="s">
        <v>290</v>
      </c>
      <c r="BC62" s="48" t="s">
        <v>294</v>
      </c>
      <c r="BD62" s="48" t="s">
        <v>294</v>
      </c>
      <c r="BE62" s="48" t="s">
        <v>296</v>
      </c>
      <c r="BF62" s="48" t="s">
        <v>296</v>
      </c>
      <c r="BG62" s="123" t="s">
        <v>1166</v>
      </c>
      <c r="BH62" s="123" t="s">
        <v>1166</v>
      </c>
      <c r="BI62" s="123" t="s">
        <v>1187</v>
      </c>
      <c r="BJ62" s="123" t="s">
        <v>1187</v>
      </c>
      <c r="BK62" s="123">
        <v>0</v>
      </c>
      <c r="BL62" s="126">
        <v>0</v>
      </c>
      <c r="BM62" s="123">
        <v>0</v>
      </c>
      <c r="BN62" s="126">
        <v>0</v>
      </c>
      <c r="BO62" s="123">
        <v>0</v>
      </c>
      <c r="BP62" s="126">
        <v>0</v>
      </c>
      <c r="BQ62" s="123">
        <v>12</v>
      </c>
      <c r="BR62" s="126">
        <v>100</v>
      </c>
      <c r="BS62" s="123">
        <v>12</v>
      </c>
      <c r="BT62" s="86"/>
      <c r="BU62" s="2"/>
      <c r="BV62" s="3"/>
      <c r="BW62" s="3"/>
      <c r="BX62" s="3"/>
      <c r="BY62" s="3"/>
    </row>
    <row r="63" spans="1:77" ht="57.6">
      <c r="A63" s="66" t="s">
        <v>275</v>
      </c>
      <c r="B63" s="67"/>
      <c r="C63" s="67" t="s">
        <v>64</v>
      </c>
      <c r="D63" s="68">
        <v>162</v>
      </c>
      <c r="E63" s="70"/>
      <c r="F63" s="103" t="s">
        <v>840</v>
      </c>
      <c r="G63" s="67"/>
      <c r="H63" s="71" t="s">
        <v>275</v>
      </c>
      <c r="I63" s="72"/>
      <c r="J63" s="72"/>
      <c r="K63" s="50" t="s">
        <v>964</v>
      </c>
      <c r="L63" s="75">
        <v>1</v>
      </c>
      <c r="M63" s="76">
        <v>3731.782958984375</v>
      </c>
      <c r="N63" s="76">
        <v>954.2821655273438</v>
      </c>
      <c r="O63" s="77"/>
      <c r="P63" s="78"/>
      <c r="Q63" s="78"/>
      <c r="R63" s="89"/>
      <c r="S63" s="48">
        <v>1</v>
      </c>
      <c r="T63" s="48">
        <v>0</v>
      </c>
      <c r="U63" s="49">
        <v>0</v>
      </c>
      <c r="V63" s="49">
        <v>0.007519</v>
      </c>
      <c r="W63" s="49">
        <v>0.004795</v>
      </c>
      <c r="X63" s="49">
        <v>0.295562</v>
      </c>
      <c r="Y63" s="49">
        <v>0</v>
      </c>
      <c r="Z63" s="49">
        <v>0</v>
      </c>
      <c r="AA63" s="73">
        <v>63</v>
      </c>
      <c r="AB63" s="73"/>
      <c r="AC63" s="74"/>
      <c r="AD63" s="80" t="s">
        <v>608</v>
      </c>
      <c r="AE63" s="80">
        <v>3705</v>
      </c>
      <c r="AF63" s="80">
        <v>8340</v>
      </c>
      <c r="AG63" s="80">
        <v>38691</v>
      </c>
      <c r="AH63" s="80">
        <v>12395</v>
      </c>
      <c r="AI63" s="80"/>
      <c r="AJ63" s="80" t="s">
        <v>669</v>
      </c>
      <c r="AK63" s="80" t="s">
        <v>716</v>
      </c>
      <c r="AL63" s="85" t="s">
        <v>765</v>
      </c>
      <c r="AM63" s="80"/>
      <c r="AN63" s="82">
        <v>40015.9103125</v>
      </c>
      <c r="AO63" s="85" t="s">
        <v>816</v>
      </c>
      <c r="AP63" s="80" t="b">
        <v>0</v>
      </c>
      <c r="AQ63" s="80" t="b">
        <v>0</v>
      </c>
      <c r="AR63" s="80" t="b">
        <v>0</v>
      </c>
      <c r="AS63" s="80" t="s">
        <v>517</v>
      </c>
      <c r="AT63" s="80">
        <v>397</v>
      </c>
      <c r="AU63" s="85" t="s">
        <v>836</v>
      </c>
      <c r="AV63" s="80" t="b">
        <v>0</v>
      </c>
      <c r="AW63" s="80" t="s">
        <v>841</v>
      </c>
      <c r="AX63" s="85" t="s">
        <v>902</v>
      </c>
      <c r="AY63" s="80" t="s">
        <v>65</v>
      </c>
      <c r="AZ63" s="80"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U63" s="2"/>
      <c r="BV63" s="3"/>
      <c r="BW63" s="3"/>
      <c r="BX63" s="3"/>
      <c r="BY63" s="3"/>
    </row>
    <row r="64" spans="1:77" ht="302.4">
      <c r="A64" s="90" t="s">
        <v>272</v>
      </c>
      <c r="B64" s="91"/>
      <c r="C64" s="91" t="s">
        <v>64</v>
      </c>
      <c r="D64" s="92">
        <v>272.55392096</v>
      </c>
      <c r="E64" s="93"/>
      <c r="F64" s="104" t="s">
        <v>364</v>
      </c>
      <c r="G64" s="91"/>
      <c r="H64" s="94" t="s">
        <v>272</v>
      </c>
      <c r="I64" s="95"/>
      <c r="J64" s="95"/>
      <c r="K64" s="105" t="s">
        <v>965</v>
      </c>
      <c r="L64" s="96">
        <v>125.61013635071131</v>
      </c>
      <c r="M64" s="97">
        <v>1541.409912109375</v>
      </c>
      <c r="N64" s="97">
        <v>4455.61181640625</v>
      </c>
      <c r="O64" s="98"/>
      <c r="P64" s="99"/>
      <c r="Q64" s="99"/>
      <c r="R64" s="100"/>
      <c r="S64" s="48">
        <v>0</v>
      </c>
      <c r="T64" s="48">
        <v>4</v>
      </c>
      <c r="U64" s="49">
        <v>14.894444</v>
      </c>
      <c r="V64" s="49">
        <v>0.009346</v>
      </c>
      <c r="W64" s="49">
        <v>0.017303</v>
      </c>
      <c r="X64" s="49">
        <v>0.707383</v>
      </c>
      <c r="Y64" s="49">
        <v>0.5</v>
      </c>
      <c r="Z64" s="49">
        <v>0</v>
      </c>
      <c r="AA64" s="101">
        <v>64</v>
      </c>
      <c r="AB64" s="101"/>
      <c r="AC64" s="102"/>
      <c r="AD64" s="80" t="s">
        <v>609</v>
      </c>
      <c r="AE64" s="80">
        <v>1740</v>
      </c>
      <c r="AF64" s="80">
        <v>2351</v>
      </c>
      <c r="AG64" s="80">
        <v>7579</v>
      </c>
      <c r="AH64" s="80">
        <v>1328</v>
      </c>
      <c r="AI64" s="80"/>
      <c r="AJ64" s="80" t="s">
        <v>670</v>
      </c>
      <c r="AK64" s="85" t="s">
        <v>717</v>
      </c>
      <c r="AL64" s="85" t="s">
        <v>766</v>
      </c>
      <c r="AM64" s="80"/>
      <c r="AN64" s="82">
        <v>39673.919444444444</v>
      </c>
      <c r="AO64" s="85" t="s">
        <v>817</v>
      </c>
      <c r="AP64" s="80" t="b">
        <v>0</v>
      </c>
      <c r="AQ64" s="80" t="b">
        <v>0</v>
      </c>
      <c r="AR64" s="80" t="b">
        <v>0</v>
      </c>
      <c r="AS64" s="80" t="s">
        <v>517</v>
      </c>
      <c r="AT64" s="80">
        <v>163</v>
      </c>
      <c r="AU64" s="85" t="s">
        <v>822</v>
      </c>
      <c r="AV64" s="80" t="b">
        <v>0</v>
      </c>
      <c r="AW64" s="80" t="s">
        <v>841</v>
      </c>
      <c r="AX64" s="85" t="s">
        <v>903</v>
      </c>
      <c r="AY64" s="80" t="s">
        <v>66</v>
      </c>
      <c r="AZ64" s="80" t="str">
        <f>REPLACE(INDEX(GroupVertices[Group],MATCH(Vertices[[#This Row],[Vertex]],GroupVertices[Vertex],0)),1,1,"")</f>
        <v>1</v>
      </c>
      <c r="BA64" s="48" t="s">
        <v>290</v>
      </c>
      <c r="BB64" s="48" t="s">
        <v>290</v>
      </c>
      <c r="BC64" s="48" t="s">
        <v>294</v>
      </c>
      <c r="BD64" s="48" t="s">
        <v>294</v>
      </c>
      <c r="BE64" s="48" t="s">
        <v>296</v>
      </c>
      <c r="BF64" s="48" t="s">
        <v>296</v>
      </c>
      <c r="BG64" s="123" t="s">
        <v>1166</v>
      </c>
      <c r="BH64" s="123" t="s">
        <v>1166</v>
      </c>
      <c r="BI64" s="123" t="s">
        <v>1187</v>
      </c>
      <c r="BJ64" s="123" t="s">
        <v>1187</v>
      </c>
      <c r="BK64" s="123">
        <v>0</v>
      </c>
      <c r="BL64" s="126">
        <v>0</v>
      </c>
      <c r="BM64" s="123">
        <v>0</v>
      </c>
      <c r="BN64" s="126">
        <v>0</v>
      </c>
      <c r="BO64" s="123">
        <v>0</v>
      </c>
      <c r="BP64" s="126">
        <v>0</v>
      </c>
      <c r="BQ64" s="123">
        <v>12</v>
      </c>
      <c r="BR64" s="126">
        <v>100</v>
      </c>
      <c r="BS64" s="123">
        <v>12</v>
      </c>
      <c r="BT64" s="86"/>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hyperlinks>
    <hyperlink ref="AK64" r:id="rId1" display="http://uimagine.edu.au/"/>
    <hyperlink ref="AL3" r:id="rId2" display="https://t.co/TJl2yKMxQH"/>
    <hyperlink ref="AL4" r:id="rId3" display="http://t.co/Jb6lgbc5tU"/>
    <hyperlink ref="AL5" r:id="rId4" display="https://t.co/9HmEQnxTzb"/>
    <hyperlink ref="AL6" r:id="rId5" display="http://t.co/z8HXgfT5KE"/>
    <hyperlink ref="AL7" r:id="rId6" display="https://t.co/yPbVocLm99"/>
    <hyperlink ref="AL8" r:id="rId7" display="https://t.co/UX1HETRmpZ"/>
    <hyperlink ref="AL9" r:id="rId8" display="https://t.co/7ojJ5NsLt6"/>
    <hyperlink ref="AL11" r:id="rId9" display="http://t.co/ogI6rYvBii"/>
    <hyperlink ref="AL12" r:id="rId10" display="https://t.co/ZXdVYR7M6a"/>
    <hyperlink ref="AL13" r:id="rId11" display="https://t.co/VLUifwkOIn"/>
    <hyperlink ref="AL15" r:id="rId12" display="https://t.co/5K9IG9zYFZ"/>
    <hyperlink ref="AL17" r:id="rId13" display="http://t.co/kzfw8mkr"/>
    <hyperlink ref="AL18" r:id="rId14" display="http://t.co/SoC67KDJ9N"/>
    <hyperlink ref="AL19" r:id="rId15" display="https://t.co/LH3GpiZW8c"/>
    <hyperlink ref="AL20" r:id="rId16" display="https://t.co/wGMq3U3ESh"/>
    <hyperlink ref="AL21" r:id="rId17" display="http://t.co/4YZWxaNjvi"/>
    <hyperlink ref="AL23" r:id="rId18" display="https://t.co/Pb9Xo5iFnu"/>
    <hyperlink ref="AL24" r:id="rId19" display="https://t.co/ZYp1OiNkiJ"/>
    <hyperlink ref="AL25" r:id="rId20" display="https://t.co/5tgD2H2gzC"/>
    <hyperlink ref="AL26" r:id="rId21" display="http://t.co/rOpEaOVhIX"/>
    <hyperlink ref="AL27" r:id="rId22" display="https://t.co/3UQJVy9yLt"/>
    <hyperlink ref="AL29" r:id="rId23" display="https://t.co/ZLuVjFKO0L"/>
    <hyperlink ref="AL30" r:id="rId24" display="https://t.co/QP40nFQfXa"/>
    <hyperlink ref="AL32" r:id="rId25" display="https://t.co/ZXdVYR7M6a"/>
    <hyperlink ref="AL33" r:id="rId26" display="https://t.co/SeO0KU15y5"/>
    <hyperlink ref="AL34" r:id="rId27" display="https://t.co/5aIjZ970pd"/>
    <hyperlink ref="AL35" r:id="rId28" display="http://t.co/4uKObPKduj"/>
    <hyperlink ref="AL36" r:id="rId29" display="https://t.co/GLsqa6KimU"/>
    <hyperlink ref="AL38" r:id="rId30" display="https://t.co/kMXdMTr9bt"/>
    <hyperlink ref="AL39" r:id="rId31" display="https://t.co/Wt1cSvZqEC"/>
    <hyperlink ref="AL40" r:id="rId32" display="https://t.co/GZVo6ZmiCI"/>
    <hyperlink ref="AL41" r:id="rId33" display="https://t.co/YYkuHNESJ1"/>
    <hyperlink ref="AL42" r:id="rId34" display="https://t.co/4xIpSAehw4"/>
    <hyperlink ref="AL43" r:id="rId35" display="http://t.co/MW6KFVKsBj"/>
    <hyperlink ref="AL45" r:id="rId36" display="https://t.co/tNerYaVTI7"/>
    <hyperlink ref="AL46" r:id="rId37" display="https://t.co/gGb7JBA67R"/>
    <hyperlink ref="AL47" r:id="rId38" display="https://t.co/7aB6nChTFI"/>
    <hyperlink ref="AL48" r:id="rId39" display="https://t.co/GoCyjoUhK7"/>
    <hyperlink ref="AL49" r:id="rId40" display="https://t.co/JDq5rTSiKb"/>
    <hyperlink ref="AL50" r:id="rId41" display="https://t.co/0sGzpt6HhH"/>
    <hyperlink ref="AL51" r:id="rId42" display="https://t.co/k774Mj9Cuh"/>
    <hyperlink ref="AL52" r:id="rId43" display="https://t.co/mHvsLOJq5F"/>
    <hyperlink ref="AL53" r:id="rId44" display="https://t.co/Z1ExcOzgI5"/>
    <hyperlink ref="AL54" r:id="rId45" display="https://t.co/I1lzFqiV4u"/>
    <hyperlink ref="AL59" r:id="rId46" display="https://t.co/NCySrmFiEq"/>
    <hyperlink ref="AL60" r:id="rId47" display="http://t.co/plVNrZebmd"/>
    <hyperlink ref="AL61" r:id="rId48" display="https://t.co/QJMKdPiEe4"/>
    <hyperlink ref="AL62" r:id="rId49" display="http://t.co/kVXMeLqkyl"/>
    <hyperlink ref="AL63" r:id="rId50" display="https://t.co/Sqin7wl3dE"/>
    <hyperlink ref="AL64" r:id="rId51" display="https://t.co/mx5WRnSWL3"/>
    <hyperlink ref="AO4" r:id="rId52" display="https://pbs.twimg.com/profile_banners/16548567/1530542859"/>
    <hyperlink ref="AO5" r:id="rId53" display="https://pbs.twimg.com/profile_banners/4016151/1445333850"/>
    <hyperlink ref="AO6" r:id="rId54" display="https://pbs.twimg.com/profile_banners/307878849/1453465850"/>
    <hyperlink ref="AO7" r:id="rId55" display="https://pbs.twimg.com/profile_banners/998602391623753728/1526979536"/>
    <hyperlink ref="AO9" r:id="rId56" display="https://pbs.twimg.com/profile_banners/32350449/1424621754"/>
    <hyperlink ref="AO10" r:id="rId57" display="https://pbs.twimg.com/profile_banners/450238031/1461156659"/>
    <hyperlink ref="AO11" r:id="rId58" display="https://pbs.twimg.com/profile_banners/253099487/1398259631"/>
    <hyperlink ref="AO12" r:id="rId59" display="https://pbs.twimg.com/profile_banners/3576910273/1481138855"/>
    <hyperlink ref="AO13" r:id="rId60" display="https://pbs.twimg.com/profile_banners/3880863628/1487615423"/>
    <hyperlink ref="AO14" r:id="rId61" display="https://pbs.twimg.com/profile_banners/16131758/1485157062"/>
    <hyperlink ref="AO15" r:id="rId62" display="https://pbs.twimg.com/profile_banners/595651045/1490634271"/>
    <hyperlink ref="AO17" r:id="rId63" display="https://pbs.twimg.com/profile_banners/583982997/1392659384"/>
    <hyperlink ref="AO18" r:id="rId64" display="https://pbs.twimg.com/profile_banners/177232653/1385974104"/>
    <hyperlink ref="AO19" r:id="rId65" display="https://pbs.twimg.com/profile_banners/5097211/1474531248"/>
    <hyperlink ref="AO20" r:id="rId66" display="https://pbs.twimg.com/profile_banners/1550686328/1475747311"/>
    <hyperlink ref="AO21" r:id="rId67" display="https://pbs.twimg.com/profile_banners/6058372/1524934678"/>
    <hyperlink ref="AO22" r:id="rId68" display="https://pbs.twimg.com/profile_banners/110493132/1518960557"/>
    <hyperlink ref="AO23" r:id="rId69" display="https://pbs.twimg.com/profile_banners/3281897366/1468847453"/>
    <hyperlink ref="AO24" r:id="rId70" display="https://pbs.twimg.com/profile_banners/176841064/1537905450"/>
    <hyperlink ref="AO25" r:id="rId71" display="https://pbs.twimg.com/profile_banners/34362372/1398468414"/>
    <hyperlink ref="AO26" r:id="rId72" display="https://pbs.twimg.com/profile_banners/2574966348/1403112832"/>
    <hyperlink ref="AO27" r:id="rId73" display="https://pbs.twimg.com/profile_banners/59833587/1531151665"/>
    <hyperlink ref="AO28" r:id="rId74" display="https://pbs.twimg.com/profile_banners/600110123/1360437460"/>
    <hyperlink ref="AO29" r:id="rId75" display="https://pbs.twimg.com/profile_banners/885257749/1546818774"/>
    <hyperlink ref="AO30" r:id="rId76" display="https://pbs.twimg.com/profile_banners/14788950/1436434892"/>
    <hyperlink ref="AO31" r:id="rId77" display="https://pbs.twimg.com/profile_banners/188680059/1403733867"/>
    <hyperlink ref="AO33" r:id="rId78" display="https://pbs.twimg.com/profile_banners/2182862052/1544568902"/>
    <hyperlink ref="AO34" r:id="rId79" display="https://pbs.twimg.com/profile_banners/64362109/1538532464"/>
    <hyperlink ref="AO37" r:id="rId80" display="https://pbs.twimg.com/profile_banners/139627261/1509524968"/>
    <hyperlink ref="AO38" r:id="rId81" display="https://pbs.twimg.com/profile_banners/323173367/1548441990"/>
    <hyperlink ref="AO39" r:id="rId82" display="https://pbs.twimg.com/profile_banners/3130969245/1427889268"/>
    <hyperlink ref="AO40" r:id="rId83" display="https://pbs.twimg.com/profile_banners/103409417/1398245862"/>
    <hyperlink ref="AO41" r:id="rId84" display="https://pbs.twimg.com/profile_banners/18948321/1498626408"/>
    <hyperlink ref="AO42" r:id="rId85" display="https://pbs.twimg.com/profile_banners/83447547/1399733407"/>
    <hyperlink ref="AO43" r:id="rId86" display="https://pbs.twimg.com/profile_banners/816603745/1348142198"/>
    <hyperlink ref="AO45" r:id="rId87" display="https://pbs.twimg.com/profile_banners/16644586/1526497822"/>
    <hyperlink ref="AO46" r:id="rId88" display="https://pbs.twimg.com/profile_banners/15922122/1427199656"/>
    <hyperlink ref="AO48" r:id="rId89" display="https://pbs.twimg.com/profile_banners/2800009261/1492584525"/>
    <hyperlink ref="AO49" r:id="rId90" display="https://pbs.twimg.com/profile_banners/796813710505443328/1479327163"/>
    <hyperlink ref="AO50" r:id="rId91" display="https://pbs.twimg.com/profile_banners/1896407568/1406640933"/>
    <hyperlink ref="AO51" r:id="rId92" display="https://pbs.twimg.com/profile_banners/867964153/1414010044"/>
    <hyperlink ref="AO53" r:id="rId93" display="https://pbs.twimg.com/profile_banners/56644819/1446055451"/>
    <hyperlink ref="AO54" r:id="rId94" display="https://pbs.twimg.com/profile_banners/1139708371/1520876911"/>
    <hyperlink ref="AO55" r:id="rId95" display="https://pbs.twimg.com/profile_banners/62065310/1476972303"/>
    <hyperlink ref="AO56" r:id="rId96" display="https://pbs.twimg.com/profile_banners/13322172/1492244769"/>
    <hyperlink ref="AO59" r:id="rId97" display="https://pbs.twimg.com/profile_banners/2520504858/1428980215"/>
    <hyperlink ref="AO60" r:id="rId98" display="https://pbs.twimg.com/profile_banners/40217644/1458563007"/>
    <hyperlink ref="AO61" r:id="rId99" display="https://pbs.twimg.com/profile_banners/19238793/1394712439"/>
    <hyperlink ref="AO62" r:id="rId100" display="https://pbs.twimg.com/profile_banners/19647640/1455096740"/>
    <hyperlink ref="AO63" r:id="rId101" display="https://pbs.twimg.com/profile_banners/58933798/1543803093"/>
    <hyperlink ref="AO64" r:id="rId102" display="https://pbs.twimg.com/profile_banners/15843075/1538808016"/>
    <hyperlink ref="AU3" r:id="rId103" display="http://abs.twimg.com/images/themes/theme1/bg.png"/>
    <hyperlink ref="AU4" r:id="rId104" display="http://abs.twimg.com/images/themes/theme1/bg.png"/>
    <hyperlink ref="AU5" r:id="rId105" display="http://abs.twimg.com/images/themes/theme12/bg.gif"/>
    <hyperlink ref="AU6" r:id="rId106" display="http://abs.twimg.com/images/themes/theme1/bg.png"/>
    <hyperlink ref="AU8" r:id="rId107" display="http://abs.twimg.com/images/themes/theme1/bg.png"/>
    <hyperlink ref="AU9" r:id="rId108" display="http://abs.twimg.com/images/themes/theme1/bg.png"/>
    <hyperlink ref="AU10" r:id="rId109" display="http://abs.twimg.com/images/themes/theme1/bg.png"/>
    <hyperlink ref="AU11" r:id="rId110" display="http://abs.twimg.com/images/themes/theme1/bg.png"/>
    <hyperlink ref="AU12" r:id="rId111" display="http://abs.twimg.com/images/themes/theme1/bg.png"/>
    <hyperlink ref="AU13" r:id="rId112" display="http://abs.twimg.com/images/themes/theme1/bg.png"/>
    <hyperlink ref="AU14" r:id="rId113" display="http://abs.twimg.com/images/themes/theme7/bg.gif"/>
    <hyperlink ref="AU15" r:id="rId114" display="http://abs.twimg.com/images/themes/theme1/bg.png"/>
    <hyperlink ref="AU16" r:id="rId115" display="http://abs.twimg.com/images/themes/theme1/bg.png"/>
    <hyperlink ref="AU17" r:id="rId116" display="http://abs.twimg.com/images/themes/theme1/bg.png"/>
    <hyperlink ref="AU18" r:id="rId117" display="http://abs.twimg.com/images/themes/theme1/bg.png"/>
    <hyperlink ref="AU19" r:id="rId118" display="http://abs.twimg.com/images/themes/theme2/bg.gif"/>
    <hyperlink ref="AU20" r:id="rId119" display="http://abs.twimg.com/images/themes/theme1/bg.png"/>
    <hyperlink ref="AU21" r:id="rId120" display="http://abs.twimg.com/images/themes/theme1/bg.png"/>
    <hyperlink ref="AU22" r:id="rId121" display="http://abs.twimg.com/images/themes/theme4/bg.gif"/>
    <hyperlink ref="AU23" r:id="rId122" display="http://abs.twimg.com/images/themes/theme1/bg.png"/>
    <hyperlink ref="AU24" r:id="rId123" display="http://abs.twimg.com/images/themes/theme4/bg.gif"/>
    <hyperlink ref="AU25" r:id="rId124" display="http://abs.twimg.com/images/themes/theme13/bg.gif"/>
    <hyperlink ref="AU26" r:id="rId125" display="http://abs.twimg.com/images/themes/theme1/bg.png"/>
    <hyperlink ref="AU27" r:id="rId126" display="http://abs.twimg.com/images/themes/theme3/bg.gif"/>
    <hyperlink ref="AU28" r:id="rId127" display="http://abs.twimg.com/images/themes/theme9/bg.gif"/>
    <hyperlink ref="AU29" r:id="rId128" display="http://abs.twimg.com/images/themes/theme1/bg.png"/>
    <hyperlink ref="AU30" r:id="rId129" display="http://abs.twimg.com/images/themes/theme6/bg.gif"/>
    <hyperlink ref="AU31" r:id="rId130" display="http://abs.twimg.com/images/themes/theme1/bg.png"/>
    <hyperlink ref="AU32" r:id="rId131" display="http://abs.twimg.com/images/themes/theme1/bg.png"/>
    <hyperlink ref="AU33" r:id="rId132" display="http://abs.twimg.com/images/themes/theme2/bg.gif"/>
    <hyperlink ref="AU34" r:id="rId133" display="http://abs.twimg.com/images/themes/theme8/bg.gif"/>
    <hyperlink ref="AU35" r:id="rId134" display="http://abs.twimg.com/images/themes/theme13/bg.gif"/>
    <hyperlink ref="AU36" r:id="rId135" display="http://abs.twimg.com/images/themes/theme10/bg.gif"/>
    <hyperlink ref="AU37" r:id="rId136" display="http://abs.twimg.com/images/themes/theme10/bg.gif"/>
    <hyperlink ref="AU38" r:id="rId137" display="http://abs.twimg.com/images/themes/theme1/bg.png"/>
    <hyperlink ref="AU39" r:id="rId138" display="http://abs.twimg.com/images/themes/theme15/bg.png"/>
    <hyperlink ref="AU40" r:id="rId139" display="http://abs.twimg.com/images/themes/theme7/bg.gif"/>
    <hyperlink ref="AU41" r:id="rId140" display="http://abs.twimg.com/images/themes/theme1/bg.png"/>
    <hyperlink ref="AU42" r:id="rId141" display="http://abs.twimg.com/images/themes/theme14/bg.gif"/>
    <hyperlink ref="AU43" r:id="rId142" display="http://abs.twimg.com/images/themes/theme1/bg.png"/>
    <hyperlink ref="AU44" r:id="rId143" display="http://abs.twimg.com/images/themes/theme1/bg.png"/>
    <hyperlink ref="AU45" r:id="rId144" display="http://abs.twimg.com/images/themes/theme11/bg.gif"/>
    <hyperlink ref="AU46" r:id="rId145" display="http://abs.twimg.com/images/themes/theme1/bg.png"/>
    <hyperlink ref="AU47" r:id="rId146" display="http://abs.twimg.com/images/themes/theme18/bg.gif"/>
    <hyperlink ref="AU48" r:id="rId147" display="http://abs.twimg.com/images/themes/theme1/bg.png"/>
    <hyperlink ref="AU50" r:id="rId148" display="http://abs.twimg.com/images/themes/theme15/bg.png"/>
    <hyperlink ref="AU51" r:id="rId149" display="http://abs.twimg.com/images/themes/theme1/bg.png"/>
    <hyperlink ref="AU52" r:id="rId150" display="http://abs.twimg.com/images/themes/theme4/bg.gif"/>
    <hyperlink ref="AU53" r:id="rId151" display="http://abs.twimg.com/images/themes/theme6/bg.gif"/>
    <hyperlink ref="AU54" r:id="rId152" display="http://abs.twimg.com/images/themes/theme1/bg.png"/>
    <hyperlink ref="AU55" r:id="rId153" display="http://abs.twimg.com/images/themes/theme19/bg.gif"/>
    <hyperlink ref="AU56" r:id="rId154" display="http://abs.twimg.com/images/themes/theme1/bg.png"/>
    <hyperlink ref="AU58" r:id="rId155" display="http://abs.twimg.com/images/themes/theme1/bg.png"/>
    <hyperlink ref="AU59" r:id="rId156" display="http://abs.twimg.com/images/themes/theme1/bg.png"/>
    <hyperlink ref="AU60" r:id="rId157" display="http://abs.twimg.com/images/themes/theme1/bg.png"/>
    <hyperlink ref="AU61" r:id="rId158" display="http://abs.twimg.com/images/themes/theme2/bg.gif"/>
    <hyperlink ref="AU62" r:id="rId159" display="http://abs.twimg.com/images/themes/theme1/bg.png"/>
    <hyperlink ref="AU63" r:id="rId160" display="http://abs.twimg.com/images/themes/theme18/bg.gif"/>
    <hyperlink ref="AU64" r:id="rId161" display="http://abs.twimg.com/images/themes/theme1/bg.png"/>
    <hyperlink ref="F3" r:id="rId162" display="http://pbs.twimg.com/profile_images/719434679242399744/DrlKEIA2_normal.jpg"/>
    <hyperlink ref="F4" r:id="rId163" display="http://pbs.twimg.com/profile_images/711933571544395777/P06SGaA-_normal.jpg"/>
    <hyperlink ref="F5" r:id="rId164" display="http://pbs.twimg.com/profile_images/768472775090638851/1bgBAlp7_normal.jpg"/>
    <hyperlink ref="F6" r:id="rId165" display="http://pbs.twimg.com/profile_images/2708123506/f82604de19e24d0b98c1b43e51ff9e28_normal.png"/>
    <hyperlink ref="F7" r:id="rId166" display="http://pbs.twimg.com/profile_images/998851195539144705/q-6XeA4J_normal.jpg"/>
    <hyperlink ref="F8" r:id="rId167" display="http://pbs.twimg.com/profile_images/1564365669/margyphoto_normal.JPG"/>
    <hyperlink ref="F9" r:id="rId168" display="http://pbs.twimg.com/profile_images/1034036817476157440/Kpo3nfeU_normal.jpg"/>
    <hyperlink ref="F10" r:id="rId169" display="http://pbs.twimg.com/profile_images/722769141006995456/bO5wb3y2_normal.jpg"/>
    <hyperlink ref="F11" r:id="rId170" display="http://pbs.twimg.com/profile_images/458960380153192449/xFg4gSIp_normal.jpeg"/>
    <hyperlink ref="F12" r:id="rId171" display="http://pbs.twimg.com/profile_images/804873731583524864/P-hZKqWA_normal.jpg"/>
    <hyperlink ref="F13" r:id="rId172" display="http://pbs.twimg.com/profile_images/978987878754766848/qPGqaRF3_normal.jpg"/>
    <hyperlink ref="F14" r:id="rId173" display="http://pbs.twimg.com/profile_images/965570404172681217/K5NlN4ts_normal.jpg"/>
    <hyperlink ref="F15" r:id="rId174" display="http://pbs.twimg.com/profile_images/846407018764271617/Qqq_1ClR_normal.jpg"/>
    <hyperlink ref="F16" r:id="rId175" display="http://pbs.twimg.com/profile_images/1729139867/igor_normal.jpg"/>
    <hyperlink ref="F17" r:id="rId176" display="http://pbs.twimg.com/profile_images/2229328018/logo_for_Twitter_normal.jpg"/>
    <hyperlink ref="F18" r:id="rId177" display="http://pbs.twimg.com/profile_images/608932394314268672/52OKHWVg_normal.jpg"/>
    <hyperlink ref="F19" r:id="rId178" display="http://pbs.twimg.com/profile_images/846027821201928192/2XLsz6mZ_normal.jpg"/>
    <hyperlink ref="F20" r:id="rId179" display="http://pbs.twimg.com/profile_images/879972862936965120/yCnUo-ip_normal.jpg"/>
    <hyperlink ref="F21" r:id="rId180" display="http://pbs.twimg.com/profile_images/1057716935/me2_normal.png"/>
    <hyperlink ref="F22" r:id="rId181" display="http://pbs.twimg.com/profile_images/1007152384466915328/r4nwrMr3_normal.jpg"/>
    <hyperlink ref="F23" r:id="rId182" display="http://pbs.twimg.com/profile_images/755019244501364736/4IqdGvBl_normal.jpg"/>
    <hyperlink ref="F24" r:id="rId183" display="http://pbs.twimg.com/profile_images/1044631086880489472/haYP8Nq4_normal.jpg"/>
    <hyperlink ref="F25" r:id="rId184" display="http://pbs.twimg.com/profile_images/885916403093647361/edF1tgAb_normal.jpg"/>
    <hyperlink ref="F26" r:id="rId185" display="http://pbs.twimg.com/profile_images/534445548242087936/3CYQhyDW_normal.png"/>
    <hyperlink ref="F27" r:id="rId186" display="http://pbs.twimg.com/profile_images/834092252490145797/OQLf_CqL_normal.jpg"/>
    <hyperlink ref="F28" r:id="rId187" display="http://pbs.twimg.com/profile_images/2788349801/cef959961e90c98a43bc0644a58e39d9_normal.jpeg"/>
    <hyperlink ref="F29" r:id="rId188" display="http://pbs.twimg.com/profile_images/463706169107050496/mjIyqaiY_normal.jpeg"/>
    <hyperlink ref="F30" r:id="rId189" display="http://pbs.twimg.com/profile_images/743386940750331904/lQ07OK4W_normal.jpg"/>
    <hyperlink ref="F31" r:id="rId190" display="http://pbs.twimg.com/profile_images/537915726959366144/a7eBIoI7_normal.jpeg"/>
    <hyperlink ref="F32" r:id="rId191" display="http://pbs.twimg.com/profile_images/1574964090/una4web_normal.jpg"/>
    <hyperlink ref="F33" r:id="rId192" display="http://pbs.twimg.com/profile_images/1079572911369998342/JWZPPVZp_normal.jpg"/>
    <hyperlink ref="F34" r:id="rId193" display="http://pbs.twimg.com/profile_images/992727365351591937/iy5tR5Ql_normal.jpg"/>
    <hyperlink ref="F35" r:id="rId194" display="http://pbs.twimg.com/profile_images/1067982319858917376/bgi3ER6e_normal.jpg"/>
    <hyperlink ref="F36" r:id="rId195" display="http://pbs.twimg.com/profile_images/506929542586327041/icApb21j_normal.jpeg"/>
    <hyperlink ref="F37" r:id="rId196" display="http://pbs.twimg.com/profile_images/982521900365766656/oAaabbMq_normal.jpg"/>
    <hyperlink ref="F38" r:id="rId197" display="http://pbs.twimg.com/profile_images/1027623094398185475/m1dr0ykJ_normal.jpg"/>
    <hyperlink ref="F39" r:id="rId198" display="http://pbs.twimg.com/profile_images/583226647341592576/fR0d5DpV_normal.png"/>
    <hyperlink ref="F40" r:id="rId199" display="http://pbs.twimg.com/profile_images/818110158857535490/-OlJE4Ps_normal.jpg"/>
    <hyperlink ref="F41" r:id="rId200" display="http://pbs.twimg.com/profile_images/3375958506/e71bf3dcf2bc8cc37cafec0efd947cd7_normal.jpeg"/>
    <hyperlink ref="F42" r:id="rId201" display="http://pbs.twimg.com/profile_images/604900359958622208/ZFwuCGMt_normal.jpg"/>
    <hyperlink ref="F43" r:id="rId202" display="http://pbs.twimg.com/profile_images/753114217201471492/fKnR2Emn_normal.jpg"/>
    <hyperlink ref="F44" r:id="rId203" display="http://pbs.twimg.com/profile_images/590976926564548609/y-BAXUi0_normal.jpg"/>
    <hyperlink ref="F45" r:id="rId204" display="http://pbs.twimg.com/profile_images/996956015596683265/sZCLM20S_normal.jpg"/>
    <hyperlink ref="F46" r:id="rId205" display="http://pbs.twimg.com/profile_images/580344194675400704/QduShu4J_normal.jpg"/>
    <hyperlink ref="F47" r:id="rId206" display="http://pbs.twimg.com/profile_images/827073867512500224/l0VKhz6g_normal.jpg"/>
    <hyperlink ref="F48" r:id="rId207" display="http://pbs.twimg.com/profile_images/854587689391280128/Y1bAbI9j_normal.jpg"/>
    <hyperlink ref="F49" r:id="rId208" display="http://pbs.twimg.com/profile_images/1073153410181029888/BgLUS4NI_normal.jpg"/>
    <hyperlink ref="F50" r:id="rId209" display="http://pbs.twimg.com/profile_images/552452301005156352/AcxCbnXC_normal.png"/>
    <hyperlink ref="F51" r:id="rId210" display="http://pbs.twimg.com/profile_images/534642996445057024/QWqPGToQ_normal.jpeg"/>
    <hyperlink ref="F52" r:id="rId211" display="http://pbs.twimg.com/profile_images/1365912237/sailong19_normal.jpg"/>
    <hyperlink ref="F53" r:id="rId212" display="http://pbs.twimg.com/profile_images/1474367783/compostpicsmore_072_normal.jpg"/>
    <hyperlink ref="F54" r:id="rId213" display="http://pbs.twimg.com/profile_images/1058434486520684544/UYs1Srvu_normal.jpg"/>
    <hyperlink ref="F55" r:id="rId214" display="http://pbs.twimg.com/profile_images/1008116458830917632/7tdlyq3C_normal.jpg"/>
    <hyperlink ref="F56" r:id="rId215" display="http://pbs.twimg.com/profile_images/853162507317456896/jREF5O6v_normal.jpg"/>
    <hyperlink ref="F57" r:id="rId216" display="http://pbs.twimg.com/profile_images/1062793542672809984/WSQkrK3v_normal.jpg"/>
    <hyperlink ref="F58" r:id="rId217" display="http://pbs.twimg.com/profile_images/897917275847639040/XAQH7Uon_normal.jpg"/>
    <hyperlink ref="F59" r:id="rId218" display="http://pbs.twimg.com/profile_images/504225278717988865/ZyW30mLZ_normal.jpeg"/>
    <hyperlink ref="F60" r:id="rId219" display="http://pbs.twimg.com/profile_images/950670620584501248/RDqoATy0_normal.jpg"/>
    <hyperlink ref="F61" r:id="rId220" display="http://pbs.twimg.com/profile_images/1035089277154197504/T3XzPNqO_normal.jpg"/>
    <hyperlink ref="F62" r:id="rId221" display="http://pbs.twimg.com/profile_images/472134578165911552/-D7Ohwqv_normal.jpeg"/>
    <hyperlink ref="F63" r:id="rId222" display="http://pbs.twimg.com/profile_images/1066882762165182465/3j9b05Gy_normal.jpg"/>
    <hyperlink ref="F64" r:id="rId223" display="http://pbs.twimg.com/profile_images/378800000603660423/63fd10c66675418d6057e3054b17b4c4_normal.jpeg"/>
    <hyperlink ref="AX3" r:id="rId224" display="https://twitter.com/oer_hub"/>
    <hyperlink ref="AX4" r:id="rId225" display="https://twitter.com/oeconsortium"/>
    <hyperlink ref="AX5" r:id="rId226" display="https://twitter.com/lornamcampbell"/>
    <hyperlink ref="AX6" r:id="rId227" display="https://twitter.com/uohumanites"/>
    <hyperlink ref="AX7" r:id="rId228" display="https://twitter.com/openedıe"/>
    <hyperlink ref="AX8" r:id="rId229" display="https://twitter.com/margymaclibrary"/>
    <hyperlink ref="AX9" r:id="rId230" display="https://twitter.com/wfvanvalkenburg"/>
    <hyperlink ref="AX10" r:id="rId231" display="https://twitter.com/paola5373"/>
    <hyperlink ref="AX11" r:id="rId232" display="https://twitter.com/polimi"/>
    <hyperlink ref="AX12" r:id="rId233" display="https://twitter.com/cccoer"/>
    <hyperlink ref="AX13" r:id="rId234" display="https://twitter.com/openalexis"/>
    <hyperlink ref="AX14" r:id="rId235" display="https://twitter.com/aureamemotech"/>
    <hyperlink ref="AX15" r:id="rId236" display="https://twitter.com/ginofransman"/>
    <hyperlink ref="AX16" r:id="rId237" display="https://twitter.com/igor_lesko"/>
    <hyperlink ref="AX17" r:id="rId238" display="https://twitter.com/ıcdeop"/>
    <hyperlink ref="AX18" r:id="rId239" display="https://twitter.com/icde_org"/>
    <hyperlink ref="AX19" r:id="rId240" display="https://twitter.com/weblearning"/>
    <hyperlink ref="AX20" r:id="rId241" display="https://twitter.com/celtatis"/>
    <hyperlink ref="AX21" r:id="rId242" display="https://twitter.com/kraebsli"/>
    <hyperlink ref="AX22" r:id="rId243" display="https://twitter.com/mkah90"/>
    <hyperlink ref="AX23" r:id="rId244" display="https://twitter.com/coteducation"/>
    <hyperlink ref="AX24" r:id="rId245" display="https://twitter.com/beckpitt"/>
    <hyperlink ref="AX25" r:id="rId246" display="https://twitter.com/chrissinerantzi"/>
    <hyperlink ref="AX26" r:id="rId247" display="https://twitter.com/gogn_oer"/>
    <hyperlink ref="AX27" r:id="rId248" display="https://twitter.com/catherinecronin"/>
    <hyperlink ref="AX28" r:id="rId249" display="https://twitter.com/debjarnold"/>
    <hyperlink ref="AX29" r:id="rId250" display="https://twitter.com/horrocks_simon"/>
    <hyperlink ref="AX30" r:id="rId251" display="https://twitter.com/leohavemann"/>
    <hyperlink ref="AX31" r:id="rId252" display="https://twitter.com/acomasquinn"/>
    <hyperlink ref="AX32" r:id="rId253" display="https://twitter.com/unatdaly"/>
    <hyperlink ref="AX33" r:id="rId254" display="https://twitter.com/actualham"/>
    <hyperlink ref="AX34" r:id="rId255" display="https://twitter.com/philosopher1978"/>
    <hyperlink ref="AX35" r:id="rId256" display="https://twitter.com/nbaker"/>
    <hyperlink ref="AX36" r:id="rId257" display="https://twitter.com/drbsı"/>
    <hyperlink ref="AX37" r:id="rId258" display="https://twitter.com/sukainaw"/>
    <hyperlink ref="AX38" r:id="rId259" display="https://twitter.com/marendeepwell"/>
    <hyperlink ref="AX39" r:id="rId260" display="https://twitter.com/cmplxtv_studies"/>
    <hyperlink ref="AX40" r:id="rId261" display="https://twitter.com/anjalorenz"/>
    <hyperlink ref="AX41" r:id="rId262" display="https://twitter.com/fabionascimbeni"/>
    <hyperlink ref="AX42" r:id="rId263" display="https://twitter.com/arasbozkurt"/>
    <hyperlink ref="AX43" r:id="rId264" display="https://twitter.com/14prinsp"/>
    <hyperlink ref="AX44" r:id="rId265" display="https://twitter.com/allynr"/>
    <hyperlink ref="AX45" r:id="rId266" display="https://twitter.com/nwahls"/>
    <hyperlink ref="AX46" r:id="rId267" display="https://twitter.com/diando70"/>
    <hyperlink ref="AX47" r:id="rId268" display="https://twitter.com/ghenrick"/>
    <hyperlink ref="AX48" r:id="rId269" display="https://twitter.com/oerinfo"/>
    <hyperlink ref="AX49" r:id="rId270" display="https://twitter.com/oer_joıntly"/>
    <hyperlink ref="AX50" r:id="rId271" display="https://twitter.com/okfnedu"/>
    <hyperlink ref="AX51" r:id="rId272" display="https://twitter.com/a2ou3boss"/>
    <hyperlink ref="AX52" r:id="rId273" display="https://twitter.com/gconole"/>
    <hyperlink ref="AX53" r:id="rId274" display="https://twitter.com/roughbounds"/>
    <hyperlink ref="AX54" r:id="rId275" display="https://twitter.com/mneuschaefer"/>
    <hyperlink ref="AX55" r:id="rId276" display="https://twitter.com/vrodes"/>
    <hyperlink ref="AX56" r:id="rId277" display="https://twitter.com/terrymc"/>
    <hyperlink ref="AX57" r:id="rId278" display="https://twitter.com/zwhnz"/>
    <hyperlink ref="AX58" r:id="rId279" display="https://twitter.com/oer_librarian"/>
    <hyperlink ref="AX59" r:id="rId280" display="https://twitter.com/joeranen"/>
    <hyperlink ref="AX60" r:id="rId281" display="https://twitter.com/slubdresden"/>
    <hyperlink ref="AX61" r:id="rId282" display="https://twitter.com/bibliothekarin"/>
    <hyperlink ref="AX62" r:id="rId283" display="https://twitter.com/tim10101"/>
    <hyperlink ref="AX63" r:id="rId284" display="https://twitter.com/kmishmael"/>
    <hyperlink ref="AX64" r:id="rId285" display="https://twitter.com/lyn_hay"/>
  </hyperlinks>
  <printOptions/>
  <pageMargins left="0.7" right="0.7" top="0.75" bottom="0.75" header="0.3" footer="0.3"/>
  <pageSetup horizontalDpi="600" verticalDpi="600" orientation="portrait" r:id="rId289"/>
  <legacyDrawing r:id="rId287"/>
  <tableParts>
    <tablePart r:id="rId2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3.8515625" style="0" bestFit="1" customWidth="1"/>
    <col min="27" max="27" width="14.140625" style="0" bestFit="1" customWidth="1"/>
    <col min="28" max="28" width="12.140625" style="0" bestFit="1" customWidth="1"/>
    <col min="29" max="29" width="14.57421875" style="0" bestFit="1" customWidth="1"/>
    <col min="30" max="30" width="12.7109375" style="0" bestFit="1" customWidth="1"/>
    <col min="31" max="31" width="15.7109375" style="0" bestFit="1" customWidth="1"/>
    <col min="32" max="32" width="10.7109375" style="0" bestFit="1" customWidth="1"/>
    <col min="33" max="33" width="20.140625" style="0" bestFit="1" customWidth="1"/>
    <col min="34" max="34" width="24.7109375" style="0" bestFit="1" customWidth="1"/>
    <col min="35" max="35" width="21.00390625" style="0" bestFit="1" customWidth="1"/>
    <col min="36" max="36" width="25.7109375" style="0" bestFit="1" customWidth="1"/>
    <col min="37" max="37" width="26.28125" style="0" bestFit="1" customWidth="1"/>
    <col min="38" max="38" width="30.28125" style="0" bestFit="1" customWidth="1"/>
    <col min="39" max="39" width="16.8515625" style="0" bestFit="1" customWidth="1"/>
    <col min="40" max="40" width="20.57421875" style="0" bestFit="1" customWidth="1"/>
    <col min="41" max="41" width="15.281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1031</v>
      </c>
      <c r="Z2" s="13" t="s">
        <v>1039</v>
      </c>
      <c r="AA2" s="13" t="s">
        <v>1058</v>
      </c>
      <c r="AB2" s="13" t="s">
        <v>1088</v>
      </c>
      <c r="AC2" s="13" t="s">
        <v>1126</v>
      </c>
      <c r="AD2" s="13" t="s">
        <v>1140</v>
      </c>
      <c r="AE2" s="13" t="s">
        <v>1141</v>
      </c>
      <c r="AF2" s="13" t="s">
        <v>1149</v>
      </c>
      <c r="AG2" s="53" t="s">
        <v>1263</v>
      </c>
      <c r="AH2" s="53" t="s">
        <v>1264</v>
      </c>
      <c r="AI2" s="53" t="s">
        <v>1265</v>
      </c>
      <c r="AJ2" s="53" t="s">
        <v>1266</v>
      </c>
      <c r="AK2" s="53" t="s">
        <v>1267</v>
      </c>
      <c r="AL2" s="53" t="s">
        <v>1268</v>
      </c>
      <c r="AM2" s="53" t="s">
        <v>1269</v>
      </c>
      <c r="AN2" s="53" t="s">
        <v>1270</v>
      </c>
      <c r="AO2" s="53" t="s">
        <v>1273</v>
      </c>
    </row>
    <row r="3" spans="1:41" ht="15">
      <c r="A3" s="90" t="s">
        <v>1003</v>
      </c>
      <c r="B3" s="67" t="s">
        <v>1007</v>
      </c>
      <c r="C3" s="67" t="s">
        <v>56</v>
      </c>
      <c r="D3" s="107"/>
      <c r="E3" s="106"/>
      <c r="F3" s="108"/>
      <c r="G3" s="109"/>
      <c r="H3" s="109"/>
      <c r="I3" s="110">
        <v>3</v>
      </c>
      <c r="J3" s="111"/>
      <c r="K3" s="48">
        <v>34</v>
      </c>
      <c r="L3" s="48">
        <v>83</v>
      </c>
      <c r="M3" s="48">
        <v>12</v>
      </c>
      <c r="N3" s="48">
        <v>95</v>
      </c>
      <c r="O3" s="48">
        <v>3</v>
      </c>
      <c r="P3" s="49">
        <v>0.023529411764705882</v>
      </c>
      <c r="Q3" s="49">
        <v>0.04597701149425287</v>
      </c>
      <c r="R3" s="48">
        <v>1</v>
      </c>
      <c r="S3" s="48">
        <v>0</v>
      </c>
      <c r="T3" s="48">
        <v>34</v>
      </c>
      <c r="U3" s="48">
        <v>95</v>
      </c>
      <c r="V3" s="48">
        <v>3</v>
      </c>
      <c r="W3" s="49">
        <v>1.908304</v>
      </c>
      <c r="X3" s="49">
        <v>0.07754010695187166</v>
      </c>
      <c r="Y3" s="80" t="s">
        <v>1032</v>
      </c>
      <c r="Z3" s="80" t="s">
        <v>1040</v>
      </c>
      <c r="AA3" s="80" t="s">
        <v>1059</v>
      </c>
      <c r="AB3" s="87" t="s">
        <v>1089</v>
      </c>
      <c r="AC3" s="87" t="s">
        <v>1127</v>
      </c>
      <c r="AD3" s="87" t="s">
        <v>275</v>
      </c>
      <c r="AE3" s="87" t="s">
        <v>1142</v>
      </c>
      <c r="AF3" s="87" t="s">
        <v>1150</v>
      </c>
      <c r="AG3" s="123">
        <v>30</v>
      </c>
      <c r="AH3" s="126">
        <v>3.821656050955414</v>
      </c>
      <c r="AI3" s="123">
        <v>0</v>
      </c>
      <c r="AJ3" s="126">
        <v>0</v>
      </c>
      <c r="AK3" s="123">
        <v>0</v>
      </c>
      <c r="AL3" s="126">
        <v>0</v>
      </c>
      <c r="AM3" s="123">
        <v>755</v>
      </c>
      <c r="AN3" s="126">
        <v>96.17834394904459</v>
      </c>
      <c r="AO3" s="123">
        <v>785</v>
      </c>
    </row>
    <row r="4" spans="1:41" ht="15">
      <c r="A4" s="90" t="s">
        <v>1004</v>
      </c>
      <c r="B4" s="67" t="s">
        <v>1008</v>
      </c>
      <c r="C4" s="67" t="s">
        <v>56</v>
      </c>
      <c r="D4" s="113"/>
      <c r="E4" s="112"/>
      <c r="F4" s="114"/>
      <c r="G4" s="115"/>
      <c r="H4" s="115"/>
      <c r="I4" s="116">
        <v>4</v>
      </c>
      <c r="J4" s="117"/>
      <c r="K4" s="48">
        <v>22</v>
      </c>
      <c r="L4" s="48">
        <v>59</v>
      </c>
      <c r="M4" s="48">
        <v>0</v>
      </c>
      <c r="N4" s="48">
        <v>59</v>
      </c>
      <c r="O4" s="48">
        <v>0</v>
      </c>
      <c r="P4" s="49">
        <v>0.017241379310344827</v>
      </c>
      <c r="Q4" s="49">
        <v>0.03389830508474576</v>
      </c>
      <c r="R4" s="48">
        <v>1</v>
      </c>
      <c r="S4" s="48">
        <v>0</v>
      </c>
      <c r="T4" s="48">
        <v>22</v>
      </c>
      <c r="U4" s="48">
        <v>59</v>
      </c>
      <c r="V4" s="48">
        <v>2</v>
      </c>
      <c r="W4" s="49">
        <v>1.669421</v>
      </c>
      <c r="X4" s="49">
        <v>0.1277056277056277</v>
      </c>
      <c r="Y4" s="80" t="s">
        <v>1033</v>
      </c>
      <c r="Z4" s="80" t="s">
        <v>294</v>
      </c>
      <c r="AA4" s="80" t="s">
        <v>1060</v>
      </c>
      <c r="AB4" s="87" t="s">
        <v>1090</v>
      </c>
      <c r="AC4" s="87" t="s">
        <v>1128</v>
      </c>
      <c r="AD4" s="87" t="s">
        <v>271</v>
      </c>
      <c r="AE4" s="87" t="s">
        <v>1143</v>
      </c>
      <c r="AF4" s="87" t="s">
        <v>1151</v>
      </c>
      <c r="AG4" s="123">
        <v>7</v>
      </c>
      <c r="AH4" s="126">
        <v>0.8423586040914561</v>
      </c>
      <c r="AI4" s="123">
        <v>0</v>
      </c>
      <c r="AJ4" s="126">
        <v>0</v>
      </c>
      <c r="AK4" s="123">
        <v>0</v>
      </c>
      <c r="AL4" s="126">
        <v>0</v>
      </c>
      <c r="AM4" s="123">
        <v>824</v>
      </c>
      <c r="AN4" s="126">
        <v>99.15764139590854</v>
      </c>
      <c r="AO4" s="123">
        <v>831</v>
      </c>
    </row>
    <row r="5" spans="1:41" ht="15">
      <c r="A5" s="90" t="s">
        <v>1005</v>
      </c>
      <c r="B5" s="67" t="s">
        <v>1009</v>
      </c>
      <c r="C5" s="67" t="s">
        <v>56</v>
      </c>
      <c r="D5" s="113"/>
      <c r="E5" s="112"/>
      <c r="F5" s="114"/>
      <c r="G5" s="115"/>
      <c r="H5" s="115"/>
      <c r="I5" s="116">
        <v>5</v>
      </c>
      <c r="J5" s="117"/>
      <c r="K5" s="48">
        <v>5</v>
      </c>
      <c r="L5" s="48">
        <v>5</v>
      </c>
      <c r="M5" s="48">
        <v>0</v>
      </c>
      <c r="N5" s="48">
        <v>5</v>
      </c>
      <c r="O5" s="48">
        <v>1</v>
      </c>
      <c r="P5" s="49">
        <v>0</v>
      </c>
      <c r="Q5" s="49">
        <v>0</v>
      </c>
      <c r="R5" s="48">
        <v>1</v>
      </c>
      <c r="S5" s="48">
        <v>0</v>
      </c>
      <c r="T5" s="48">
        <v>5</v>
      </c>
      <c r="U5" s="48">
        <v>5</v>
      </c>
      <c r="V5" s="48">
        <v>2</v>
      </c>
      <c r="W5" s="49">
        <v>1.28</v>
      </c>
      <c r="X5" s="49">
        <v>0.2</v>
      </c>
      <c r="Y5" s="80" t="s">
        <v>290</v>
      </c>
      <c r="Z5" s="80" t="s">
        <v>294</v>
      </c>
      <c r="AA5" s="80" t="s">
        <v>300</v>
      </c>
      <c r="AB5" s="87" t="s">
        <v>1091</v>
      </c>
      <c r="AC5" s="87" t="s">
        <v>1129</v>
      </c>
      <c r="AD5" s="87"/>
      <c r="AE5" s="87"/>
      <c r="AF5" s="87" t="s">
        <v>1152</v>
      </c>
      <c r="AG5" s="123">
        <v>0</v>
      </c>
      <c r="AH5" s="126">
        <v>0</v>
      </c>
      <c r="AI5" s="123">
        <v>5</v>
      </c>
      <c r="AJ5" s="126">
        <v>4.761904761904762</v>
      </c>
      <c r="AK5" s="123">
        <v>0</v>
      </c>
      <c r="AL5" s="126">
        <v>0</v>
      </c>
      <c r="AM5" s="123">
        <v>100</v>
      </c>
      <c r="AN5" s="126">
        <v>95.23809523809524</v>
      </c>
      <c r="AO5" s="123">
        <v>105</v>
      </c>
    </row>
    <row r="6" spans="1:41" ht="15">
      <c r="A6" s="90" t="s">
        <v>1006</v>
      </c>
      <c r="B6" s="67" t="s">
        <v>1010</v>
      </c>
      <c r="C6" s="67" t="s">
        <v>56</v>
      </c>
      <c r="D6" s="113"/>
      <c r="E6" s="112"/>
      <c r="F6" s="114"/>
      <c r="G6" s="115"/>
      <c r="H6" s="115"/>
      <c r="I6" s="116">
        <v>6</v>
      </c>
      <c r="J6" s="117"/>
      <c r="K6" s="48">
        <v>1</v>
      </c>
      <c r="L6" s="48">
        <v>1</v>
      </c>
      <c r="M6" s="48">
        <v>0</v>
      </c>
      <c r="N6" s="48">
        <v>1</v>
      </c>
      <c r="O6" s="48">
        <v>1</v>
      </c>
      <c r="P6" s="49" t="s">
        <v>1274</v>
      </c>
      <c r="Q6" s="49" t="s">
        <v>1274</v>
      </c>
      <c r="R6" s="48">
        <v>1</v>
      </c>
      <c r="S6" s="48">
        <v>1</v>
      </c>
      <c r="T6" s="48">
        <v>1</v>
      </c>
      <c r="U6" s="48">
        <v>1</v>
      </c>
      <c r="V6" s="48">
        <v>0</v>
      </c>
      <c r="W6" s="49">
        <v>0</v>
      </c>
      <c r="X6" s="49" t="s">
        <v>1274</v>
      </c>
      <c r="Y6" s="80" t="s">
        <v>292</v>
      </c>
      <c r="Z6" s="80" t="s">
        <v>295</v>
      </c>
      <c r="AA6" s="80" t="s">
        <v>296</v>
      </c>
      <c r="AB6" s="87" t="s">
        <v>514</v>
      </c>
      <c r="AC6" s="87" t="s">
        <v>514</v>
      </c>
      <c r="AD6" s="87"/>
      <c r="AE6" s="87"/>
      <c r="AF6" s="87" t="s">
        <v>246</v>
      </c>
      <c r="AG6" s="123">
        <v>1</v>
      </c>
      <c r="AH6" s="126">
        <v>14.285714285714286</v>
      </c>
      <c r="AI6" s="123">
        <v>0</v>
      </c>
      <c r="AJ6" s="126">
        <v>0</v>
      </c>
      <c r="AK6" s="123">
        <v>0</v>
      </c>
      <c r="AL6" s="126">
        <v>0</v>
      </c>
      <c r="AM6" s="123">
        <v>6</v>
      </c>
      <c r="AN6" s="126">
        <v>85.71428571428571</v>
      </c>
      <c r="AO6" s="123">
        <v>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1003</v>
      </c>
      <c r="B2" s="87" t="s">
        <v>272</v>
      </c>
      <c r="C2" s="80">
        <f>VLOOKUP(GroupVertices[[#This Row],[Vertex]],Vertices[],MATCH("ID",Vertices[[#Headers],[Vertex]:[Marked?]],0),FALSE)</f>
        <v>64</v>
      </c>
    </row>
    <row r="3" spans="1:3" ht="15">
      <c r="A3" s="80" t="s">
        <v>1003</v>
      </c>
      <c r="B3" s="87" t="s">
        <v>269</v>
      </c>
      <c r="C3" s="80">
        <f>VLOOKUP(GroupVertices[[#This Row],[Vertex]],Vertices[],MATCH("ID",Vertices[[#Headers],[Vertex]:[Marked?]],0),FALSE)</f>
        <v>12</v>
      </c>
    </row>
    <row r="4" spans="1:3" ht="15">
      <c r="A4" s="80" t="s">
        <v>1003</v>
      </c>
      <c r="B4" s="87" t="s">
        <v>273</v>
      </c>
      <c r="C4" s="80">
        <f>VLOOKUP(GroupVertices[[#This Row],[Vertex]],Vertices[],MATCH("ID",Vertices[[#Headers],[Vertex]:[Marked?]],0),FALSE)</f>
        <v>11</v>
      </c>
    </row>
    <row r="5" spans="1:3" ht="15">
      <c r="A5" s="80" t="s">
        <v>1003</v>
      </c>
      <c r="B5" s="87" t="s">
        <v>271</v>
      </c>
      <c r="C5" s="80">
        <f>VLOOKUP(GroupVertices[[#This Row],[Vertex]],Vertices[],MATCH("ID",Vertices[[#Headers],[Vertex]:[Marked?]],0),FALSE)</f>
        <v>10</v>
      </c>
    </row>
    <row r="6" spans="1:3" ht="15">
      <c r="A6" s="80" t="s">
        <v>1003</v>
      </c>
      <c r="B6" s="87" t="s">
        <v>270</v>
      </c>
      <c r="C6" s="80">
        <f>VLOOKUP(GroupVertices[[#This Row],[Vertex]],Vertices[],MATCH("ID",Vertices[[#Headers],[Vertex]:[Marked?]],0),FALSE)</f>
        <v>4</v>
      </c>
    </row>
    <row r="7" spans="1:3" ht="15">
      <c r="A7" s="80" t="s">
        <v>1003</v>
      </c>
      <c r="B7" s="87" t="s">
        <v>275</v>
      </c>
      <c r="C7" s="80">
        <f>VLOOKUP(GroupVertices[[#This Row],[Vertex]],Vertices[],MATCH("ID",Vertices[[#Headers],[Vertex]:[Marked?]],0),FALSE)</f>
        <v>63</v>
      </c>
    </row>
    <row r="8" spans="1:3" ht="15">
      <c r="A8" s="80" t="s">
        <v>1003</v>
      </c>
      <c r="B8" s="87" t="s">
        <v>268</v>
      </c>
      <c r="C8" s="80">
        <f>VLOOKUP(GroupVertices[[#This Row],[Vertex]],Vertices[],MATCH("ID",Vertices[[#Headers],[Vertex]:[Marked?]],0),FALSE)</f>
        <v>62</v>
      </c>
    </row>
    <row r="9" spans="1:3" ht="15">
      <c r="A9" s="80" t="s">
        <v>1003</v>
      </c>
      <c r="B9" s="87" t="s">
        <v>264</v>
      </c>
      <c r="C9" s="80">
        <f>VLOOKUP(GroupVertices[[#This Row],[Vertex]],Vertices[],MATCH("ID",Vertices[[#Headers],[Vertex]:[Marked?]],0),FALSE)</f>
        <v>59</v>
      </c>
    </row>
    <row r="10" spans="1:3" ht="15">
      <c r="A10" s="80" t="s">
        <v>1003</v>
      </c>
      <c r="B10" s="87" t="s">
        <v>263</v>
      </c>
      <c r="C10" s="80">
        <f>VLOOKUP(GroupVertices[[#This Row],[Vertex]],Vertices[],MATCH("ID",Vertices[[#Headers],[Vertex]:[Marked?]],0),FALSE)</f>
        <v>58</v>
      </c>
    </row>
    <row r="11" spans="1:3" ht="15">
      <c r="A11" s="80" t="s">
        <v>1003</v>
      </c>
      <c r="B11" s="87" t="s">
        <v>262</v>
      </c>
      <c r="C11" s="80">
        <f>VLOOKUP(GroupVertices[[#This Row],[Vertex]],Vertices[],MATCH("ID",Vertices[[#Headers],[Vertex]:[Marked?]],0),FALSE)</f>
        <v>57</v>
      </c>
    </row>
    <row r="12" spans="1:3" ht="15">
      <c r="A12" s="80" t="s">
        <v>1003</v>
      </c>
      <c r="B12" s="87" t="s">
        <v>258</v>
      </c>
      <c r="C12" s="80">
        <f>VLOOKUP(GroupVertices[[#This Row],[Vertex]],Vertices[],MATCH("ID",Vertices[[#Headers],[Vertex]:[Marked?]],0),FALSE)</f>
        <v>55</v>
      </c>
    </row>
    <row r="13" spans="1:3" ht="15">
      <c r="A13" s="80" t="s">
        <v>1003</v>
      </c>
      <c r="B13" s="87" t="s">
        <v>253</v>
      </c>
      <c r="C13" s="80">
        <f>VLOOKUP(GroupVertices[[#This Row],[Vertex]],Vertices[],MATCH("ID",Vertices[[#Headers],[Vertex]:[Marked?]],0),FALSE)</f>
        <v>50</v>
      </c>
    </row>
    <row r="14" spans="1:3" ht="15">
      <c r="A14" s="80" t="s">
        <v>1003</v>
      </c>
      <c r="B14" s="87" t="s">
        <v>251</v>
      </c>
      <c r="C14" s="80">
        <f>VLOOKUP(GroupVertices[[#This Row],[Vertex]],Vertices[],MATCH("ID",Vertices[[#Headers],[Vertex]:[Marked?]],0),FALSE)</f>
        <v>47</v>
      </c>
    </row>
    <row r="15" spans="1:3" ht="15">
      <c r="A15" s="80" t="s">
        <v>1003</v>
      </c>
      <c r="B15" s="87" t="s">
        <v>250</v>
      </c>
      <c r="C15" s="80">
        <f>VLOOKUP(GroupVertices[[#This Row],[Vertex]],Vertices[],MATCH("ID",Vertices[[#Headers],[Vertex]:[Marked?]],0),FALSE)</f>
        <v>46</v>
      </c>
    </row>
    <row r="16" spans="1:3" ht="15">
      <c r="A16" s="80" t="s">
        <v>1003</v>
      </c>
      <c r="B16" s="87" t="s">
        <v>248</v>
      </c>
      <c r="C16" s="80">
        <f>VLOOKUP(GroupVertices[[#This Row],[Vertex]],Vertices[],MATCH("ID",Vertices[[#Headers],[Vertex]:[Marked?]],0),FALSE)</f>
        <v>44</v>
      </c>
    </row>
    <row r="17" spans="1:3" ht="15">
      <c r="A17" s="80" t="s">
        <v>1003</v>
      </c>
      <c r="B17" s="87" t="s">
        <v>245</v>
      </c>
      <c r="C17" s="80">
        <f>VLOOKUP(GroupVertices[[#This Row],[Vertex]],Vertices[],MATCH("ID",Vertices[[#Headers],[Vertex]:[Marked?]],0),FALSE)</f>
        <v>41</v>
      </c>
    </row>
    <row r="18" spans="1:3" ht="15">
      <c r="A18" s="80" t="s">
        <v>1003</v>
      </c>
      <c r="B18" s="87" t="s">
        <v>241</v>
      </c>
      <c r="C18" s="80">
        <f>VLOOKUP(GroupVertices[[#This Row],[Vertex]],Vertices[],MATCH("ID",Vertices[[#Headers],[Vertex]:[Marked?]],0),FALSE)</f>
        <v>37</v>
      </c>
    </row>
    <row r="19" spans="1:3" ht="15">
      <c r="A19" s="80" t="s">
        <v>1003</v>
      </c>
      <c r="B19" s="87" t="s">
        <v>240</v>
      </c>
      <c r="C19" s="80">
        <f>VLOOKUP(GroupVertices[[#This Row],[Vertex]],Vertices[],MATCH("ID",Vertices[[#Headers],[Vertex]:[Marked?]],0),FALSE)</f>
        <v>36</v>
      </c>
    </row>
    <row r="20" spans="1:3" ht="15">
      <c r="A20" s="80" t="s">
        <v>1003</v>
      </c>
      <c r="B20" s="87" t="s">
        <v>239</v>
      </c>
      <c r="C20" s="80">
        <f>VLOOKUP(GroupVertices[[#This Row],[Vertex]],Vertices[],MATCH("ID",Vertices[[#Headers],[Vertex]:[Marked?]],0),FALSE)</f>
        <v>35</v>
      </c>
    </row>
    <row r="21" spans="1:3" ht="15">
      <c r="A21" s="80" t="s">
        <v>1003</v>
      </c>
      <c r="B21" s="87" t="s">
        <v>238</v>
      </c>
      <c r="C21" s="80">
        <f>VLOOKUP(GroupVertices[[#This Row],[Vertex]],Vertices[],MATCH("ID",Vertices[[#Headers],[Vertex]:[Marked?]],0),FALSE)</f>
        <v>34</v>
      </c>
    </row>
    <row r="22" spans="1:3" ht="15">
      <c r="A22" s="80" t="s">
        <v>1003</v>
      </c>
      <c r="B22" s="87" t="s">
        <v>237</v>
      </c>
      <c r="C22" s="80">
        <f>VLOOKUP(GroupVertices[[#This Row],[Vertex]],Vertices[],MATCH("ID",Vertices[[#Headers],[Vertex]:[Marked?]],0),FALSE)</f>
        <v>33</v>
      </c>
    </row>
    <row r="23" spans="1:3" ht="15">
      <c r="A23" s="80" t="s">
        <v>1003</v>
      </c>
      <c r="B23" s="87" t="s">
        <v>236</v>
      </c>
      <c r="C23" s="80">
        <f>VLOOKUP(GroupVertices[[#This Row],[Vertex]],Vertices[],MATCH("ID",Vertices[[#Headers],[Vertex]:[Marked?]],0),FALSE)</f>
        <v>32</v>
      </c>
    </row>
    <row r="24" spans="1:3" ht="15">
      <c r="A24" s="80" t="s">
        <v>1003</v>
      </c>
      <c r="B24" s="87" t="s">
        <v>235</v>
      </c>
      <c r="C24" s="80">
        <f>VLOOKUP(GroupVertices[[#This Row],[Vertex]],Vertices[],MATCH("ID",Vertices[[#Headers],[Vertex]:[Marked?]],0),FALSE)</f>
        <v>31</v>
      </c>
    </row>
    <row r="25" spans="1:3" ht="15">
      <c r="A25" s="80" t="s">
        <v>1003</v>
      </c>
      <c r="B25" s="87" t="s">
        <v>233</v>
      </c>
      <c r="C25" s="80">
        <f>VLOOKUP(GroupVertices[[#This Row],[Vertex]],Vertices[],MATCH("ID",Vertices[[#Headers],[Vertex]:[Marked?]],0),FALSE)</f>
        <v>29</v>
      </c>
    </row>
    <row r="26" spans="1:3" ht="15">
      <c r="A26" s="80" t="s">
        <v>1003</v>
      </c>
      <c r="B26" s="87" t="s">
        <v>232</v>
      </c>
      <c r="C26" s="80">
        <f>VLOOKUP(GroupVertices[[#This Row],[Vertex]],Vertices[],MATCH("ID",Vertices[[#Headers],[Vertex]:[Marked?]],0),FALSE)</f>
        <v>28</v>
      </c>
    </row>
    <row r="27" spans="1:3" ht="15">
      <c r="A27" s="80" t="s">
        <v>1003</v>
      </c>
      <c r="B27" s="87" t="s">
        <v>231</v>
      </c>
      <c r="C27" s="80">
        <f>VLOOKUP(GroupVertices[[#This Row],[Vertex]],Vertices[],MATCH("ID",Vertices[[#Headers],[Vertex]:[Marked?]],0),FALSE)</f>
        <v>27</v>
      </c>
    </row>
    <row r="28" spans="1:3" ht="15">
      <c r="A28" s="80" t="s">
        <v>1003</v>
      </c>
      <c r="B28" s="87" t="s">
        <v>221</v>
      </c>
      <c r="C28" s="80">
        <f>VLOOKUP(GroupVertices[[#This Row],[Vertex]],Vertices[],MATCH("ID",Vertices[[#Headers],[Vertex]:[Marked?]],0),FALSE)</f>
        <v>14</v>
      </c>
    </row>
    <row r="29" spans="1:3" ht="15">
      <c r="A29" s="80" t="s">
        <v>1003</v>
      </c>
      <c r="B29" s="87" t="s">
        <v>220</v>
      </c>
      <c r="C29" s="80">
        <f>VLOOKUP(GroupVertices[[#This Row],[Vertex]],Vertices[],MATCH("ID",Vertices[[#Headers],[Vertex]:[Marked?]],0),FALSE)</f>
        <v>13</v>
      </c>
    </row>
    <row r="30" spans="1:3" ht="15">
      <c r="A30" s="80" t="s">
        <v>1003</v>
      </c>
      <c r="B30" s="87" t="s">
        <v>219</v>
      </c>
      <c r="C30" s="80">
        <f>VLOOKUP(GroupVertices[[#This Row],[Vertex]],Vertices[],MATCH("ID",Vertices[[#Headers],[Vertex]:[Marked?]],0),FALSE)</f>
        <v>9</v>
      </c>
    </row>
    <row r="31" spans="1:3" ht="15">
      <c r="A31" s="80" t="s">
        <v>1003</v>
      </c>
      <c r="B31" s="87" t="s">
        <v>218</v>
      </c>
      <c r="C31" s="80">
        <f>VLOOKUP(GroupVertices[[#This Row],[Vertex]],Vertices[],MATCH("ID",Vertices[[#Headers],[Vertex]:[Marked?]],0),FALSE)</f>
        <v>8</v>
      </c>
    </row>
    <row r="32" spans="1:3" ht="15">
      <c r="A32" s="80" t="s">
        <v>1003</v>
      </c>
      <c r="B32" s="87" t="s">
        <v>217</v>
      </c>
      <c r="C32" s="80">
        <f>VLOOKUP(GroupVertices[[#This Row],[Vertex]],Vertices[],MATCH("ID",Vertices[[#Headers],[Vertex]:[Marked?]],0),FALSE)</f>
        <v>7</v>
      </c>
    </row>
    <row r="33" spans="1:3" ht="15">
      <c r="A33" s="80" t="s">
        <v>1003</v>
      </c>
      <c r="B33" s="87" t="s">
        <v>216</v>
      </c>
      <c r="C33" s="80">
        <f>VLOOKUP(GroupVertices[[#This Row],[Vertex]],Vertices[],MATCH("ID",Vertices[[#Headers],[Vertex]:[Marked?]],0),FALSE)</f>
        <v>6</v>
      </c>
    </row>
    <row r="34" spans="1:3" ht="15">
      <c r="A34" s="80" t="s">
        <v>1003</v>
      </c>
      <c r="B34" s="87" t="s">
        <v>215</v>
      </c>
      <c r="C34" s="80">
        <f>VLOOKUP(GroupVertices[[#This Row],[Vertex]],Vertices[],MATCH("ID",Vertices[[#Headers],[Vertex]:[Marked?]],0),FALSE)</f>
        <v>5</v>
      </c>
    </row>
    <row r="35" spans="1:3" ht="15">
      <c r="A35" s="80" t="s">
        <v>1003</v>
      </c>
      <c r="B35" s="87" t="s">
        <v>214</v>
      </c>
      <c r="C35" s="80">
        <f>VLOOKUP(GroupVertices[[#This Row],[Vertex]],Vertices[],MATCH("ID",Vertices[[#Headers],[Vertex]:[Marked?]],0),FALSE)</f>
        <v>3</v>
      </c>
    </row>
    <row r="36" spans="1:3" ht="15">
      <c r="A36" s="80" t="s">
        <v>1004</v>
      </c>
      <c r="B36" s="87" t="s">
        <v>261</v>
      </c>
      <c r="C36" s="80">
        <f>VLOOKUP(GroupVertices[[#This Row],[Vertex]],Vertices[],MATCH("ID",Vertices[[#Headers],[Vertex]:[Marked?]],0),FALSE)</f>
        <v>56</v>
      </c>
    </row>
    <row r="37" spans="1:3" ht="15">
      <c r="A37" s="80" t="s">
        <v>1004</v>
      </c>
      <c r="B37" s="87" t="s">
        <v>260</v>
      </c>
      <c r="C37" s="80">
        <f>VLOOKUP(GroupVertices[[#This Row],[Vertex]],Vertices[],MATCH("ID",Vertices[[#Headers],[Vertex]:[Marked?]],0),FALSE)</f>
        <v>17</v>
      </c>
    </row>
    <row r="38" spans="1:3" ht="15">
      <c r="A38" s="80" t="s">
        <v>1004</v>
      </c>
      <c r="B38" s="87" t="s">
        <v>274</v>
      </c>
      <c r="C38" s="80">
        <f>VLOOKUP(GroupVertices[[#This Row],[Vertex]],Vertices[],MATCH("ID",Vertices[[#Headers],[Vertex]:[Marked?]],0),FALSE)</f>
        <v>18</v>
      </c>
    </row>
    <row r="39" spans="1:3" ht="15">
      <c r="A39" s="80" t="s">
        <v>1004</v>
      </c>
      <c r="B39" s="87" t="s">
        <v>259</v>
      </c>
      <c r="C39" s="80">
        <f>VLOOKUP(GroupVertices[[#This Row],[Vertex]],Vertices[],MATCH("ID",Vertices[[#Headers],[Vertex]:[Marked?]],0),FALSE)</f>
        <v>16</v>
      </c>
    </row>
    <row r="40" spans="1:3" ht="15">
      <c r="A40" s="80" t="s">
        <v>1004</v>
      </c>
      <c r="B40" s="87" t="s">
        <v>256</v>
      </c>
      <c r="C40" s="80">
        <f>VLOOKUP(GroupVertices[[#This Row],[Vertex]],Vertices[],MATCH("ID",Vertices[[#Headers],[Vertex]:[Marked?]],0),FALSE)</f>
        <v>53</v>
      </c>
    </row>
    <row r="41" spans="1:3" ht="15">
      <c r="A41" s="80" t="s">
        <v>1004</v>
      </c>
      <c r="B41" s="87" t="s">
        <v>255</v>
      </c>
      <c r="C41" s="80">
        <f>VLOOKUP(GroupVertices[[#This Row],[Vertex]],Vertices[],MATCH("ID",Vertices[[#Headers],[Vertex]:[Marked?]],0),FALSE)</f>
        <v>52</v>
      </c>
    </row>
    <row r="42" spans="1:3" ht="15">
      <c r="A42" s="80" t="s">
        <v>1004</v>
      </c>
      <c r="B42" s="87" t="s">
        <v>254</v>
      </c>
      <c r="C42" s="80">
        <f>VLOOKUP(GroupVertices[[#This Row],[Vertex]],Vertices[],MATCH("ID",Vertices[[#Headers],[Vertex]:[Marked?]],0),FALSE)</f>
        <v>51</v>
      </c>
    </row>
    <row r="43" spans="1:3" ht="15">
      <c r="A43" s="80" t="s">
        <v>1004</v>
      </c>
      <c r="B43" s="87" t="s">
        <v>249</v>
      </c>
      <c r="C43" s="80">
        <f>VLOOKUP(GroupVertices[[#This Row],[Vertex]],Vertices[],MATCH("ID",Vertices[[#Headers],[Vertex]:[Marked?]],0),FALSE)</f>
        <v>45</v>
      </c>
    </row>
    <row r="44" spans="1:3" ht="15">
      <c r="A44" s="80" t="s">
        <v>1004</v>
      </c>
      <c r="B44" s="87" t="s">
        <v>247</v>
      </c>
      <c r="C44" s="80">
        <f>VLOOKUP(GroupVertices[[#This Row],[Vertex]],Vertices[],MATCH("ID",Vertices[[#Headers],[Vertex]:[Marked?]],0),FALSE)</f>
        <v>43</v>
      </c>
    </row>
    <row r="45" spans="1:3" ht="15">
      <c r="A45" s="80" t="s">
        <v>1004</v>
      </c>
      <c r="B45" s="87" t="s">
        <v>244</v>
      </c>
      <c r="C45" s="80">
        <f>VLOOKUP(GroupVertices[[#This Row],[Vertex]],Vertices[],MATCH("ID",Vertices[[#Headers],[Vertex]:[Marked?]],0),FALSE)</f>
        <v>40</v>
      </c>
    </row>
    <row r="46" spans="1:3" ht="15">
      <c r="A46" s="80" t="s">
        <v>1004</v>
      </c>
      <c r="B46" s="87" t="s">
        <v>243</v>
      </c>
      <c r="C46" s="80">
        <f>VLOOKUP(GroupVertices[[#This Row],[Vertex]],Vertices[],MATCH("ID",Vertices[[#Headers],[Vertex]:[Marked?]],0),FALSE)</f>
        <v>39</v>
      </c>
    </row>
    <row r="47" spans="1:3" ht="15">
      <c r="A47" s="80" t="s">
        <v>1004</v>
      </c>
      <c r="B47" s="87" t="s">
        <v>242</v>
      </c>
      <c r="C47" s="80">
        <f>VLOOKUP(GroupVertices[[#This Row],[Vertex]],Vertices[],MATCH("ID",Vertices[[#Headers],[Vertex]:[Marked?]],0),FALSE)</f>
        <v>38</v>
      </c>
    </row>
    <row r="48" spans="1:3" ht="15">
      <c r="A48" s="80" t="s">
        <v>1004</v>
      </c>
      <c r="B48" s="87" t="s">
        <v>234</v>
      </c>
      <c r="C48" s="80">
        <f>VLOOKUP(GroupVertices[[#This Row],[Vertex]],Vertices[],MATCH("ID",Vertices[[#Headers],[Vertex]:[Marked?]],0),FALSE)</f>
        <v>30</v>
      </c>
    </row>
    <row r="49" spans="1:3" ht="15">
      <c r="A49" s="80" t="s">
        <v>1004</v>
      </c>
      <c r="B49" s="87" t="s">
        <v>230</v>
      </c>
      <c r="C49" s="80">
        <f>VLOOKUP(GroupVertices[[#This Row],[Vertex]],Vertices[],MATCH("ID",Vertices[[#Headers],[Vertex]:[Marked?]],0),FALSE)</f>
        <v>26</v>
      </c>
    </row>
    <row r="50" spans="1:3" ht="15">
      <c r="A50" s="80" t="s">
        <v>1004</v>
      </c>
      <c r="B50" s="87" t="s">
        <v>229</v>
      </c>
      <c r="C50" s="80">
        <f>VLOOKUP(GroupVertices[[#This Row],[Vertex]],Vertices[],MATCH("ID",Vertices[[#Headers],[Vertex]:[Marked?]],0),FALSE)</f>
        <v>25</v>
      </c>
    </row>
    <row r="51" spans="1:3" ht="15">
      <c r="A51" s="80" t="s">
        <v>1004</v>
      </c>
      <c r="B51" s="87" t="s">
        <v>228</v>
      </c>
      <c r="C51" s="80">
        <f>VLOOKUP(GroupVertices[[#This Row],[Vertex]],Vertices[],MATCH("ID",Vertices[[#Headers],[Vertex]:[Marked?]],0),FALSE)</f>
        <v>24</v>
      </c>
    </row>
    <row r="52" spans="1:3" ht="15">
      <c r="A52" s="80" t="s">
        <v>1004</v>
      </c>
      <c r="B52" s="87" t="s">
        <v>227</v>
      </c>
      <c r="C52" s="80">
        <f>VLOOKUP(GroupVertices[[#This Row],[Vertex]],Vertices[],MATCH("ID",Vertices[[#Headers],[Vertex]:[Marked?]],0),FALSE)</f>
        <v>23</v>
      </c>
    </row>
    <row r="53" spans="1:3" ht="15">
      <c r="A53" s="80" t="s">
        <v>1004</v>
      </c>
      <c r="B53" s="87" t="s">
        <v>226</v>
      </c>
      <c r="C53" s="80">
        <f>VLOOKUP(GroupVertices[[#This Row],[Vertex]],Vertices[],MATCH("ID",Vertices[[#Headers],[Vertex]:[Marked?]],0),FALSE)</f>
        <v>22</v>
      </c>
    </row>
    <row r="54" spans="1:3" ht="15">
      <c r="A54" s="80" t="s">
        <v>1004</v>
      </c>
      <c r="B54" s="87" t="s">
        <v>225</v>
      </c>
      <c r="C54" s="80">
        <f>VLOOKUP(GroupVertices[[#This Row],[Vertex]],Vertices[],MATCH("ID",Vertices[[#Headers],[Vertex]:[Marked?]],0),FALSE)</f>
        <v>21</v>
      </c>
    </row>
    <row r="55" spans="1:3" ht="15">
      <c r="A55" s="80" t="s">
        <v>1004</v>
      </c>
      <c r="B55" s="87" t="s">
        <v>224</v>
      </c>
      <c r="C55" s="80">
        <f>VLOOKUP(GroupVertices[[#This Row],[Vertex]],Vertices[],MATCH("ID",Vertices[[#Headers],[Vertex]:[Marked?]],0),FALSE)</f>
        <v>20</v>
      </c>
    </row>
    <row r="56" spans="1:3" ht="15">
      <c r="A56" s="80" t="s">
        <v>1004</v>
      </c>
      <c r="B56" s="87" t="s">
        <v>223</v>
      </c>
      <c r="C56" s="80">
        <f>VLOOKUP(GroupVertices[[#This Row],[Vertex]],Vertices[],MATCH("ID",Vertices[[#Headers],[Vertex]:[Marked?]],0),FALSE)</f>
        <v>19</v>
      </c>
    </row>
    <row r="57" spans="1:3" ht="15">
      <c r="A57" s="80" t="s">
        <v>1004</v>
      </c>
      <c r="B57" s="87" t="s">
        <v>222</v>
      </c>
      <c r="C57" s="80">
        <f>VLOOKUP(GroupVertices[[#This Row],[Vertex]],Vertices[],MATCH("ID",Vertices[[#Headers],[Vertex]:[Marked?]],0),FALSE)</f>
        <v>15</v>
      </c>
    </row>
    <row r="58" spans="1:3" ht="15">
      <c r="A58" s="80" t="s">
        <v>1005</v>
      </c>
      <c r="B58" s="87" t="s">
        <v>267</v>
      </c>
      <c r="C58" s="80">
        <f>VLOOKUP(GroupVertices[[#This Row],[Vertex]],Vertices[],MATCH("ID",Vertices[[#Headers],[Vertex]:[Marked?]],0),FALSE)</f>
        <v>61</v>
      </c>
    </row>
    <row r="59" spans="1:3" ht="15">
      <c r="A59" s="80" t="s">
        <v>1005</v>
      </c>
      <c r="B59" s="87" t="s">
        <v>266</v>
      </c>
      <c r="C59" s="80">
        <f>VLOOKUP(GroupVertices[[#This Row],[Vertex]],Vertices[],MATCH("ID",Vertices[[#Headers],[Vertex]:[Marked?]],0),FALSE)</f>
        <v>49</v>
      </c>
    </row>
    <row r="60" spans="1:3" ht="15">
      <c r="A60" s="80" t="s">
        <v>1005</v>
      </c>
      <c r="B60" s="87" t="s">
        <v>265</v>
      </c>
      <c r="C60" s="80">
        <f>VLOOKUP(GroupVertices[[#This Row],[Vertex]],Vertices[],MATCH("ID",Vertices[[#Headers],[Vertex]:[Marked?]],0),FALSE)</f>
        <v>60</v>
      </c>
    </row>
    <row r="61" spans="1:3" ht="15">
      <c r="A61" s="80" t="s">
        <v>1005</v>
      </c>
      <c r="B61" s="87" t="s">
        <v>257</v>
      </c>
      <c r="C61" s="80">
        <f>VLOOKUP(GroupVertices[[#This Row],[Vertex]],Vertices[],MATCH("ID",Vertices[[#Headers],[Vertex]:[Marked?]],0),FALSE)</f>
        <v>54</v>
      </c>
    </row>
    <row r="62" spans="1:3" ht="15">
      <c r="A62" s="80" t="s">
        <v>1005</v>
      </c>
      <c r="B62" s="87" t="s">
        <v>252</v>
      </c>
      <c r="C62" s="80">
        <f>VLOOKUP(GroupVertices[[#This Row],[Vertex]],Vertices[],MATCH("ID",Vertices[[#Headers],[Vertex]:[Marked?]],0),FALSE)</f>
        <v>48</v>
      </c>
    </row>
    <row r="63" spans="1:3" ht="15">
      <c r="A63" s="80" t="s">
        <v>1006</v>
      </c>
      <c r="B63" s="87" t="s">
        <v>246</v>
      </c>
      <c r="C63" s="80">
        <f>VLOOKUP(GroupVertices[[#This Row],[Vertex]],Vertices[],MATCH("ID",Vertices[[#Headers],[Vertex]:[Marked?]],0),FALSE)</f>
        <v>42</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1017</v>
      </c>
      <c r="B2" s="34" t="s">
        <v>966</v>
      </c>
      <c r="D2" s="31">
        <f>MIN(Vertices[Degree])</f>
        <v>0</v>
      </c>
      <c r="E2" s="3">
        <f>COUNTIF(Vertices[Degree],"&gt;= "&amp;D2)-COUNTIF(Vertices[Degree],"&gt;="&amp;D3)</f>
        <v>0</v>
      </c>
      <c r="F2" s="37">
        <f>MIN(Vertices[In-Degree])</f>
        <v>0</v>
      </c>
      <c r="G2" s="38">
        <f>COUNTIF(Vertices[In-Degree],"&gt;= "&amp;F2)-COUNTIF(Vertices[In-Degree],"&gt;="&amp;F3)</f>
        <v>52</v>
      </c>
      <c r="H2" s="37">
        <f>MIN(Vertices[Out-Degree])</f>
        <v>0</v>
      </c>
      <c r="I2" s="38">
        <f>COUNTIF(Vertices[Out-Degree],"&gt;= "&amp;H2)-COUNTIF(Vertices[Out-Degree],"&gt;="&amp;H3)</f>
        <v>3</v>
      </c>
      <c r="J2" s="37">
        <f>MIN(Vertices[Betweenness Centrality])</f>
        <v>0</v>
      </c>
      <c r="K2" s="38">
        <f>COUNTIF(Vertices[Betweenness Centrality],"&gt;= "&amp;J2)-COUNTIF(Vertices[Betweenness Centrality],"&gt;="&amp;J3)</f>
        <v>62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6</v>
      </c>
      <c r="P2" s="37">
        <f>MIN(Vertices[PageRank])</f>
        <v>0.295562</v>
      </c>
      <c r="Q2" s="38">
        <f>COUNTIF(Vertices[PageRank],"&gt;= "&amp;P2)-COUNTIF(Vertices[PageRank],"&gt;="&amp;P3)</f>
        <v>12</v>
      </c>
      <c r="R2" s="37">
        <f>MIN(Vertices[Clustering Coefficient])</f>
        <v>0</v>
      </c>
      <c r="S2" s="43">
        <f>COUNTIF(Vertices[Clustering Coefficient],"&gt;= "&amp;R2)-COUNTIF(Vertices[Clustering Coefficient],"&gt;="&amp;R3)</f>
        <v>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0.7272727272727273</v>
      </c>
      <c r="G3" s="40">
        <f>COUNTIF(Vertices[In-Degree],"&gt;= "&amp;F3)-COUNTIF(Vertices[In-Degree],"&gt;="&amp;F4)</f>
        <v>10</v>
      </c>
      <c r="H3" s="39">
        <f aca="true" t="shared" si="3" ref="H3:H26">H2+($H$57-$H$2)/BinDivisor</f>
        <v>0.10909090909090909</v>
      </c>
      <c r="I3" s="40">
        <f>COUNTIF(Vertices[Out-Degree],"&gt;= "&amp;H3)-COUNTIF(Vertices[Out-Degree],"&gt;="&amp;H4)</f>
        <v>0</v>
      </c>
      <c r="J3" s="39">
        <f aca="true" t="shared" si="4" ref="J3:J26">J2+($J$57-$J$2)/BinDivisor</f>
        <v>21.7280808</v>
      </c>
      <c r="K3" s="40">
        <f>COUNTIF(Vertices[Betweenness Centrality],"&gt;= "&amp;J3)-COUNTIF(Vertices[Betweenness Centrality],"&gt;="&amp;J4)</f>
        <v>0</v>
      </c>
      <c r="L3" s="39">
        <f aca="true" t="shared" si="5" ref="L3:L26">L2+($L$57-$L$2)/BinDivisor</f>
        <v>0.004545454545454545</v>
      </c>
      <c r="M3" s="40">
        <f>COUNTIF(Vertices[Closeness Centrality],"&gt;= "&amp;L3)-COUNTIF(Vertices[Closeness Centrality],"&gt;="&amp;L4)</f>
        <v>34</v>
      </c>
      <c r="N3" s="39">
        <f aca="true" t="shared" si="6" ref="N3:N26">N2+($N$57-$N$2)/BinDivisor</f>
        <v>0.0012703818181818182</v>
      </c>
      <c r="O3" s="40">
        <f>COUNTIF(Vertices[Eigenvector Centrality],"&gt;= "&amp;N3)-COUNTIF(Vertices[Eigenvector Centrality],"&gt;="&amp;N4)</f>
        <v>0</v>
      </c>
      <c r="P3" s="39">
        <f aca="true" t="shared" si="7" ref="P3:P26">P2+($P$57-$P$2)/BinDivisor</f>
        <v>0.39527003636363633</v>
      </c>
      <c r="Q3" s="40">
        <f>COUNTIF(Vertices[PageRank],"&gt;= "&amp;P3)-COUNTIF(Vertices[PageRank],"&gt;="&amp;P4)</f>
        <v>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1.4545454545454546</v>
      </c>
      <c r="G4" s="38">
        <f>COUNTIF(Vertices[In-Degree],"&gt;= "&amp;F4)-COUNTIF(Vertices[In-Degree],"&gt;="&amp;F5)</f>
        <v>0</v>
      </c>
      <c r="H4" s="37">
        <f t="shared" si="3"/>
        <v>0.21818181818181817</v>
      </c>
      <c r="I4" s="38">
        <f>COUNTIF(Vertices[Out-Degree],"&gt;= "&amp;H4)-COUNTIF(Vertices[Out-Degree],"&gt;="&amp;H5)</f>
        <v>0</v>
      </c>
      <c r="J4" s="37">
        <f t="shared" si="4"/>
        <v>43.4561616</v>
      </c>
      <c r="K4" s="38">
        <f>COUNTIF(Vertices[Betweenness Centrality],"&gt;= "&amp;J4)-COUNTIF(Vertices[Betweenness Centrality],"&gt;="&amp;J5)</f>
        <v>0</v>
      </c>
      <c r="L4" s="37">
        <f t="shared" si="5"/>
        <v>0.00909090909090909</v>
      </c>
      <c r="M4" s="38">
        <f>COUNTIF(Vertices[Closeness Centrality],"&gt;= "&amp;L4)-COUNTIF(Vertices[Closeness Centrality],"&gt;="&amp;L5)</f>
        <v>22</v>
      </c>
      <c r="N4" s="37">
        <f t="shared" si="6"/>
        <v>0.0025407636363636364</v>
      </c>
      <c r="O4" s="38">
        <f>COUNTIF(Vertices[Eigenvector Centrality],"&gt;= "&amp;N4)-COUNTIF(Vertices[Eigenvector Centrality],"&gt;="&amp;N5)</f>
        <v>6</v>
      </c>
      <c r="P4" s="37">
        <f t="shared" si="7"/>
        <v>0.4949780727272727</v>
      </c>
      <c r="Q4" s="38">
        <f>COUNTIF(Vertices[PageRank],"&gt;= "&amp;P4)-COUNTIF(Vertices[PageRank],"&gt;="&amp;P5)</f>
        <v>4</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2.1818181818181817</v>
      </c>
      <c r="G5" s="40">
        <f>COUNTIF(Vertices[In-Degree],"&gt;= "&amp;F5)-COUNTIF(Vertices[In-Degree],"&gt;="&amp;F6)</f>
        <v>0</v>
      </c>
      <c r="H5" s="39">
        <f t="shared" si="3"/>
        <v>0.32727272727272727</v>
      </c>
      <c r="I5" s="40">
        <f>COUNTIF(Vertices[Out-Degree],"&gt;= "&amp;H5)-COUNTIF(Vertices[Out-Degree],"&gt;="&amp;H6)</f>
        <v>0</v>
      </c>
      <c r="J5" s="39">
        <f t="shared" si="4"/>
        <v>65.1842424</v>
      </c>
      <c r="K5" s="40">
        <f>COUNTIF(Vertices[Betweenness Centrality],"&gt;= "&amp;J5)-COUNTIF(Vertices[Betweenness Centrality],"&gt;="&amp;J6)</f>
        <v>0</v>
      </c>
      <c r="L5" s="39">
        <f t="shared" si="5"/>
        <v>0.013636363636363636</v>
      </c>
      <c r="M5" s="40">
        <f>COUNTIF(Vertices[Closeness Centrality],"&gt;= "&amp;L5)-COUNTIF(Vertices[Closeness Centrality],"&gt;="&amp;L6)</f>
        <v>0</v>
      </c>
      <c r="N5" s="39">
        <f t="shared" si="6"/>
        <v>0.0038111454545454544</v>
      </c>
      <c r="O5" s="40">
        <f>COUNTIF(Vertices[Eigenvector Centrality],"&gt;= "&amp;N5)-COUNTIF(Vertices[Eigenvector Centrality],"&gt;="&amp;N6)</f>
        <v>6</v>
      </c>
      <c r="P5" s="39">
        <f t="shared" si="7"/>
        <v>0.594686109090909</v>
      </c>
      <c r="Q5" s="40">
        <f>COUNTIF(Vertices[PageRank],"&gt;= "&amp;P5)-COUNTIF(Vertices[PageRank],"&gt;="&amp;P6)</f>
        <v>20</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174</v>
      </c>
      <c r="D6" s="32">
        <f t="shared" si="1"/>
        <v>0</v>
      </c>
      <c r="E6" s="3">
        <f>COUNTIF(Vertices[Degree],"&gt;= "&amp;D6)-COUNTIF(Vertices[Degree],"&gt;="&amp;D7)</f>
        <v>0</v>
      </c>
      <c r="F6" s="37">
        <f t="shared" si="2"/>
        <v>2.909090909090909</v>
      </c>
      <c r="G6" s="38">
        <f>COUNTIF(Vertices[In-Degree],"&gt;= "&amp;F6)-COUNTIF(Vertices[In-Degree],"&gt;="&amp;F7)</f>
        <v>0</v>
      </c>
      <c r="H6" s="37">
        <f t="shared" si="3"/>
        <v>0.43636363636363634</v>
      </c>
      <c r="I6" s="38">
        <f>COUNTIF(Vertices[Out-Degree],"&gt;= "&amp;H6)-COUNTIF(Vertices[Out-Degree],"&gt;="&amp;H7)</f>
        <v>0</v>
      </c>
      <c r="J6" s="37">
        <f t="shared" si="4"/>
        <v>86.9123232</v>
      </c>
      <c r="K6" s="38">
        <f>COUNTIF(Vertices[Betweenness Centrality],"&gt;= "&amp;J6)-COUNTIF(Vertices[Betweenness Centrality],"&gt;="&amp;J7)</f>
        <v>0</v>
      </c>
      <c r="L6" s="37">
        <f t="shared" si="5"/>
        <v>0.01818181818181818</v>
      </c>
      <c r="M6" s="38">
        <f>COUNTIF(Vertices[Closeness Centrality],"&gt;= "&amp;L6)-COUNTIF(Vertices[Closeness Centrality],"&gt;="&amp;L7)</f>
        <v>0</v>
      </c>
      <c r="N6" s="37">
        <f t="shared" si="6"/>
        <v>0.005081527272727273</v>
      </c>
      <c r="O6" s="38">
        <f>COUNTIF(Vertices[Eigenvector Centrality],"&gt;= "&amp;N6)-COUNTIF(Vertices[Eigenvector Centrality],"&gt;="&amp;N7)</f>
        <v>0</v>
      </c>
      <c r="P6" s="37">
        <f t="shared" si="7"/>
        <v>0.6943941454545454</v>
      </c>
      <c r="Q6" s="38">
        <f>COUNTIF(Vertices[PageRank],"&gt;= "&amp;P6)-COUNTIF(Vertices[PageRank],"&gt;="&amp;P7)</f>
        <v>17</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16</v>
      </c>
      <c r="D7" s="32">
        <f t="shared" si="1"/>
        <v>0</v>
      </c>
      <c r="E7" s="3">
        <f>COUNTIF(Vertices[Degree],"&gt;= "&amp;D7)-COUNTIF(Vertices[Degree],"&gt;="&amp;D8)</f>
        <v>0</v>
      </c>
      <c r="F7" s="39">
        <f t="shared" si="2"/>
        <v>3.6363636363636367</v>
      </c>
      <c r="G7" s="40">
        <f>COUNTIF(Vertices[In-Degree],"&gt;= "&amp;F7)-COUNTIF(Vertices[In-Degree],"&gt;="&amp;F8)</f>
        <v>0</v>
      </c>
      <c r="H7" s="39">
        <f t="shared" si="3"/>
        <v>0.5454545454545454</v>
      </c>
      <c r="I7" s="40">
        <f>COUNTIF(Vertices[Out-Degree],"&gt;= "&amp;H7)-COUNTIF(Vertices[Out-Degree],"&gt;="&amp;H8)</f>
        <v>0</v>
      </c>
      <c r="J7" s="39">
        <f t="shared" si="4"/>
        <v>108.640404</v>
      </c>
      <c r="K7" s="40">
        <f>COUNTIF(Vertices[Betweenness Centrality],"&gt;= "&amp;J7)-COUNTIF(Vertices[Betweenness Centrality],"&gt;="&amp;J8)</f>
        <v>0</v>
      </c>
      <c r="L7" s="39">
        <f t="shared" si="5"/>
        <v>0.022727272727272728</v>
      </c>
      <c r="M7" s="40">
        <f>COUNTIF(Vertices[Closeness Centrality],"&gt;= "&amp;L7)-COUNTIF(Vertices[Closeness Centrality],"&gt;="&amp;L8)</f>
        <v>0</v>
      </c>
      <c r="N7" s="39">
        <f t="shared" si="6"/>
        <v>0.006351909090909091</v>
      </c>
      <c r="O7" s="40">
        <f>COUNTIF(Vertices[Eigenvector Centrality],"&gt;= "&amp;N7)-COUNTIF(Vertices[Eigenvector Centrality],"&gt;="&amp;N8)</f>
        <v>0</v>
      </c>
      <c r="P7" s="39">
        <f t="shared" si="7"/>
        <v>0.7941021818181817</v>
      </c>
      <c r="Q7" s="40">
        <f>COUNTIF(Vertices[PageRank],"&gt;= "&amp;P7)-COUNTIF(Vertices[PageRank],"&gt;="&amp;P8)</f>
        <v>0</v>
      </c>
      <c r="R7" s="39">
        <f t="shared" si="8"/>
        <v>0.06060606060606061</v>
      </c>
      <c r="S7" s="44">
        <f>COUNTIF(Vertices[Clustering Coefficient],"&gt;= "&amp;R7)-COUNTIF(Vertices[Clustering Coefficient],"&gt;="&amp;R8)</f>
        <v>1</v>
      </c>
      <c r="T7" s="39" t="e">
        <f ca="1" t="shared" si="9"/>
        <v>#REF!</v>
      </c>
      <c r="U7" s="40" t="e">
        <f ca="1" t="shared" si="0"/>
        <v>#REF!</v>
      </c>
    </row>
    <row r="8" spans="1:21" ht="15">
      <c r="A8" s="34" t="s">
        <v>150</v>
      </c>
      <c r="B8" s="34">
        <v>190</v>
      </c>
      <c r="D8" s="32">
        <f t="shared" si="1"/>
        <v>0</v>
      </c>
      <c r="E8" s="3">
        <f>COUNTIF(Vertices[Degree],"&gt;= "&amp;D8)-COUNTIF(Vertices[Degree],"&gt;="&amp;D9)</f>
        <v>0</v>
      </c>
      <c r="F8" s="37">
        <f t="shared" si="2"/>
        <v>4.363636363636364</v>
      </c>
      <c r="G8" s="38">
        <f>COUNTIF(Vertices[In-Degree],"&gt;= "&amp;F8)-COUNTIF(Vertices[In-Degree],"&gt;="&amp;F9)</f>
        <v>0</v>
      </c>
      <c r="H8" s="37">
        <f t="shared" si="3"/>
        <v>0.6545454545454545</v>
      </c>
      <c r="I8" s="38">
        <f>COUNTIF(Vertices[Out-Degree],"&gt;= "&amp;H8)-COUNTIF(Vertices[Out-Degree],"&gt;="&amp;H9)</f>
        <v>0</v>
      </c>
      <c r="J8" s="37">
        <f t="shared" si="4"/>
        <v>130.3684848</v>
      </c>
      <c r="K8" s="38">
        <f>COUNTIF(Vertices[Betweenness Centrality],"&gt;= "&amp;J8)-COUNTIF(Vertices[Betweenness Centrality],"&gt;="&amp;J9)</f>
        <v>0</v>
      </c>
      <c r="L8" s="37">
        <f t="shared" si="5"/>
        <v>0.027272727272727275</v>
      </c>
      <c r="M8" s="38">
        <f>COUNTIF(Vertices[Closeness Centrality],"&gt;= "&amp;L8)-COUNTIF(Vertices[Closeness Centrality],"&gt;="&amp;L9)</f>
        <v>0</v>
      </c>
      <c r="N8" s="37">
        <f t="shared" si="6"/>
        <v>0.00762229090909091</v>
      </c>
      <c r="O8" s="38">
        <f>COUNTIF(Vertices[Eigenvector Centrality],"&gt;= "&amp;N8)-COUNTIF(Vertices[Eigenvector Centrality],"&gt;="&amp;N9)</f>
        <v>0</v>
      </c>
      <c r="P8" s="37">
        <f t="shared" si="7"/>
        <v>0.893810218181818</v>
      </c>
      <c r="Q8" s="38">
        <f>COUNTIF(Vertices[PageRank],"&gt;= "&amp;P8)-COUNTIF(Vertices[PageRank],"&gt;="&amp;P9)</f>
        <v>0</v>
      </c>
      <c r="R8" s="37">
        <f t="shared" si="8"/>
        <v>0.07272727272727272</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5.090909090909092</v>
      </c>
      <c r="G9" s="40">
        <f>COUNTIF(Vertices[In-Degree],"&gt;= "&amp;F9)-COUNTIF(Vertices[In-Degree],"&gt;="&amp;F10)</f>
        <v>0</v>
      </c>
      <c r="H9" s="39">
        <f t="shared" si="3"/>
        <v>0.7636363636363637</v>
      </c>
      <c r="I9" s="40">
        <f>COUNTIF(Vertices[Out-Degree],"&gt;= "&amp;H9)-COUNTIF(Vertices[Out-Degree],"&gt;="&amp;H10)</f>
        <v>0</v>
      </c>
      <c r="J9" s="39">
        <f t="shared" si="4"/>
        <v>152.09656560000002</v>
      </c>
      <c r="K9" s="40">
        <f>COUNTIF(Vertices[Betweenness Centrality],"&gt;= "&amp;J9)-COUNTIF(Vertices[Betweenness Centrality],"&gt;="&amp;J10)</f>
        <v>0</v>
      </c>
      <c r="L9" s="39">
        <f t="shared" si="5"/>
        <v>0.03181818181818182</v>
      </c>
      <c r="M9" s="40">
        <f>COUNTIF(Vertices[Closeness Centrality],"&gt;= "&amp;L9)-COUNTIF(Vertices[Closeness Centrality],"&gt;="&amp;L10)</f>
        <v>0</v>
      </c>
      <c r="N9" s="39">
        <f t="shared" si="6"/>
        <v>0.008892672727272727</v>
      </c>
      <c r="O9" s="40">
        <f>COUNTIF(Vertices[Eigenvector Centrality],"&gt;= "&amp;N9)-COUNTIF(Vertices[Eigenvector Centrality],"&gt;="&amp;N10)</f>
        <v>0</v>
      </c>
      <c r="P9" s="39">
        <f t="shared" si="7"/>
        <v>0.9935182545454544</v>
      </c>
      <c r="Q9" s="40">
        <f>COUNTIF(Vertices[PageRank],"&gt;= "&amp;P9)-COUNTIF(Vertices[PageRank],"&gt;="&amp;P10)</f>
        <v>9</v>
      </c>
      <c r="R9" s="39">
        <f t="shared" si="8"/>
        <v>0.08484848484848484</v>
      </c>
      <c r="S9" s="44">
        <f>COUNTIF(Vertices[Clustering Coefficient],"&gt;= "&amp;R9)-COUNTIF(Vertices[Clustering Coefficient],"&gt;="&amp;R10)</f>
        <v>1</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5.818181818181819</v>
      </c>
      <c r="G10" s="38">
        <f>COUNTIF(Vertices[In-Degree],"&gt;= "&amp;F10)-COUNTIF(Vertices[In-Degree],"&gt;="&amp;F11)</f>
        <v>0</v>
      </c>
      <c r="H10" s="37">
        <f t="shared" si="3"/>
        <v>0.8727272727272728</v>
      </c>
      <c r="I10" s="38">
        <f>COUNTIF(Vertices[Out-Degree],"&gt;= "&amp;H10)-COUNTIF(Vertices[Out-Degree],"&gt;="&amp;H11)</f>
        <v>0</v>
      </c>
      <c r="J10" s="37">
        <f t="shared" si="4"/>
        <v>173.8246464</v>
      </c>
      <c r="K10" s="38">
        <f>COUNTIF(Vertices[Betweenness Centrality],"&gt;= "&amp;J10)-COUNTIF(Vertices[Betweenness Centrality],"&gt;="&amp;J11)</f>
        <v>0</v>
      </c>
      <c r="L10" s="37">
        <f t="shared" si="5"/>
        <v>0.03636363636363637</v>
      </c>
      <c r="M10" s="38">
        <f>COUNTIF(Vertices[Closeness Centrality],"&gt;= "&amp;L10)-COUNTIF(Vertices[Closeness Centrality],"&gt;="&amp;L11)</f>
        <v>0</v>
      </c>
      <c r="N10" s="37">
        <f t="shared" si="6"/>
        <v>0.010163054545454546</v>
      </c>
      <c r="O10" s="38">
        <f>COUNTIF(Vertices[Eigenvector Centrality],"&gt;= "&amp;N10)-COUNTIF(Vertices[Eigenvector Centrality],"&gt;="&amp;N11)</f>
        <v>0</v>
      </c>
      <c r="P10" s="37">
        <f t="shared" si="7"/>
        <v>1.0932262909090908</v>
      </c>
      <c r="Q10" s="38">
        <f>COUNTIF(Vertices[PageRank],"&gt;= "&amp;P10)-COUNTIF(Vertices[PageRank],"&gt;="&amp;P11)</f>
        <v>0</v>
      </c>
      <c r="R10" s="37">
        <f t="shared" si="8"/>
        <v>0.09696969696969696</v>
      </c>
      <c r="S10" s="43">
        <f>COUNTIF(Vertices[Clustering Coefficient],"&gt;= "&amp;R10)-COUNTIF(Vertices[Clustering Coefficient],"&gt;="&amp;R11)</f>
        <v>1</v>
      </c>
      <c r="T10" s="37" t="e">
        <f ca="1" t="shared" si="9"/>
        <v>#REF!</v>
      </c>
      <c r="U10" s="38" t="e">
        <f ca="1" t="shared" si="0"/>
        <v>#REF!</v>
      </c>
    </row>
    <row r="11" spans="1:21" ht="15">
      <c r="A11" s="121"/>
      <c r="B11" s="121"/>
      <c r="D11" s="32">
        <f t="shared" si="1"/>
        <v>0</v>
      </c>
      <c r="E11" s="3">
        <f>COUNTIF(Vertices[Degree],"&gt;= "&amp;D11)-COUNTIF(Vertices[Degree],"&gt;="&amp;D12)</f>
        <v>0</v>
      </c>
      <c r="F11" s="39">
        <f t="shared" si="2"/>
        <v>6.545454545454547</v>
      </c>
      <c r="G11" s="40">
        <f>COUNTIF(Vertices[In-Degree],"&gt;= "&amp;F11)-COUNTIF(Vertices[In-Degree],"&gt;="&amp;F12)</f>
        <v>0</v>
      </c>
      <c r="H11" s="39">
        <f t="shared" si="3"/>
        <v>0.9818181818181819</v>
      </c>
      <c r="I11" s="40">
        <f>COUNTIF(Vertices[Out-Degree],"&gt;= "&amp;H11)-COUNTIF(Vertices[Out-Degree],"&gt;="&amp;H12)</f>
        <v>59</v>
      </c>
      <c r="J11" s="39">
        <f t="shared" si="4"/>
        <v>195.5527272</v>
      </c>
      <c r="K11" s="40">
        <f>COUNTIF(Vertices[Betweenness Centrality],"&gt;= "&amp;J11)-COUNTIF(Vertices[Betweenness Centrality],"&gt;="&amp;J12)</f>
        <v>0</v>
      </c>
      <c r="L11" s="39">
        <f t="shared" si="5"/>
        <v>0.040909090909090916</v>
      </c>
      <c r="M11" s="40">
        <f>COUNTIF(Vertices[Closeness Centrality],"&gt;= "&amp;L11)-COUNTIF(Vertices[Closeness Centrality],"&gt;="&amp;L12)</f>
        <v>0</v>
      </c>
      <c r="N11" s="39">
        <f t="shared" si="6"/>
        <v>0.011433436363636364</v>
      </c>
      <c r="O11" s="40">
        <f>COUNTIF(Vertices[Eigenvector Centrality],"&gt;= "&amp;N11)-COUNTIF(Vertices[Eigenvector Centrality],"&gt;="&amp;N12)</f>
        <v>1</v>
      </c>
      <c r="P11" s="39">
        <f t="shared" si="7"/>
        <v>1.1929343272727273</v>
      </c>
      <c r="Q11" s="40">
        <f>COUNTIF(Vertices[PageRank],"&gt;= "&amp;P11)-COUNTIF(Vertices[PageRank],"&gt;="&amp;P12)</f>
        <v>0</v>
      </c>
      <c r="R11" s="39">
        <f t="shared" si="8"/>
        <v>0.10909090909090907</v>
      </c>
      <c r="S11" s="44">
        <f>COUNTIF(Vertices[Clustering Coefficient],"&gt;= "&amp;R11)-COUNTIF(Vertices[Clustering Coefficient],"&gt;="&amp;R12)</f>
        <v>1</v>
      </c>
      <c r="T11" s="39" t="e">
        <f ca="1" t="shared" si="9"/>
        <v>#REF!</v>
      </c>
      <c r="U11" s="40" t="e">
        <f ca="1" t="shared" si="0"/>
        <v>#REF!</v>
      </c>
    </row>
    <row r="12" spans="1:21" ht="15">
      <c r="A12" s="34" t="s">
        <v>170</v>
      </c>
      <c r="B12" s="34">
        <v>0.023121387283236993</v>
      </c>
      <c r="D12" s="32">
        <f t="shared" si="1"/>
        <v>0</v>
      </c>
      <c r="E12" s="3">
        <f>COUNTIF(Vertices[Degree],"&gt;= "&amp;D12)-COUNTIF(Vertices[Degree],"&gt;="&amp;D13)</f>
        <v>0</v>
      </c>
      <c r="F12" s="37">
        <f t="shared" si="2"/>
        <v>7.272727272727274</v>
      </c>
      <c r="G12" s="38">
        <f>COUNTIF(Vertices[In-Degree],"&gt;= "&amp;F12)-COUNTIF(Vertices[In-Degree],"&gt;="&amp;F13)</f>
        <v>-7</v>
      </c>
      <c r="H12" s="37">
        <f t="shared" si="3"/>
        <v>1.090909090909091</v>
      </c>
      <c r="I12" s="38">
        <f>COUNTIF(Vertices[Out-Degree],"&gt;= "&amp;H12)-COUNTIF(Vertices[Out-Degree],"&gt;="&amp;H13)</f>
        <v>-42</v>
      </c>
      <c r="J12" s="37">
        <f t="shared" si="4"/>
        <v>217.28080799999998</v>
      </c>
      <c r="K12" s="38">
        <f>COUNTIF(Vertices[Betweenness Centrality],"&gt;= "&amp;J12)-COUNTIF(Vertices[Betweenness Centrality],"&gt;="&amp;J13)</f>
        <v>0</v>
      </c>
      <c r="L12" s="37">
        <f t="shared" si="5"/>
        <v>0.04545454545454546</v>
      </c>
      <c r="M12" s="38">
        <f>COUNTIF(Vertices[Closeness Centrality],"&gt;= "&amp;L12)-COUNTIF(Vertices[Closeness Centrality],"&gt;="&amp;L13)</f>
        <v>0</v>
      </c>
      <c r="N12" s="37">
        <f t="shared" si="6"/>
        <v>0.012703818181818182</v>
      </c>
      <c r="O12" s="38">
        <f>COUNTIF(Vertices[Eigenvector Centrality],"&gt;= "&amp;N12)-COUNTIF(Vertices[Eigenvector Centrality],"&gt;="&amp;N13)</f>
        <v>0</v>
      </c>
      <c r="P12" s="37">
        <f t="shared" si="7"/>
        <v>1.2926423636363638</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0.04519774011299435</v>
      </c>
      <c r="D13" s="32">
        <f t="shared" si="1"/>
        <v>0</v>
      </c>
      <c r="E13" s="3">
        <f>COUNTIF(Vertices[Degree],"&gt;= "&amp;D13)-COUNTIF(Vertices[Degree],"&gt;="&amp;D14)</f>
        <v>0</v>
      </c>
      <c r="F13" s="39">
        <f t="shared" si="2"/>
        <v>8.000000000000002</v>
      </c>
      <c r="G13" s="40">
        <f>COUNTIF(Vertices[In-Degree],"&gt;= "&amp;F13)-COUNTIF(Vertices[In-Degree],"&gt;="&amp;F14)</f>
        <v>7</v>
      </c>
      <c r="H13" s="39">
        <f t="shared" si="3"/>
        <v>1.2000000000000002</v>
      </c>
      <c r="I13" s="40">
        <f>COUNTIF(Vertices[Out-Degree],"&gt;= "&amp;H13)-COUNTIF(Vertices[Out-Degree],"&gt;="&amp;H14)</f>
        <v>42</v>
      </c>
      <c r="J13" s="39">
        <f t="shared" si="4"/>
        <v>239.00888879999997</v>
      </c>
      <c r="K13" s="40">
        <f>COUNTIF(Vertices[Betweenness Centrality],"&gt;= "&amp;J13)-COUNTIF(Vertices[Betweenness Centrality],"&gt;="&amp;J14)</f>
        <v>0</v>
      </c>
      <c r="L13" s="39">
        <f t="shared" si="5"/>
        <v>0.05000000000000001</v>
      </c>
      <c r="M13" s="40">
        <f>COUNTIF(Vertices[Closeness Centrality],"&gt;= "&amp;L13)-COUNTIF(Vertices[Closeness Centrality],"&gt;="&amp;L14)</f>
        <v>0</v>
      </c>
      <c r="N13" s="39">
        <f t="shared" si="6"/>
        <v>0.0139742</v>
      </c>
      <c r="O13" s="40">
        <f>COUNTIF(Vertices[Eigenvector Centrality],"&gt;= "&amp;N13)-COUNTIF(Vertices[Eigenvector Centrality],"&gt;="&amp;N14)</f>
        <v>3</v>
      </c>
      <c r="P13" s="39">
        <f t="shared" si="7"/>
        <v>1.3923504000000002</v>
      </c>
      <c r="Q13" s="40">
        <f>COUNTIF(Vertices[PageRank],"&gt;= "&amp;P13)-COUNTIF(Vertices[PageRank],"&gt;="&amp;P14)</f>
        <v>0</v>
      </c>
      <c r="R13" s="39">
        <f t="shared" si="8"/>
        <v>0.1333333333333333</v>
      </c>
      <c r="S13" s="44">
        <f>COUNTIF(Vertices[Clustering Coefficient],"&gt;= "&amp;R13)-COUNTIF(Vertices[Clustering Coefficient],"&gt;="&amp;R14)</f>
        <v>1</v>
      </c>
      <c r="T13" s="39" t="e">
        <f ca="1" t="shared" si="9"/>
        <v>#REF!</v>
      </c>
      <c r="U13" s="40" t="e">
        <f ca="1" t="shared" si="0"/>
        <v>#REF!</v>
      </c>
    </row>
    <row r="14" spans="1:21" ht="15">
      <c r="A14" s="121"/>
      <c r="B14" s="121"/>
      <c r="D14" s="32">
        <f t="shared" si="1"/>
        <v>0</v>
      </c>
      <c r="E14" s="3">
        <f>COUNTIF(Vertices[Degree],"&gt;= "&amp;D14)-COUNTIF(Vertices[Degree],"&gt;="&amp;D15)</f>
        <v>0</v>
      </c>
      <c r="F14" s="37">
        <f t="shared" si="2"/>
        <v>8.727272727272728</v>
      </c>
      <c r="G14" s="38">
        <f>COUNTIF(Vertices[In-Degree],"&gt;= "&amp;F14)-COUNTIF(Vertices[In-Degree],"&gt;="&amp;F15)</f>
        <v>0</v>
      </c>
      <c r="H14" s="37">
        <f t="shared" si="3"/>
        <v>1.3090909090909093</v>
      </c>
      <c r="I14" s="38">
        <f>COUNTIF(Vertices[Out-Degree],"&gt;= "&amp;H14)-COUNTIF(Vertices[Out-Degree],"&gt;="&amp;H15)</f>
        <v>0</v>
      </c>
      <c r="J14" s="37">
        <f t="shared" si="4"/>
        <v>260.73696959999995</v>
      </c>
      <c r="K14" s="38">
        <f>COUNTIF(Vertices[Betweenness Centrality],"&gt;= "&amp;J14)-COUNTIF(Vertices[Betweenness Centrality],"&gt;="&amp;J15)</f>
        <v>0</v>
      </c>
      <c r="L14" s="37">
        <f t="shared" si="5"/>
        <v>0.05454545454545456</v>
      </c>
      <c r="M14" s="38">
        <f>COUNTIF(Vertices[Closeness Centrality],"&gt;= "&amp;L14)-COUNTIF(Vertices[Closeness Centrality],"&gt;="&amp;L15)</f>
        <v>0</v>
      </c>
      <c r="N14" s="37">
        <f t="shared" si="6"/>
        <v>0.01524458181818182</v>
      </c>
      <c r="O14" s="38">
        <f>COUNTIF(Vertices[Eigenvector Centrality],"&gt;= "&amp;N14)-COUNTIF(Vertices[Eigenvector Centrality],"&gt;="&amp;N15)</f>
        <v>0</v>
      </c>
      <c r="P14" s="37">
        <f t="shared" si="7"/>
        <v>1.4920584363636367</v>
      </c>
      <c r="Q14" s="38">
        <f>COUNTIF(Vertices[PageRank],"&gt;= "&amp;P14)-COUNTIF(Vertices[PageRank],"&gt;="&amp;P15)</f>
        <v>0</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9.454545454545455</v>
      </c>
      <c r="G15" s="40">
        <f>COUNTIF(Vertices[In-Degree],"&gt;= "&amp;F15)-COUNTIF(Vertices[In-Degree],"&gt;="&amp;F16)</f>
        <v>0</v>
      </c>
      <c r="H15" s="39">
        <f t="shared" si="3"/>
        <v>1.4181818181818184</v>
      </c>
      <c r="I15" s="40">
        <f>COUNTIF(Vertices[Out-Degree],"&gt;= "&amp;H15)-COUNTIF(Vertices[Out-Degree],"&gt;="&amp;H16)</f>
        <v>0</v>
      </c>
      <c r="J15" s="39">
        <f t="shared" si="4"/>
        <v>282.46505039999994</v>
      </c>
      <c r="K15" s="40">
        <f>COUNTIF(Vertices[Betweenness Centrality],"&gt;= "&amp;J15)-COUNTIF(Vertices[Betweenness Centrality],"&gt;="&amp;J16)</f>
        <v>0</v>
      </c>
      <c r="L15" s="39">
        <f t="shared" si="5"/>
        <v>0.059090909090909104</v>
      </c>
      <c r="M15" s="40">
        <f>COUNTIF(Vertices[Closeness Centrality],"&gt;= "&amp;L15)-COUNTIF(Vertices[Closeness Centrality],"&gt;="&amp;L16)</f>
        <v>0</v>
      </c>
      <c r="N15" s="39">
        <f t="shared" si="6"/>
        <v>0.016514963636363636</v>
      </c>
      <c r="O15" s="40">
        <f>COUNTIF(Vertices[Eigenvector Centrality],"&gt;= "&amp;N15)-COUNTIF(Vertices[Eigenvector Centrality],"&gt;="&amp;N16)</f>
        <v>31</v>
      </c>
      <c r="P15" s="39">
        <f t="shared" si="7"/>
        <v>1.5917664727272731</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10.181818181818182</v>
      </c>
      <c r="G16" s="38">
        <f>COUNTIF(Vertices[In-Degree],"&gt;= "&amp;F16)-COUNTIF(Vertices[In-Degree],"&gt;="&amp;F17)</f>
        <v>0</v>
      </c>
      <c r="H16" s="37">
        <f t="shared" si="3"/>
        <v>1.5272727272727276</v>
      </c>
      <c r="I16" s="38">
        <f>COUNTIF(Vertices[Out-Degree],"&gt;= "&amp;H16)-COUNTIF(Vertices[Out-Degree],"&gt;="&amp;H17)</f>
        <v>0</v>
      </c>
      <c r="J16" s="37">
        <f t="shared" si="4"/>
        <v>304.1931311999999</v>
      </c>
      <c r="K16" s="38">
        <f>COUNTIF(Vertices[Betweenness Centrality],"&gt;= "&amp;J16)-COUNTIF(Vertices[Betweenness Centrality],"&gt;="&amp;J17)</f>
        <v>0</v>
      </c>
      <c r="L16" s="37">
        <f t="shared" si="5"/>
        <v>0.06363636363636364</v>
      </c>
      <c r="M16" s="38">
        <f>COUNTIF(Vertices[Closeness Centrality],"&gt;= "&amp;L16)-COUNTIF(Vertices[Closeness Centrality],"&gt;="&amp;L17)</f>
        <v>0</v>
      </c>
      <c r="N16" s="37">
        <f t="shared" si="6"/>
        <v>0.017785345454545454</v>
      </c>
      <c r="O16" s="38">
        <f>COUNTIF(Vertices[Eigenvector Centrality],"&gt;= "&amp;N16)-COUNTIF(Vertices[Eigenvector Centrality],"&gt;="&amp;N17)</f>
        <v>0</v>
      </c>
      <c r="P16" s="37">
        <f t="shared" si="7"/>
        <v>1.6914745090909096</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56</v>
      </c>
      <c r="D17" s="32">
        <f t="shared" si="1"/>
        <v>0</v>
      </c>
      <c r="E17" s="3">
        <f>COUNTIF(Vertices[Degree],"&gt;= "&amp;D17)-COUNTIF(Vertices[Degree],"&gt;="&amp;D18)</f>
        <v>0</v>
      </c>
      <c r="F17" s="39">
        <f t="shared" si="2"/>
        <v>10.909090909090908</v>
      </c>
      <c r="G17" s="40">
        <f>COUNTIF(Vertices[In-Degree],"&gt;= "&amp;F17)-COUNTIF(Vertices[In-Degree],"&gt;="&amp;F18)</f>
        <v>0</v>
      </c>
      <c r="H17" s="39">
        <f t="shared" si="3"/>
        <v>1.6363636363636367</v>
      </c>
      <c r="I17" s="40">
        <f>COUNTIF(Vertices[Out-Degree],"&gt;= "&amp;H17)-COUNTIF(Vertices[Out-Degree],"&gt;="&amp;H18)</f>
        <v>0</v>
      </c>
      <c r="J17" s="39">
        <f t="shared" si="4"/>
        <v>325.9212119999999</v>
      </c>
      <c r="K17" s="40">
        <f>COUNTIF(Vertices[Betweenness Centrality],"&gt;= "&amp;J17)-COUNTIF(Vertices[Betweenness Centrality],"&gt;="&amp;J18)</f>
        <v>0</v>
      </c>
      <c r="L17" s="39">
        <f t="shared" si="5"/>
        <v>0.06818181818181819</v>
      </c>
      <c r="M17" s="40">
        <f>COUNTIF(Vertices[Closeness Centrality],"&gt;= "&amp;L17)-COUNTIF(Vertices[Closeness Centrality],"&gt;="&amp;L18)</f>
        <v>0</v>
      </c>
      <c r="N17" s="39">
        <f t="shared" si="6"/>
        <v>0.019055727272727273</v>
      </c>
      <c r="O17" s="40">
        <f>COUNTIF(Vertices[Eigenvector Centrality],"&gt;= "&amp;N17)-COUNTIF(Vertices[Eigenvector Centrality],"&gt;="&amp;N18)</f>
        <v>0</v>
      </c>
      <c r="P17" s="39">
        <f t="shared" si="7"/>
        <v>1.791182545454546</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184</v>
      </c>
      <c r="D18" s="32">
        <f t="shared" si="1"/>
        <v>0</v>
      </c>
      <c r="E18" s="3">
        <f>COUNTIF(Vertices[Degree],"&gt;= "&amp;D18)-COUNTIF(Vertices[Degree],"&gt;="&amp;D19)</f>
        <v>0</v>
      </c>
      <c r="F18" s="37">
        <f t="shared" si="2"/>
        <v>11.636363636363635</v>
      </c>
      <c r="G18" s="38">
        <f>COUNTIF(Vertices[In-Degree],"&gt;= "&amp;F18)-COUNTIF(Vertices[In-Degree],"&gt;="&amp;F19)</f>
        <v>0</v>
      </c>
      <c r="H18" s="37">
        <f t="shared" si="3"/>
        <v>1.7454545454545458</v>
      </c>
      <c r="I18" s="38">
        <f>COUNTIF(Vertices[Out-Degree],"&gt;= "&amp;H18)-COUNTIF(Vertices[Out-Degree],"&gt;="&amp;H19)</f>
        <v>0</v>
      </c>
      <c r="J18" s="37">
        <f t="shared" si="4"/>
        <v>347.6492927999999</v>
      </c>
      <c r="K18" s="38">
        <f>COUNTIF(Vertices[Betweenness Centrality],"&gt;= "&amp;J18)-COUNTIF(Vertices[Betweenness Centrality],"&gt;="&amp;J19)</f>
        <v>0</v>
      </c>
      <c r="L18" s="37">
        <f t="shared" si="5"/>
        <v>0.07272727272727274</v>
      </c>
      <c r="M18" s="38">
        <f>COUNTIF(Vertices[Closeness Centrality],"&gt;= "&amp;L18)-COUNTIF(Vertices[Closeness Centrality],"&gt;="&amp;L19)</f>
        <v>0</v>
      </c>
      <c r="N18" s="37">
        <f t="shared" si="6"/>
        <v>0.02032610909090909</v>
      </c>
      <c r="O18" s="38">
        <f>COUNTIF(Vertices[Eigenvector Centrality],"&gt;= "&amp;N18)-COUNTIF(Vertices[Eigenvector Centrality],"&gt;="&amp;N19)</f>
        <v>0</v>
      </c>
      <c r="P18" s="37">
        <f t="shared" si="7"/>
        <v>1.8908905818181825</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21"/>
      <c r="B19" s="121"/>
      <c r="D19" s="32">
        <f t="shared" si="1"/>
        <v>0</v>
      </c>
      <c r="E19" s="3">
        <f>COUNTIF(Vertices[Degree],"&gt;= "&amp;D19)-COUNTIF(Vertices[Degree],"&gt;="&amp;D20)</f>
        <v>0</v>
      </c>
      <c r="F19" s="39">
        <f t="shared" si="2"/>
        <v>12.363636363636362</v>
      </c>
      <c r="G19" s="40">
        <f>COUNTIF(Vertices[In-Degree],"&gt;= "&amp;F19)-COUNTIF(Vertices[In-Degree],"&gt;="&amp;F20)</f>
        <v>0</v>
      </c>
      <c r="H19" s="39">
        <f t="shared" si="3"/>
        <v>1.854545454545455</v>
      </c>
      <c r="I19" s="40">
        <f>COUNTIF(Vertices[Out-Degree],"&gt;= "&amp;H19)-COUNTIF(Vertices[Out-Degree],"&gt;="&amp;H20)</f>
        <v>0</v>
      </c>
      <c r="J19" s="39">
        <f t="shared" si="4"/>
        <v>369.3773735999999</v>
      </c>
      <c r="K19" s="40">
        <f>COUNTIF(Vertices[Betweenness Centrality],"&gt;= "&amp;J19)-COUNTIF(Vertices[Betweenness Centrality],"&gt;="&amp;J20)</f>
        <v>0</v>
      </c>
      <c r="L19" s="39">
        <f t="shared" si="5"/>
        <v>0.07727272727272728</v>
      </c>
      <c r="M19" s="40">
        <f>COUNTIF(Vertices[Closeness Centrality],"&gt;= "&amp;L19)-COUNTIF(Vertices[Closeness Centrality],"&gt;="&amp;L20)</f>
        <v>0</v>
      </c>
      <c r="N19" s="39">
        <f t="shared" si="6"/>
        <v>0.02159649090909091</v>
      </c>
      <c r="O19" s="40">
        <f>COUNTIF(Vertices[Eigenvector Centrality],"&gt;= "&amp;N19)-COUNTIF(Vertices[Eigenvector Centrality],"&gt;="&amp;N20)</f>
        <v>2</v>
      </c>
      <c r="P19" s="39">
        <f t="shared" si="7"/>
        <v>1.990598618181819</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13.090909090909088</v>
      </c>
      <c r="G20" s="38">
        <f>COUNTIF(Vertices[In-Degree],"&gt;= "&amp;F20)-COUNTIF(Vertices[In-Degree],"&gt;="&amp;F21)</f>
        <v>0</v>
      </c>
      <c r="H20" s="37">
        <f t="shared" si="3"/>
        <v>1.963636363636364</v>
      </c>
      <c r="I20" s="38">
        <f>COUNTIF(Vertices[Out-Degree],"&gt;= "&amp;H20)-COUNTIF(Vertices[Out-Degree],"&gt;="&amp;H21)</f>
        <v>0</v>
      </c>
      <c r="J20" s="37">
        <f t="shared" si="4"/>
        <v>391.10545439999987</v>
      </c>
      <c r="K20" s="38">
        <f>COUNTIF(Vertices[Betweenness Centrality],"&gt;= "&amp;J20)-COUNTIF(Vertices[Betweenness Centrality],"&gt;="&amp;J21)</f>
        <v>0</v>
      </c>
      <c r="L20" s="37">
        <f t="shared" si="5"/>
        <v>0.08181818181818183</v>
      </c>
      <c r="M20" s="38">
        <f>COUNTIF(Vertices[Closeness Centrality],"&gt;= "&amp;L20)-COUNTIF(Vertices[Closeness Centrality],"&gt;="&amp;L21)</f>
        <v>0</v>
      </c>
      <c r="N20" s="37">
        <f t="shared" si="6"/>
        <v>0.022866872727272728</v>
      </c>
      <c r="O20" s="38">
        <f>COUNTIF(Vertices[Eigenvector Centrality],"&gt;= "&amp;N20)-COUNTIF(Vertices[Eigenvector Centrality],"&gt;="&amp;N21)</f>
        <v>0</v>
      </c>
      <c r="P20" s="37">
        <f t="shared" si="7"/>
        <v>2.090306654545455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2.132195</v>
      </c>
      <c r="D21" s="32">
        <f t="shared" si="1"/>
        <v>0</v>
      </c>
      <c r="E21" s="3">
        <f>COUNTIF(Vertices[Degree],"&gt;= "&amp;D21)-COUNTIF(Vertices[Degree],"&gt;="&amp;D22)</f>
        <v>0</v>
      </c>
      <c r="F21" s="39">
        <f t="shared" si="2"/>
        <v>13.818181818181815</v>
      </c>
      <c r="G21" s="40">
        <f>COUNTIF(Vertices[In-Degree],"&gt;= "&amp;F21)-COUNTIF(Vertices[In-Degree],"&gt;="&amp;F22)</f>
        <v>0</v>
      </c>
      <c r="H21" s="39">
        <f t="shared" si="3"/>
        <v>2.072727272727273</v>
      </c>
      <c r="I21" s="40">
        <f>COUNTIF(Vertices[Out-Degree],"&gt;= "&amp;H21)-COUNTIF(Vertices[Out-Degree],"&gt;="&amp;H22)</f>
        <v>0</v>
      </c>
      <c r="J21" s="39">
        <f t="shared" si="4"/>
        <v>412.83353519999986</v>
      </c>
      <c r="K21" s="40">
        <f>COUNTIF(Vertices[Betweenness Centrality],"&gt;= "&amp;J21)-COUNTIF(Vertices[Betweenness Centrality],"&gt;="&amp;J22)</f>
        <v>0</v>
      </c>
      <c r="L21" s="39">
        <f t="shared" si="5"/>
        <v>0.08636363636363638</v>
      </c>
      <c r="M21" s="40">
        <f>COUNTIF(Vertices[Closeness Centrality],"&gt;= "&amp;L21)-COUNTIF(Vertices[Closeness Centrality],"&gt;="&amp;L22)</f>
        <v>0</v>
      </c>
      <c r="N21" s="39">
        <f t="shared" si="6"/>
        <v>0.024137254545454546</v>
      </c>
      <c r="O21" s="40">
        <f>COUNTIF(Vertices[Eigenvector Centrality],"&gt;= "&amp;N21)-COUNTIF(Vertices[Eigenvector Centrality],"&gt;="&amp;N22)</f>
        <v>0</v>
      </c>
      <c r="P21" s="39">
        <f t="shared" si="7"/>
        <v>2.1900146909090914</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1"/>
      <c r="B22" s="121"/>
      <c r="D22" s="32">
        <f t="shared" si="1"/>
        <v>0</v>
      </c>
      <c r="E22" s="3">
        <f>COUNTIF(Vertices[Degree],"&gt;= "&amp;D22)-COUNTIF(Vertices[Degree],"&gt;="&amp;D23)</f>
        <v>0</v>
      </c>
      <c r="F22" s="37">
        <f t="shared" si="2"/>
        <v>14.545454545454541</v>
      </c>
      <c r="G22" s="38">
        <f>COUNTIF(Vertices[In-Degree],"&gt;= "&amp;F22)-COUNTIF(Vertices[In-Degree],"&gt;="&amp;F23)</f>
        <v>0</v>
      </c>
      <c r="H22" s="37">
        <f t="shared" si="3"/>
        <v>2.181818181818182</v>
      </c>
      <c r="I22" s="38">
        <f>COUNTIF(Vertices[Out-Degree],"&gt;= "&amp;H22)-COUNTIF(Vertices[Out-Degree],"&gt;="&amp;H23)</f>
        <v>0</v>
      </c>
      <c r="J22" s="37">
        <f t="shared" si="4"/>
        <v>434.56161599999984</v>
      </c>
      <c r="K22" s="38">
        <f>COUNTIF(Vertices[Betweenness Centrality],"&gt;= "&amp;J22)-COUNTIF(Vertices[Betweenness Centrality],"&gt;="&amp;J23)</f>
        <v>0</v>
      </c>
      <c r="L22" s="37">
        <f t="shared" si="5"/>
        <v>0.09090909090909093</v>
      </c>
      <c r="M22" s="38">
        <f>COUNTIF(Vertices[Closeness Centrality],"&gt;= "&amp;L22)-COUNTIF(Vertices[Closeness Centrality],"&gt;="&amp;L23)</f>
        <v>0</v>
      </c>
      <c r="N22" s="37">
        <f t="shared" si="6"/>
        <v>0.025407636363636365</v>
      </c>
      <c r="O22" s="38">
        <f>COUNTIF(Vertices[Eigenvector Centrality],"&gt;= "&amp;N22)-COUNTIF(Vertices[Eigenvector Centrality],"&gt;="&amp;N23)</f>
        <v>0</v>
      </c>
      <c r="P22" s="37">
        <f t="shared" si="7"/>
        <v>2.2897227272727276</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158</v>
      </c>
      <c r="B23" s="34">
        <v>0.046800634584875725</v>
      </c>
      <c r="D23" s="32">
        <f t="shared" si="1"/>
        <v>0</v>
      </c>
      <c r="E23" s="3">
        <f>COUNTIF(Vertices[Degree],"&gt;= "&amp;D23)-COUNTIF(Vertices[Degree],"&gt;="&amp;D24)</f>
        <v>0</v>
      </c>
      <c r="F23" s="39">
        <f t="shared" si="2"/>
        <v>15.272727272727268</v>
      </c>
      <c r="G23" s="40">
        <f>COUNTIF(Vertices[In-Degree],"&gt;= "&amp;F23)-COUNTIF(Vertices[In-Degree],"&gt;="&amp;F24)</f>
        <v>-7</v>
      </c>
      <c r="H23" s="39">
        <f t="shared" si="3"/>
        <v>2.290909090909091</v>
      </c>
      <c r="I23" s="40">
        <f>COUNTIF(Vertices[Out-Degree],"&gt;= "&amp;H23)-COUNTIF(Vertices[Out-Degree],"&gt;="&amp;H24)</f>
        <v>-41</v>
      </c>
      <c r="J23" s="39">
        <f t="shared" si="4"/>
        <v>456.28969679999983</v>
      </c>
      <c r="K23" s="40">
        <f>COUNTIF(Vertices[Betweenness Centrality],"&gt;= "&amp;J23)-COUNTIF(Vertices[Betweenness Centrality],"&gt;="&amp;J24)</f>
        <v>0</v>
      </c>
      <c r="L23" s="39">
        <f t="shared" si="5"/>
        <v>0.09545454545454547</v>
      </c>
      <c r="M23" s="40">
        <f>COUNTIF(Vertices[Closeness Centrality],"&gt;= "&amp;L23)-COUNTIF(Vertices[Closeness Centrality],"&gt;="&amp;L24)</f>
        <v>0</v>
      </c>
      <c r="N23" s="39">
        <f t="shared" si="6"/>
        <v>0.026678018181818183</v>
      </c>
      <c r="O23" s="40">
        <f>COUNTIF(Vertices[Eigenvector Centrality],"&gt;= "&amp;N23)-COUNTIF(Vertices[Eigenvector Centrality],"&gt;="&amp;N24)</f>
        <v>0</v>
      </c>
      <c r="P23" s="39">
        <f t="shared" si="7"/>
        <v>2.389430763636364</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1018</v>
      </c>
      <c r="B24" s="34">
        <v>0.372507</v>
      </c>
      <c r="D24" s="32">
        <f t="shared" si="1"/>
        <v>0</v>
      </c>
      <c r="E24" s="3">
        <f>COUNTIF(Vertices[Degree],"&gt;= "&amp;D24)-COUNTIF(Vertices[Degree],"&gt;="&amp;D25)</f>
        <v>0</v>
      </c>
      <c r="F24" s="37">
        <f t="shared" si="2"/>
        <v>15.999999999999995</v>
      </c>
      <c r="G24" s="38">
        <f>COUNTIF(Vertices[In-Degree],"&gt;= "&amp;F24)-COUNTIF(Vertices[In-Degree],"&gt;="&amp;F25)</f>
        <v>7</v>
      </c>
      <c r="H24" s="37">
        <f t="shared" si="3"/>
        <v>2.4</v>
      </c>
      <c r="I24" s="38">
        <f>COUNTIF(Vertices[Out-Degree],"&gt;= "&amp;H24)-COUNTIF(Vertices[Out-Degree],"&gt;="&amp;H25)</f>
        <v>41</v>
      </c>
      <c r="J24" s="37">
        <f t="shared" si="4"/>
        <v>478.0177775999998</v>
      </c>
      <c r="K24" s="38">
        <f>COUNTIF(Vertices[Betweenness Centrality],"&gt;= "&amp;J24)-COUNTIF(Vertices[Betweenness Centrality],"&gt;="&amp;J25)</f>
        <v>0</v>
      </c>
      <c r="L24" s="37">
        <f t="shared" si="5"/>
        <v>0.10000000000000002</v>
      </c>
      <c r="M24" s="38">
        <f>COUNTIF(Vertices[Closeness Centrality],"&gt;= "&amp;L24)-COUNTIF(Vertices[Closeness Centrality],"&gt;="&amp;L25)</f>
        <v>0</v>
      </c>
      <c r="N24" s="37">
        <f t="shared" si="6"/>
        <v>0.0279484</v>
      </c>
      <c r="O24" s="38">
        <f>COUNTIF(Vertices[Eigenvector Centrality],"&gt;= "&amp;N24)-COUNTIF(Vertices[Eigenvector Centrality],"&gt;="&amp;N25)</f>
        <v>0</v>
      </c>
      <c r="P24" s="37">
        <f t="shared" si="7"/>
        <v>2.4891388</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1"/>
      <c r="B25" s="121"/>
      <c r="D25" s="32">
        <f t="shared" si="1"/>
        <v>0</v>
      </c>
      <c r="E25" s="3">
        <f>COUNTIF(Vertices[Degree],"&gt;= "&amp;D25)-COUNTIF(Vertices[Degree],"&gt;="&amp;D26)</f>
        <v>0</v>
      </c>
      <c r="F25" s="39">
        <f t="shared" si="2"/>
        <v>16.727272727272723</v>
      </c>
      <c r="G25" s="40">
        <f>COUNTIF(Vertices[In-Degree],"&gt;= "&amp;F25)-COUNTIF(Vertices[In-Degree],"&gt;="&amp;F26)</f>
        <v>0</v>
      </c>
      <c r="H25" s="39">
        <f t="shared" si="3"/>
        <v>2.509090909090909</v>
      </c>
      <c r="I25" s="40">
        <f>COUNTIF(Vertices[Out-Degree],"&gt;= "&amp;H25)-COUNTIF(Vertices[Out-Degree],"&gt;="&amp;H26)</f>
        <v>0</v>
      </c>
      <c r="J25" s="39">
        <f t="shared" si="4"/>
        <v>499.7458583999998</v>
      </c>
      <c r="K25" s="40">
        <f>COUNTIF(Vertices[Betweenness Centrality],"&gt;= "&amp;J25)-COUNTIF(Vertices[Betweenness Centrality],"&gt;="&amp;J26)</f>
        <v>0</v>
      </c>
      <c r="L25" s="39">
        <f t="shared" si="5"/>
        <v>0.10454545454545457</v>
      </c>
      <c r="M25" s="40">
        <f>COUNTIF(Vertices[Closeness Centrality],"&gt;= "&amp;L25)-COUNTIF(Vertices[Closeness Centrality],"&gt;="&amp;L26)</f>
        <v>0</v>
      </c>
      <c r="N25" s="39">
        <f t="shared" si="6"/>
        <v>0.02921878181818182</v>
      </c>
      <c r="O25" s="40">
        <f>COUNTIF(Vertices[Eigenvector Centrality],"&gt;= "&amp;N25)-COUNTIF(Vertices[Eigenvector Centrality],"&gt;="&amp;N26)</f>
        <v>0</v>
      </c>
      <c r="P25" s="39">
        <f t="shared" si="7"/>
        <v>2.5888468363636363</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1019</v>
      </c>
      <c r="B26" s="34" t="s">
        <v>1020</v>
      </c>
      <c r="D26" s="32">
        <f t="shared" si="1"/>
        <v>0</v>
      </c>
      <c r="E26" s="3">
        <f>COUNTIF(Vertices[Degree],"&gt;= "&amp;D26)-COUNTIF(Vertices[Degree],"&gt;="&amp;D28)</f>
        <v>0</v>
      </c>
      <c r="F26" s="37">
        <f t="shared" si="2"/>
        <v>17.45454545454545</v>
      </c>
      <c r="G26" s="38">
        <f>COUNTIF(Vertices[In-Degree],"&gt;= "&amp;F26)-COUNTIF(Vertices[In-Degree],"&gt;="&amp;F28)</f>
        <v>0</v>
      </c>
      <c r="H26" s="37">
        <f t="shared" si="3"/>
        <v>2.6181818181818177</v>
      </c>
      <c r="I26" s="38">
        <f>COUNTIF(Vertices[Out-Degree],"&gt;= "&amp;H26)-COUNTIF(Vertices[Out-Degree],"&gt;="&amp;H28)</f>
        <v>0</v>
      </c>
      <c r="J26" s="37">
        <f t="shared" si="4"/>
        <v>521.4739391999998</v>
      </c>
      <c r="K26" s="38">
        <f>COUNTIF(Vertices[Betweenness Centrality],"&gt;= "&amp;J26)-COUNTIF(Vertices[Betweenness Centrality],"&gt;="&amp;J28)</f>
        <v>0</v>
      </c>
      <c r="L26" s="37">
        <f t="shared" si="5"/>
        <v>0.10909090909090911</v>
      </c>
      <c r="M26" s="38">
        <f>COUNTIF(Vertices[Closeness Centrality],"&gt;= "&amp;L26)-COUNTIF(Vertices[Closeness Centrality],"&gt;="&amp;L28)</f>
        <v>0</v>
      </c>
      <c r="N26" s="37">
        <f t="shared" si="6"/>
        <v>0.03048916363636364</v>
      </c>
      <c r="O26" s="38">
        <f>COUNTIF(Vertices[Eigenvector Centrality],"&gt;= "&amp;N26)-COUNTIF(Vertices[Eigenvector Centrality],"&gt;="&amp;N28)</f>
        <v>0</v>
      </c>
      <c r="P26" s="37">
        <f t="shared" si="7"/>
        <v>2.6885548727272726</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3"/>
      <c r="G27" s="64">
        <f>COUNTIF(Vertices[In-Degree],"&gt;= "&amp;F27)-COUNTIF(Vertices[In-Degree],"&gt;="&amp;F28)</f>
        <v>0</v>
      </c>
      <c r="H27" s="63"/>
      <c r="I27" s="64">
        <f>COUNTIF(Vertices[Out-Degree],"&gt;= "&amp;H27)-COUNTIF(Vertices[Out-Degree],"&gt;="&amp;H28)</f>
        <v>0</v>
      </c>
      <c r="J27" s="63"/>
      <c r="K27" s="64">
        <f>COUNTIF(Vertices[Betweenness Centrality],"&gt;= "&amp;J27)-COUNTIF(Vertices[Betweenness Centrality],"&gt;="&amp;J28)</f>
        <v>0</v>
      </c>
      <c r="L27" s="63"/>
      <c r="M27" s="64">
        <f>COUNTIF(Vertices[Closeness Centrality],"&gt;= "&amp;L27)-COUNTIF(Vertices[Closeness Centrality],"&gt;="&amp;L28)</f>
        <v>-5</v>
      </c>
      <c r="N27" s="63"/>
      <c r="O27" s="64">
        <f>COUNTIF(Vertices[Eigenvector Centrality],"&gt;= "&amp;N27)-COUNTIF(Vertices[Eigenvector Centrality],"&gt;="&amp;N28)</f>
        <v>-7</v>
      </c>
      <c r="P27" s="63"/>
      <c r="Q27" s="64">
        <f>COUNTIF(Vertices[Eigenvector Centrality],"&gt;= "&amp;P27)-COUNTIF(Vertices[Eigenvector Centrality],"&gt;="&amp;P28)</f>
        <v>0</v>
      </c>
      <c r="R27" s="63"/>
      <c r="S27" s="65">
        <f>COUNTIF(Vertices[Clustering Coefficient],"&gt;= "&amp;R27)-COUNTIF(Vertices[Clustering Coefficient],"&gt;="&amp;R28)</f>
        <v>-37</v>
      </c>
      <c r="T27" s="63"/>
      <c r="U27" s="64">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18.181818181818176</v>
      </c>
      <c r="G28" s="40">
        <f>COUNTIF(Vertices[In-Degree],"&gt;= "&amp;F28)-COUNTIF(Vertices[In-Degree],"&gt;="&amp;F40)</f>
        <v>0</v>
      </c>
      <c r="H28" s="39">
        <f>H26+($H$57-$H$2)/BinDivisor</f>
        <v>2.7272727272727266</v>
      </c>
      <c r="I28" s="40">
        <f>COUNTIF(Vertices[Out-Degree],"&gt;= "&amp;H28)-COUNTIF(Vertices[Out-Degree],"&gt;="&amp;H40)</f>
        <v>0</v>
      </c>
      <c r="J28" s="39">
        <f>J26+($J$57-$J$2)/BinDivisor</f>
        <v>543.2020199999998</v>
      </c>
      <c r="K28" s="40">
        <f>COUNTIF(Vertices[Betweenness Centrality],"&gt;= "&amp;J28)-COUNTIF(Vertices[Betweenness Centrality],"&gt;="&amp;J40)</f>
        <v>0</v>
      </c>
      <c r="L28" s="39">
        <f>L26+($L$57-$L$2)/BinDivisor</f>
        <v>0.11363636363636366</v>
      </c>
      <c r="M28" s="40">
        <f>COUNTIF(Vertices[Closeness Centrality],"&gt;= "&amp;L28)-COUNTIF(Vertices[Closeness Centrality],"&gt;="&amp;L40)</f>
        <v>0</v>
      </c>
      <c r="N28" s="39">
        <f>N26+($N$57-$N$2)/BinDivisor</f>
        <v>0.03175954545454546</v>
      </c>
      <c r="O28" s="40">
        <f>COUNTIF(Vertices[Eigenvector Centrality],"&gt;= "&amp;N28)-COUNTIF(Vertices[Eigenvector Centrality],"&gt;="&amp;N40)</f>
        <v>1</v>
      </c>
      <c r="P28" s="39">
        <f>P26+($P$57-$P$2)/BinDivisor</f>
        <v>2.788262909090909</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4:21" ht="15">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0</v>
      </c>
      <c r="H38" s="63"/>
      <c r="I38" s="64">
        <f>COUNTIF(Vertices[Out-Degree],"&gt;= "&amp;H38)-COUNTIF(Vertices[Out-Degree],"&gt;="&amp;H40)</f>
        <v>0</v>
      </c>
      <c r="J38" s="63"/>
      <c r="K38" s="64">
        <f>COUNTIF(Vertices[Betweenness Centrality],"&gt;= "&amp;J38)-COUNTIF(Vertices[Betweenness Centrality],"&gt;="&amp;J40)</f>
        <v>0</v>
      </c>
      <c r="L38" s="63"/>
      <c r="M38" s="64">
        <f>COUNTIF(Vertices[Closeness Centrality],"&gt;= "&amp;L38)-COUNTIF(Vertices[Closeness Centrality],"&gt;="&amp;L40)</f>
        <v>-5</v>
      </c>
      <c r="N38" s="63"/>
      <c r="O38" s="64">
        <f>COUNTIF(Vertices[Eigenvector Centrality],"&gt;= "&amp;N38)-COUNTIF(Vertices[Eigenvector Centrality],"&gt;="&amp;N40)</f>
        <v>-6</v>
      </c>
      <c r="P38" s="63"/>
      <c r="Q38" s="64">
        <f>COUNTIF(Vertices[Eigenvector Centrality],"&gt;= "&amp;P38)-COUNTIF(Vertices[Eigenvector Centrality],"&gt;="&amp;P40)</f>
        <v>0</v>
      </c>
      <c r="R38" s="63"/>
      <c r="S38" s="65">
        <f>COUNTIF(Vertices[Clustering Coefficient],"&gt;= "&amp;R38)-COUNTIF(Vertices[Clustering Coefficient],"&gt;="&amp;R40)</f>
        <v>-37</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0</v>
      </c>
      <c r="H39" s="63"/>
      <c r="I39" s="64">
        <f>COUNTIF(Vertices[Out-Degree],"&gt;= "&amp;H39)-COUNTIF(Vertices[Out-Degree],"&gt;="&amp;H40)</f>
        <v>0</v>
      </c>
      <c r="J39" s="63"/>
      <c r="K39" s="64">
        <f>COUNTIF(Vertices[Betweenness Centrality],"&gt;= "&amp;J39)-COUNTIF(Vertices[Betweenness Centrality],"&gt;="&amp;J40)</f>
        <v>0</v>
      </c>
      <c r="L39" s="63"/>
      <c r="M39" s="64">
        <f>COUNTIF(Vertices[Closeness Centrality],"&gt;= "&amp;L39)-COUNTIF(Vertices[Closeness Centrality],"&gt;="&amp;L40)</f>
        <v>-5</v>
      </c>
      <c r="N39" s="63"/>
      <c r="O39" s="64">
        <f>COUNTIF(Vertices[Eigenvector Centrality],"&gt;= "&amp;N39)-COUNTIF(Vertices[Eigenvector Centrality],"&gt;="&amp;N40)</f>
        <v>-6</v>
      </c>
      <c r="P39" s="63"/>
      <c r="Q39" s="64">
        <f>COUNTIF(Vertices[Eigenvector Centrality],"&gt;= "&amp;P39)-COUNTIF(Vertices[Eigenvector Centrality],"&gt;="&amp;P40)</f>
        <v>0</v>
      </c>
      <c r="R39" s="63"/>
      <c r="S39" s="65">
        <f>COUNTIF(Vertices[Clustering Coefficient],"&gt;= "&amp;R39)-COUNTIF(Vertices[Clustering Coefficient],"&gt;="&amp;R40)</f>
        <v>-37</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18.909090909090903</v>
      </c>
      <c r="G40" s="38">
        <f>COUNTIF(Vertices[In-Degree],"&gt;= "&amp;F40)-COUNTIF(Vertices[In-Degree],"&gt;="&amp;F41)</f>
        <v>0</v>
      </c>
      <c r="H40" s="37">
        <f>H28+($H$57-$H$2)/BinDivisor</f>
        <v>2.8363636363636355</v>
      </c>
      <c r="I40" s="38">
        <f>COUNTIF(Vertices[Out-Degree],"&gt;= "&amp;H40)-COUNTIF(Vertices[Out-Degree],"&gt;="&amp;H41)</f>
        <v>0</v>
      </c>
      <c r="J40" s="37">
        <f>J28+($J$57-$J$2)/BinDivisor</f>
        <v>564.9301007999999</v>
      </c>
      <c r="K40" s="38">
        <f>COUNTIF(Vertices[Betweenness Centrality],"&gt;= "&amp;J40)-COUNTIF(Vertices[Betweenness Centrality],"&gt;="&amp;J41)</f>
        <v>0</v>
      </c>
      <c r="L40" s="37">
        <f>L28+($L$57-$L$2)/BinDivisor</f>
        <v>0.11818181818181821</v>
      </c>
      <c r="M40" s="38">
        <f>COUNTIF(Vertices[Closeness Centrality],"&gt;= "&amp;L40)-COUNTIF(Vertices[Closeness Centrality],"&gt;="&amp;L41)</f>
        <v>0</v>
      </c>
      <c r="N40" s="37">
        <f>N28+($N$57-$N$2)/BinDivisor</f>
        <v>0.03302992727272727</v>
      </c>
      <c r="O40" s="38">
        <f>COUNTIF(Vertices[Eigenvector Centrality],"&gt;= "&amp;N40)-COUNTIF(Vertices[Eigenvector Centrality],"&gt;="&amp;N41)</f>
        <v>0</v>
      </c>
      <c r="P40" s="37">
        <f>P28+($P$57-$P$2)/BinDivisor</f>
        <v>2.887970945454545</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19.63636363636363</v>
      </c>
      <c r="G41" s="40">
        <f>COUNTIF(Vertices[In-Degree],"&gt;= "&amp;F41)-COUNTIF(Vertices[In-Degree],"&gt;="&amp;F42)</f>
        <v>0</v>
      </c>
      <c r="H41" s="39">
        <f aca="true" t="shared" si="12" ref="H41:H56">H40+($H$57-$H$2)/BinDivisor</f>
        <v>2.9454545454545444</v>
      </c>
      <c r="I41" s="40">
        <f>COUNTIF(Vertices[Out-Degree],"&gt;= "&amp;H41)-COUNTIF(Vertices[Out-Degree],"&gt;="&amp;H42)</f>
        <v>0</v>
      </c>
      <c r="J41" s="39">
        <f aca="true" t="shared" si="13" ref="J41:J56">J40+($J$57-$J$2)/BinDivisor</f>
        <v>586.6581815999999</v>
      </c>
      <c r="K41" s="40">
        <f>COUNTIF(Vertices[Betweenness Centrality],"&gt;= "&amp;J41)-COUNTIF(Vertices[Betweenness Centrality],"&gt;="&amp;J42)</f>
        <v>0</v>
      </c>
      <c r="L41" s="39">
        <f aca="true" t="shared" si="14" ref="L41:L56">L40+($L$57-$L$2)/BinDivisor</f>
        <v>0.12272727272727275</v>
      </c>
      <c r="M41" s="40">
        <f>COUNTIF(Vertices[Closeness Centrality],"&gt;= "&amp;L41)-COUNTIF(Vertices[Closeness Centrality],"&gt;="&amp;L42)</f>
        <v>0</v>
      </c>
      <c r="N41" s="39">
        <f aca="true" t="shared" si="15" ref="N41:N56">N40+($N$57-$N$2)/BinDivisor</f>
        <v>0.03430030909090909</v>
      </c>
      <c r="O41" s="40">
        <f>COUNTIF(Vertices[Eigenvector Centrality],"&gt;= "&amp;N41)-COUNTIF(Vertices[Eigenvector Centrality],"&gt;="&amp;N42)</f>
        <v>1</v>
      </c>
      <c r="P41" s="39">
        <f aca="true" t="shared" si="16" ref="P41:P56">P40+($P$57-$P$2)/BinDivisor</f>
        <v>2.9876789818181813</v>
      </c>
      <c r="Q41" s="40">
        <f>COUNTIF(Vertices[PageRank],"&gt;= "&amp;P41)-COUNTIF(Vertices[PageRank],"&gt;="&amp;P42)</f>
        <v>0</v>
      </c>
      <c r="R41" s="39">
        <f aca="true" t="shared" si="17" ref="R41:R56">R40+($R$57-$R$2)/BinDivisor</f>
        <v>0.3272727272727273</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20.363636363636356</v>
      </c>
      <c r="G42" s="38">
        <f>COUNTIF(Vertices[In-Degree],"&gt;= "&amp;F42)-COUNTIF(Vertices[In-Degree],"&gt;="&amp;F43)</f>
        <v>0</v>
      </c>
      <c r="H42" s="37">
        <f t="shared" si="12"/>
        <v>3.0545454545454533</v>
      </c>
      <c r="I42" s="38">
        <f>COUNTIF(Vertices[Out-Degree],"&gt;= "&amp;H42)-COUNTIF(Vertices[Out-Degree],"&gt;="&amp;H43)</f>
        <v>0</v>
      </c>
      <c r="J42" s="37">
        <f t="shared" si="13"/>
        <v>608.3862624</v>
      </c>
      <c r="K42" s="38">
        <f>COUNTIF(Vertices[Betweenness Centrality],"&gt;= "&amp;J42)-COUNTIF(Vertices[Betweenness Centrality],"&gt;="&amp;J43)</f>
        <v>0</v>
      </c>
      <c r="L42" s="37">
        <f t="shared" si="14"/>
        <v>0.1272727272727273</v>
      </c>
      <c r="M42" s="38">
        <f>COUNTIF(Vertices[Closeness Centrality],"&gt;= "&amp;L42)-COUNTIF(Vertices[Closeness Centrality],"&gt;="&amp;L43)</f>
        <v>0</v>
      </c>
      <c r="N42" s="37">
        <f t="shared" si="15"/>
        <v>0.0355706909090909</v>
      </c>
      <c r="O42" s="38">
        <f>COUNTIF(Vertices[Eigenvector Centrality],"&gt;= "&amp;N42)-COUNTIF(Vertices[Eigenvector Centrality],"&gt;="&amp;N43)</f>
        <v>0</v>
      </c>
      <c r="P42" s="37">
        <f t="shared" si="16"/>
        <v>3.0873870181818175</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21.090909090909083</v>
      </c>
      <c r="G43" s="40">
        <f>COUNTIF(Vertices[In-Degree],"&gt;= "&amp;F43)-COUNTIF(Vertices[In-Degree],"&gt;="&amp;F44)</f>
        <v>0</v>
      </c>
      <c r="H43" s="39">
        <f t="shared" si="12"/>
        <v>3.1636363636363622</v>
      </c>
      <c r="I43" s="40">
        <f>COUNTIF(Vertices[Out-Degree],"&gt;= "&amp;H43)-COUNTIF(Vertices[Out-Degree],"&gt;="&amp;H44)</f>
        <v>0</v>
      </c>
      <c r="J43" s="39">
        <f t="shared" si="13"/>
        <v>630.1143432</v>
      </c>
      <c r="K43" s="40">
        <f>COUNTIF(Vertices[Betweenness Centrality],"&gt;= "&amp;J43)-COUNTIF(Vertices[Betweenness Centrality],"&gt;="&amp;J44)</f>
        <v>0</v>
      </c>
      <c r="L43" s="39">
        <f t="shared" si="14"/>
        <v>0.13181818181818183</v>
      </c>
      <c r="M43" s="40">
        <f>COUNTIF(Vertices[Closeness Centrality],"&gt;= "&amp;L43)-COUNTIF(Vertices[Closeness Centrality],"&gt;="&amp;L44)</f>
        <v>0</v>
      </c>
      <c r="N43" s="39">
        <f t="shared" si="15"/>
        <v>0.03684107272727272</v>
      </c>
      <c r="O43" s="40">
        <f>COUNTIF(Vertices[Eigenvector Centrality],"&gt;= "&amp;N43)-COUNTIF(Vertices[Eigenvector Centrality],"&gt;="&amp;N44)</f>
        <v>0</v>
      </c>
      <c r="P43" s="39">
        <f t="shared" si="16"/>
        <v>3.1870950545454537</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21.81818181818181</v>
      </c>
      <c r="G44" s="38">
        <f>COUNTIF(Vertices[In-Degree],"&gt;= "&amp;F44)-COUNTIF(Vertices[In-Degree],"&gt;="&amp;F45)</f>
        <v>0</v>
      </c>
      <c r="H44" s="37">
        <f t="shared" si="12"/>
        <v>3.272727272727271</v>
      </c>
      <c r="I44" s="38">
        <f>COUNTIF(Vertices[Out-Degree],"&gt;= "&amp;H44)-COUNTIF(Vertices[Out-Degree],"&gt;="&amp;H45)</f>
        <v>0</v>
      </c>
      <c r="J44" s="37">
        <f t="shared" si="13"/>
        <v>651.842424</v>
      </c>
      <c r="K44" s="38">
        <f>COUNTIF(Vertices[Betweenness Centrality],"&gt;= "&amp;J44)-COUNTIF(Vertices[Betweenness Centrality],"&gt;="&amp;J45)</f>
        <v>0</v>
      </c>
      <c r="L44" s="37">
        <f t="shared" si="14"/>
        <v>0.13636363636363638</v>
      </c>
      <c r="M44" s="38">
        <f>COUNTIF(Vertices[Closeness Centrality],"&gt;= "&amp;L44)-COUNTIF(Vertices[Closeness Centrality],"&gt;="&amp;L45)</f>
        <v>0</v>
      </c>
      <c r="N44" s="37">
        <f t="shared" si="15"/>
        <v>0.03811145454545453</v>
      </c>
      <c r="O44" s="38">
        <f>COUNTIF(Vertices[Eigenvector Centrality],"&gt;= "&amp;N44)-COUNTIF(Vertices[Eigenvector Centrality],"&gt;="&amp;N45)</f>
        <v>0</v>
      </c>
      <c r="P44" s="37">
        <f t="shared" si="16"/>
        <v>3.28680309090909</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22.545454545454536</v>
      </c>
      <c r="G45" s="40">
        <f>COUNTIF(Vertices[In-Degree],"&gt;= "&amp;F45)-COUNTIF(Vertices[In-Degree],"&gt;="&amp;F46)</f>
        <v>0</v>
      </c>
      <c r="H45" s="39">
        <f t="shared" si="12"/>
        <v>3.38181818181818</v>
      </c>
      <c r="I45" s="40">
        <f>COUNTIF(Vertices[Out-Degree],"&gt;= "&amp;H45)-COUNTIF(Vertices[Out-Degree],"&gt;="&amp;H46)</f>
        <v>0</v>
      </c>
      <c r="J45" s="39">
        <f t="shared" si="13"/>
        <v>673.5705048000001</v>
      </c>
      <c r="K45" s="40">
        <f>COUNTIF(Vertices[Betweenness Centrality],"&gt;= "&amp;J45)-COUNTIF(Vertices[Betweenness Centrality],"&gt;="&amp;J46)</f>
        <v>0</v>
      </c>
      <c r="L45" s="39">
        <f t="shared" si="14"/>
        <v>0.14090909090909093</v>
      </c>
      <c r="M45" s="40">
        <f>COUNTIF(Vertices[Closeness Centrality],"&gt;= "&amp;L45)-COUNTIF(Vertices[Closeness Centrality],"&gt;="&amp;L46)</f>
        <v>4</v>
      </c>
      <c r="N45" s="39">
        <f t="shared" si="15"/>
        <v>0.03938183636363635</v>
      </c>
      <c r="O45" s="40">
        <f>COUNTIF(Vertices[Eigenvector Centrality],"&gt;= "&amp;N45)-COUNTIF(Vertices[Eigenvector Centrality],"&gt;="&amp;N46)</f>
        <v>0</v>
      </c>
      <c r="P45" s="39">
        <f t="shared" si="16"/>
        <v>3.386511127272726</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23.272727272727263</v>
      </c>
      <c r="G46" s="38">
        <f>COUNTIF(Vertices[In-Degree],"&gt;= "&amp;F46)-COUNTIF(Vertices[In-Degree],"&gt;="&amp;F47)</f>
        <v>-3</v>
      </c>
      <c r="H46" s="37">
        <f t="shared" si="12"/>
        <v>3.490909090909089</v>
      </c>
      <c r="I46" s="38">
        <f>COUNTIF(Vertices[Out-Degree],"&gt;= "&amp;H46)-COUNTIF(Vertices[Out-Degree],"&gt;="&amp;H47)</f>
        <v>-35</v>
      </c>
      <c r="J46" s="37">
        <f t="shared" si="13"/>
        <v>695.2985856000001</v>
      </c>
      <c r="K46" s="38">
        <f>COUNTIF(Vertices[Betweenness Centrality],"&gt;= "&amp;J46)-COUNTIF(Vertices[Betweenness Centrality],"&gt;="&amp;J47)</f>
        <v>0</v>
      </c>
      <c r="L46" s="37">
        <f t="shared" si="14"/>
        <v>0.14545454545454548</v>
      </c>
      <c r="M46" s="38">
        <f>COUNTIF(Vertices[Closeness Centrality],"&gt;= "&amp;L46)-COUNTIF(Vertices[Closeness Centrality],"&gt;="&amp;L47)</f>
        <v>0</v>
      </c>
      <c r="N46" s="37">
        <f t="shared" si="15"/>
        <v>0.04065221818181816</v>
      </c>
      <c r="O46" s="38">
        <f>COUNTIF(Vertices[Eigenvector Centrality],"&gt;= "&amp;N46)-COUNTIF(Vertices[Eigenvector Centrality],"&gt;="&amp;N47)</f>
        <v>2</v>
      </c>
      <c r="P46" s="37">
        <f t="shared" si="16"/>
        <v>3.4862191636363624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23.99999999999999</v>
      </c>
      <c r="G47" s="40">
        <f>COUNTIF(Vertices[In-Degree],"&gt;= "&amp;F47)-COUNTIF(Vertices[In-Degree],"&gt;="&amp;F48)</f>
        <v>3</v>
      </c>
      <c r="H47" s="39">
        <f t="shared" si="12"/>
        <v>3.599999999999998</v>
      </c>
      <c r="I47" s="40">
        <f>COUNTIF(Vertices[Out-Degree],"&gt;= "&amp;H47)-COUNTIF(Vertices[Out-Degree],"&gt;="&amp;H48)</f>
        <v>35</v>
      </c>
      <c r="J47" s="39">
        <f t="shared" si="13"/>
        <v>717.0266664000002</v>
      </c>
      <c r="K47" s="40">
        <f>COUNTIF(Vertices[Betweenness Centrality],"&gt;= "&amp;J47)-COUNTIF(Vertices[Betweenness Centrality],"&gt;="&amp;J48)</f>
        <v>0</v>
      </c>
      <c r="L47" s="39">
        <f t="shared" si="14"/>
        <v>0.15000000000000002</v>
      </c>
      <c r="M47" s="40">
        <f>COUNTIF(Vertices[Closeness Centrality],"&gt;= "&amp;L47)-COUNTIF(Vertices[Closeness Centrality],"&gt;="&amp;L48)</f>
        <v>0</v>
      </c>
      <c r="N47" s="39">
        <f t="shared" si="15"/>
        <v>0.04192259999999998</v>
      </c>
      <c r="O47" s="40">
        <f>COUNTIF(Vertices[Eigenvector Centrality],"&gt;= "&amp;N47)-COUNTIF(Vertices[Eigenvector Centrality],"&gt;="&amp;N48)</f>
        <v>0</v>
      </c>
      <c r="P47" s="39">
        <f t="shared" si="16"/>
        <v>3.5859271999999986</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24.727272727272716</v>
      </c>
      <c r="G48" s="38">
        <f>COUNTIF(Vertices[In-Degree],"&gt;= "&amp;F48)-COUNTIF(Vertices[In-Degree],"&gt;="&amp;F49)</f>
        <v>0</v>
      </c>
      <c r="H48" s="37">
        <f t="shared" si="12"/>
        <v>3.7090909090909068</v>
      </c>
      <c r="I48" s="38">
        <f>COUNTIF(Vertices[Out-Degree],"&gt;= "&amp;H48)-COUNTIF(Vertices[Out-Degree],"&gt;="&amp;H49)</f>
        <v>0</v>
      </c>
      <c r="J48" s="37">
        <f t="shared" si="13"/>
        <v>738.7547472000002</v>
      </c>
      <c r="K48" s="38">
        <f>COUNTIF(Vertices[Betweenness Centrality],"&gt;= "&amp;J48)-COUNTIF(Vertices[Betweenness Centrality],"&gt;="&amp;J49)</f>
        <v>0</v>
      </c>
      <c r="L48" s="37">
        <f t="shared" si="14"/>
        <v>0.15454545454545457</v>
      </c>
      <c r="M48" s="38">
        <f>COUNTIF(Vertices[Closeness Centrality],"&gt;= "&amp;L48)-COUNTIF(Vertices[Closeness Centrality],"&gt;="&amp;L49)</f>
        <v>0</v>
      </c>
      <c r="N48" s="37">
        <f t="shared" si="15"/>
        <v>0.04319298181818179</v>
      </c>
      <c r="O48" s="38">
        <f>COUNTIF(Vertices[Eigenvector Centrality],"&gt;= "&amp;N48)-COUNTIF(Vertices[Eigenvector Centrality],"&gt;="&amp;N49)</f>
        <v>0</v>
      </c>
      <c r="P48" s="37">
        <f t="shared" si="16"/>
        <v>3.685635236363635</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25.454545454545443</v>
      </c>
      <c r="G49" s="40">
        <f>COUNTIF(Vertices[In-Degree],"&gt;= "&amp;F49)-COUNTIF(Vertices[In-Degree],"&gt;="&amp;F50)</f>
        <v>0</v>
      </c>
      <c r="H49" s="39">
        <f t="shared" si="12"/>
        <v>3.8181818181818157</v>
      </c>
      <c r="I49" s="40">
        <f>COUNTIF(Vertices[Out-Degree],"&gt;= "&amp;H49)-COUNTIF(Vertices[Out-Degree],"&gt;="&amp;H50)</f>
        <v>0</v>
      </c>
      <c r="J49" s="39">
        <f t="shared" si="13"/>
        <v>760.4828280000003</v>
      </c>
      <c r="K49" s="40">
        <f>COUNTIF(Vertices[Betweenness Centrality],"&gt;= "&amp;J49)-COUNTIF(Vertices[Betweenness Centrality],"&gt;="&amp;J50)</f>
        <v>0</v>
      </c>
      <c r="L49" s="39">
        <f t="shared" si="14"/>
        <v>0.15909090909090912</v>
      </c>
      <c r="M49" s="40">
        <f>COUNTIF(Vertices[Closeness Centrality],"&gt;= "&amp;L49)-COUNTIF(Vertices[Closeness Centrality],"&gt;="&amp;L50)</f>
        <v>0</v>
      </c>
      <c r="N49" s="39">
        <f t="shared" si="15"/>
        <v>0.044463363636363606</v>
      </c>
      <c r="O49" s="40">
        <f>COUNTIF(Vertices[Eigenvector Centrality],"&gt;= "&amp;N49)-COUNTIF(Vertices[Eigenvector Centrality],"&gt;="&amp;N50)</f>
        <v>0</v>
      </c>
      <c r="P49" s="39">
        <f t="shared" si="16"/>
        <v>3.785343272727271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26.18181818181817</v>
      </c>
      <c r="G50" s="38">
        <f>COUNTIF(Vertices[In-Degree],"&gt;= "&amp;F50)-COUNTIF(Vertices[In-Degree],"&gt;="&amp;F51)</f>
        <v>0</v>
      </c>
      <c r="H50" s="37">
        <f t="shared" si="12"/>
        <v>3.9272727272727246</v>
      </c>
      <c r="I50" s="38">
        <f>COUNTIF(Vertices[Out-Degree],"&gt;= "&amp;H50)-COUNTIF(Vertices[Out-Degree],"&gt;="&amp;H51)</f>
        <v>0</v>
      </c>
      <c r="J50" s="37">
        <f t="shared" si="13"/>
        <v>782.2109088000003</v>
      </c>
      <c r="K50" s="38">
        <f>COUNTIF(Vertices[Betweenness Centrality],"&gt;= "&amp;J50)-COUNTIF(Vertices[Betweenness Centrality],"&gt;="&amp;J51)</f>
        <v>0</v>
      </c>
      <c r="L50" s="37">
        <f t="shared" si="14"/>
        <v>0.16363636363636366</v>
      </c>
      <c r="M50" s="38">
        <f>COUNTIF(Vertices[Closeness Centrality],"&gt;= "&amp;L50)-COUNTIF(Vertices[Closeness Centrality],"&gt;="&amp;L51)</f>
        <v>0</v>
      </c>
      <c r="N50" s="37">
        <f t="shared" si="15"/>
        <v>0.04573374545454542</v>
      </c>
      <c r="O50" s="38">
        <f>COUNTIF(Vertices[Eigenvector Centrality],"&gt;= "&amp;N50)-COUNTIF(Vertices[Eigenvector Centrality],"&gt;="&amp;N51)</f>
        <v>0</v>
      </c>
      <c r="P50" s="37">
        <f t="shared" si="16"/>
        <v>3.8850513090909073</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26.909090909090896</v>
      </c>
      <c r="G51" s="40">
        <f>COUNTIF(Vertices[In-Degree],"&gt;= "&amp;F51)-COUNTIF(Vertices[In-Degree],"&gt;="&amp;F52)</f>
        <v>0</v>
      </c>
      <c r="H51" s="39">
        <f t="shared" si="12"/>
        <v>4.0363636363636335</v>
      </c>
      <c r="I51" s="40">
        <f>COUNTIF(Vertices[Out-Degree],"&gt;= "&amp;H51)-COUNTIF(Vertices[Out-Degree],"&gt;="&amp;H52)</f>
        <v>0</v>
      </c>
      <c r="J51" s="39">
        <f t="shared" si="13"/>
        <v>803.9389896000004</v>
      </c>
      <c r="K51" s="40">
        <f>COUNTIF(Vertices[Betweenness Centrality],"&gt;= "&amp;J51)-COUNTIF(Vertices[Betweenness Centrality],"&gt;="&amp;J52)</f>
        <v>0</v>
      </c>
      <c r="L51" s="39">
        <f t="shared" si="14"/>
        <v>0.1681818181818182</v>
      </c>
      <c r="M51" s="40">
        <f>COUNTIF(Vertices[Closeness Centrality],"&gt;= "&amp;L51)-COUNTIF(Vertices[Closeness Centrality],"&gt;="&amp;L52)</f>
        <v>0</v>
      </c>
      <c r="N51" s="39">
        <f t="shared" si="15"/>
        <v>0.047004127272727236</v>
      </c>
      <c r="O51" s="40">
        <f>COUNTIF(Vertices[Eigenvector Centrality],"&gt;= "&amp;N51)-COUNTIF(Vertices[Eigenvector Centrality],"&gt;="&amp;N52)</f>
        <v>0</v>
      </c>
      <c r="P51" s="39">
        <f t="shared" si="16"/>
        <v>3.9847593454545436</v>
      </c>
      <c r="Q51" s="40">
        <f>COUNTIF(Vertices[PageRank],"&gt;= "&amp;P51)-COUNTIF(Vertices[PageRank],"&gt;="&amp;P52)</f>
        <v>0</v>
      </c>
      <c r="R51" s="39">
        <f t="shared" si="17"/>
        <v>0.44848484848484876</v>
      </c>
      <c r="S51" s="44">
        <f>COUNTIF(Vertices[Clustering Coefficient],"&gt;= "&amp;R51)-COUNTIF(Vertices[Clustering Coefficient],"&gt;="&amp;R52)</f>
        <v>2</v>
      </c>
      <c r="T51" s="39" t="e">
        <f ca="1" t="shared" si="18"/>
        <v>#REF!</v>
      </c>
      <c r="U51" s="40" t="e">
        <f ca="1" t="shared" si="0"/>
        <v>#REF!</v>
      </c>
    </row>
    <row r="52" spans="4:21" ht="15">
      <c r="D52" s="32">
        <f t="shared" si="10"/>
        <v>0</v>
      </c>
      <c r="E52" s="3">
        <f>COUNTIF(Vertices[Degree],"&gt;= "&amp;D52)-COUNTIF(Vertices[Degree],"&gt;="&amp;D53)</f>
        <v>0</v>
      </c>
      <c r="F52" s="37">
        <f t="shared" si="11"/>
        <v>27.636363636363622</v>
      </c>
      <c r="G52" s="38">
        <f>COUNTIF(Vertices[In-Degree],"&gt;= "&amp;F52)-COUNTIF(Vertices[In-Degree],"&gt;="&amp;F53)</f>
        <v>0</v>
      </c>
      <c r="H52" s="37">
        <f t="shared" si="12"/>
        <v>4.145454545454543</v>
      </c>
      <c r="I52" s="38">
        <f>COUNTIF(Vertices[Out-Degree],"&gt;= "&amp;H52)-COUNTIF(Vertices[Out-Degree],"&gt;="&amp;H53)</f>
        <v>0</v>
      </c>
      <c r="J52" s="37">
        <f t="shared" si="13"/>
        <v>825.6670704000004</v>
      </c>
      <c r="K52" s="38">
        <f>COUNTIF(Vertices[Betweenness Centrality],"&gt;= "&amp;J52)-COUNTIF(Vertices[Betweenness Centrality],"&gt;="&amp;J53)</f>
        <v>0</v>
      </c>
      <c r="L52" s="37">
        <f t="shared" si="14"/>
        <v>0.17272727272727276</v>
      </c>
      <c r="M52" s="38">
        <f>COUNTIF(Vertices[Closeness Centrality],"&gt;= "&amp;L52)-COUNTIF(Vertices[Closeness Centrality],"&gt;="&amp;L53)</f>
        <v>0</v>
      </c>
      <c r="N52" s="37">
        <f t="shared" si="15"/>
        <v>0.04827450909090905</v>
      </c>
      <c r="O52" s="38">
        <f>COUNTIF(Vertices[Eigenvector Centrality],"&gt;= "&amp;N52)-COUNTIF(Vertices[Eigenvector Centrality],"&gt;="&amp;N53)</f>
        <v>1</v>
      </c>
      <c r="P52" s="37">
        <f t="shared" si="16"/>
        <v>4.08446738181818</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28.36363636363635</v>
      </c>
      <c r="G53" s="40">
        <f>COUNTIF(Vertices[In-Degree],"&gt;= "&amp;F53)-COUNTIF(Vertices[In-Degree],"&gt;="&amp;F54)</f>
        <v>0</v>
      </c>
      <c r="H53" s="39">
        <f t="shared" si="12"/>
        <v>4.254545454545452</v>
      </c>
      <c r="I53" s="40">
        <f>COUNTIF(Vertices[Out-Degree],"&gt;= "&amp;H53)-COUNTIF(Vertices[Out-Degree],"&gt;="&amp;H54)</f>
        <v>0</v>
      </c>
      <c r="J53" s="39">
        <f t="shared" si="13"/>
        <v>847.3951512000004</v>
      </c>
      <c r="K53" s="40">
        <f>COUNTIF(Vertices[Betweenness Centrality],"&gt;= "&amp;J53)-COUNTIF(Vertices[Betweenness Centrality],"&gt;="&amp;J54)</f>
        <v>0</v>
      </c>
      <c r="L53" s="39">
        <f t="shared" si="14"/>
        <v>0.1772727272727273</v>
      </c>
      <c r="M53" s="40">
        <f>COUNTIF(Vertices[Closeness Centrality],"&gt;= "&amp;L53)-COUNTIF(Vertices[Closeness Centrality],"&gt;="&amp;L54)</f>
        <v>0</v>
      </c>
      <c r="N53" s="39">
        <f t="shared" si="15"/>
        <v>0.049544890909090866</v>
      </c>
      <c r="O53" s="40">
        <f>COUNTIF(Vertices[Eigenvector Centrality],"&gt;= "&amp;N53)-COUNTIF(Vertices[Eigenvector Centrality],"&gt;="&amp;N54)</f>
        <v>0</v>
      </c>
      <c r="P53" s="39">
        <f t="shared" si="16"/>
        <v>4.184175418181816</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29.090909090909076</v>
      </c>
      <c r="G54" s="38">
        <f>COUNTIF(Vertices[In-Degree],"&gt;= "&amp;F54)-COUNTIF(Vertices[In-Degree],"&gt;="&amp;F55)</f>
        <v>0</v>
      </c>
      <c r="H54" s="37">
        <f t="shared" si="12"/>
        <v>4.3636363636363615</v>
      </c>
      <c r="I54" s="38">
        <f>COUNTIF(Vertices[Out-Degree],"&gt;= "&amp;H54)-COUNTIF(Vertices[Out-Degree],"&gt;="&amp;H55)</f>
        <v>0</v>
      </c>
      <c r="J54" s="37">
        <f t="shared" si="13"/>
        <v>869.1232320000005</v>
      </c>
      <c r="K54" s="38">
        <f>COUNTIF(Vertices[Betweenness Centrality],"&gt;= "&amp;J54)-COUNTIF(Vertices[Betweenness Centrality],"&gt;="&amp;J55)</f>
        <v>0</v>
      </c>
      <c r="L54" s="37">
        <f t="shared" si="14"/>
        <v>0.18181818181818185</v>
      </c>
      <c r="M54" s="38">
        <f>COUNTIF(Vertices[Closeness Centrality],"&gt;= "&amp;L54)-COUNTIF(Vertices[Closeness Centrality],"&gt;="&amp;L55)</f>
        <v>0</v>
      </c>
      <c r="N54" s="37">
        <f t="shared" si="15"/>
        <v>0.05081527272727268</v>
      </c>
      <c r="O54" s="38">
        <f>COUNTIF(Vertices[Eigenvector Centrality],"&gt;= "&amp;N54)-COUNTIF(Vertices[Eigenvector Centrality],"&gt;="&amp;N55)</f>
        <v>0</v>
      </c>
      <c r="P54" s="37">
        <f t="shared" si="16"/>
        <v>4.283883454545452</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29.818181818181802</v>
      </c>
      <c r="G55" s="40">
        <f>COUNTIF(Vertices[In-Degree],"&gt;= "&amp;F55)-COUNTIF(Vertices[In-Degree],"&gt;="&amp;F56)</f>
        <v>0</v>
      </c>
      <c r="H55" s="39">
        <f t="shared" si="12"/>
        <v>4.472727272727271</v>
      </c>
      <c r="I55" s="40">
        <f>COUNTIF(Vertices[Out-Degree],"&gt;= "&amp;H55)-COUNTIF(Vertices[Out-Degree],"&gt;="&amp;H56)</f>
        <v>0</v>
      </c>
      <c r="J55" s="39">
        <f t="shared" si="13"/>
        <v>890.8513128000005</v>
      </c>
      <c r="K55" s="40">
        <f>COUNTIF(Vertices[Betweenness Centrality],"&gt;= "&amp;J55)-COUNTIF(Vertices[Betweenness Centrality],"&gt;="&amp;J56)</f>
        <v>0</v>
      </c>
      <c r="L55" s="39">
        <f t="shared" si="14"/>
        <v>0.1863636363636364</v>
      </c>
      <c r="M55" s="40">
        <f>COUNTIF(Vertices[Closeness Centrality],"&gt;= "&amp;L55)-COUNTIF(Vertices[Closeness Centrality],"&gt;="&amp;L56)</f>
        <v>0</v>
      </c>
      <c r="N55" s="39">
        <f t="shared" si="15"/>
        <v>0.052085654545454496</v>
      </c>
      <c r="O55" s="40">
        <f>COUNTIF(Vertices[Eigenvector Centrality],"&gt;= "&amp;N55)-COUNTIF(Vertices[Eigenvector Centrality],"&gt;="&amp;N56)</f>
        <v>0</v>
      </c>
      <c r="P55" s="39">
        <f t="shared" si="16"/>
        <v>4.3835914909090885</v>
      </c>
      <c r="Q55" s="40">
        <f>COUNTIF(Vertices[PageRank],"&gt;= "&amp;P55)-COUNTIF(Vertices[PageRank],"&gt;="&amp;P56)</f>
        <v>0</v>
      </c>
      <c r="R55" s="39">
        <f t="shared" si="17"/>
        <v>0.49696969696969734</v>
      </c>
      <c r="S55" s="44">
        <f>COUNTIF(Vertices[Clustering Coefficient],"&gt;= "&amp;R55)-COUNTIF(Vertices[Clustering Coefficient],"&gt;="&amp;R56)</f>
        <v>31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30.54545454545453</v>
      </c>
      <c r="G56" s="38">
        <f>COUNTIF(Vertices[In-Degree],"&gt;= "&amp;F56)-COUNTIF(Vertices[In-Degree],"&gt;="&amp;F57)</f>
        <v>-1</v>
      </c>
      <c r="H56" s="37">
        <f t="shared" si="12"/>
        <v>4.58181818181818</v>
      </c>
      <c r="I56" s="38">
        <f>COUNTIF(Vertices[Out-Degree],"&gt;= "&amp;H56)-COUNTIF(Vertices[Out-Degree],"&gt;="&amp;H57)</f>
        <v>-1</v>
      </c>
      <c r="J56" s="37">
        <f t="shared" si="13"/>
        <v>912.5793936000006</v>
      </c>
      <c r="K56" s="38">
        <f>COUNTIF(Vertices[Betweenness Centrality],"&gt;= "&amp;J56)-COUNTIF(Vertices[Betweenness Centrality],"&gt;="&amp;J57)</f>
        <v>0</v>
      </c>
      <c r="L56" s="37">
        <f t="shared" si="14"/>
        <v>0.19090909090909094</v>
      </c>
      <c r="M56" s="38">
        <f>COUNTIF(Vertices[Closeness Centrality],"&gt;= "&amp;L56)-COUNTIF(Vertices[Closeness Centrality],"&gt;="&amp;L57)</f>
        <v>0</v>
      </c>
      <c r="N56" s="37">
        <f t="shared" si="15"/>
        <v>0.05335603636363631</v>
      </c>
      <c r="O56" s="38">
        <f>COUNTIF(Vertices[Eigenvector Centrality],"&gt;= "&amp;N56)-COUNTIF(Vertices[Eigenvector Centrality],"&gt;="&amp;N57)</f>
        <v>1</v>
      </c>
      <c r="P56" s="37">
        <f t="shared" si="16"/>
        <v>4.483299527272725</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40</v>
      </c>
      <c r="G57" s="42">
        <f>COUNTIF(Vertices[In-Degree],"&gt;= "&amp;F57)-COUNTIF(Vertices[In-Degree],"&gt;="&amp;F58)</f>
        <v>1</v>
      </c>
      <c r="H57" s="41">
        <f>MAX(Vertices[Out-Degree])</f>
        <v>6</v>
      </c>
      <c r="I57" s="42">
        <f>COUNTIF(Vertices[Out-Degree],"&gt;= "&amp;H57)-COUNTIF(Vertices[Out-Degree],"&gt;="&amp;H58)</f>
        <v>1</v>
      </c>
      <c r="J57" s="41">
        <f>MAX(Vertices[Betweenness Centrality])</f>
        <v>1195.044444</v>
      </c>
      <c r="K57" s="42">
        <f>COUNTIF(Vertices[Betweenness Centrality],"&gt;= "&amp;J57)-COUNTIF(Vertices[Betweenness Centrality],"&gt;="&amp;J58)</f>
        <v>0</v>
      </c>
      <c r="L57" s="41">
        <f>MAX(Vertices[Closeness Centrality])</f>
        <v>0.25</v>
      </c>
      <c r="M57" s="42">
        <f>COUNTIF(Vertices[Closeness Centrality],"&gt;= "&amp;L57)-COUNTIF(Vertices[Closeness Centrality],"&gt;="&amp;L58)</f>
        <v>1</v>
      </c>
      <c r="N57" s="41">
        <f>MAX(Vertices[Eigenvector Centrality])</f>
        <v>0.069871</v>
      </c>
      <c r="O57" s="42">
        <f>COUNTIF(Vertices[Eigenvector Centrality],"&gt;= "&amp;N57)-COUNTIF(Vertices[Eigenvector Centrality],"&gt;="&amp;N58)</f>
        <v>1</v>
      </c>
      <c r="P57" s="41">
        <f>MAX(Vertices[PageRank])</f>
        <v>5.779504</v>
      </c>
      <c r="Q57" s="42">
        <f>COUNTIF(Vertices[PageRank],"&gt;= "&amp;P57)-COUNTIF(Vertices[PageRank],"&gt;="&amp;P58)</f>
        <v>0</v>
      </c>
      <c r="R57" s="41">
        <f>MAX(Vertices[Clustering Coefficient])</f>
        <v>0.6666666666666666</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40</v>
      </c>
    </row>
    <row r="71" spans="1:2" ht="15">
      <c r="A71" s="33" t="s">
        <v>90</v>
      </c>
      <c r="B71" s="47">
        <f>_xlfn.IFERROR(AVERAGE(Vertices[In-Degree]),NoMetricMessage)</f>
        <v>2.9193548387096775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2.9193548387096775</v>
      </c>
    </row>
    <row r="86" spans="1:2" ht="15">
      <c r="A86" s="33" t="s">
        <v>97</v>
      </c>
      <c r="B86" s="47">
        <f>_xlfn.IFERROR(MEDIAN(Vertices[Out-Degree]),NoMetricMessage)</f>
        <v>4</v>
      </c>
    </row>
    <row r="97" spans="1:2" ht="15">
      <c r="A97" s="33" t="s">
        <v>100</v>
      </c>
      <c r="B97" s="47">
        <f>IF(COUNT(Vertices[Betweenness Centrality])&gt;0,J2,NoMetricMessage)</f>
        <v>0</v>
      </c>
    </row>
    <row r="98" spans="1:2" ht="15">
      <c r="A98" s="33" t="s">
        <v>101</v>
      </c>
      <c r="B98" s="47">
        <f>IF(COUNT(Vertices[Betweenness Centrality])&gt;0,J57,NoMetricMessage)</f>
        <v>1195.044444</v>
      </c>
    </row>
    <row r="99" spans="1:2" ht="15">
      <c r="A99" s="33" t="s">
        <v>102</v>
      </c>
      <c r="B99" s="47">
        <f>_xlfn.IFERROR(AVERAGE(Vertices[Betweenness Centrality]),NoMetricMessage)</f>
        <v>58.74193537096773</v>
      </c>
    </row>
    <row r="100" spans="1:2" ht="15">
      <c r="A100" s="33" t="s">
        <v>103</v>
      </c>
      <c r="B100" s="47">
        <f>_xlfn.IFERROR(MEDIAN(Vertices[Betweenness Centrality]),NoMetricMessage)</f>
        <v>1.6</v>
      </c>
    </row>
    <row r="111" spans="1:2" ht="15">
      <c r="A111" s="33" t="s">
        <v>106</v>
      </c>
      <c r="B111" s="47">
        <f>IF(COUNT(Vertices[Closeness Centrality])&gt;0,L2,NoMetricMessage)</f>
        <v>0</v>
      </c>
    </row>
    <row r="112" spans="1:2" ht="15">
      <c r="A112" s="33" t="s">
        <v>107</v>
      </c>
      <c r="B112" s="47">
        <f>IF(COUNT(Vertices[Closeness Centrality])&gt;0,L57,NoMetricMessage)</f>
        <v>0.25</v>
      </c>
    </row>
    <row r="113" spans="1:2" ht="15">
      <c r="A113" s="33" t="s">
        <v>108</v>
      </c>
      <c r="B113" s="47">
        <f>_xlfn.IFERROR(AVERAGE(Vertices[Closeness Centrality]),NoMetricMessage)</f>
        <v>0.02096798387096775</v>
      </c>
    </row>
    <row r="114" spans="1:2" ht="15">
      <c r="A114" s="33" t="s">
        <v>109</v>
      </c>
      <c r="B114" s="47">
        <f>_xlfn.IFERROR(MEDIAN(Vertices[Closeness Centrality]),NoMetricMessage)</f>
        <v>0.008772</v>
      </c>
    </row>
    <row r="125" spans="1:2" ht="15">
      <c r="A125" s="33" t="s">
        <v>112</v>
      </c>
      <c r="B125" s="47">
        <f>IF(COUNT(Vertices[Eigenvector Centrality])&gt;0,N2,NoMetricMessage)</f>
        <v>0</v>
      </c>
    </row>
    <row r="126" spans="1:2" ht="15">
      <c r="A126" s="33" t="s">
        <v>113</v>
      </c>
      <c r="B126" s="47">
        <f>IF(COUNT(Vertices[Eigenvector Centrality])&gt;0,N57,NoMetricMessage)</f>
        <v>0.069871</v>
      </c>
    </row>
    <row r="127" spans="1:2" ht="15">
      <c r="A127" s="33" t="s">
        <v>114</v>
      </c>
      <c r="B127" s="47">
        <f>_xlfn.IFERROR(AVERAGE(Vertices[Eigenvector Centrality]),NoMetricMessage)</f>
        <v>0.01612895161290322</v>
      </c>
    </row>
    <row r="128" spans="1:2" ht="15">
      <c r="A128" s="33" t="s">
        <v>115</v>
      </c>
      <c r="B128" s="47">
        <f>_xlfn.IFERROR(MEDIAN(Vertices[Eigenvector Centrality]),NoMetricMessage)</f>
        <v>0.016953</v>
      </c>
    </row>
    <row r="139" spans="1:2" ht="15">
      <c r="A139" s="33" t="s">
        <v>140</v>
      </c>
      <c r="B139" s="47">
        <f>IF(COUNT(Vertices[PageRank])&gt;0,P2,NoMetricMessage)</f>
        <v>0.295562</v>
      </c>
    </row>
    <row r="140" spans="1:2" ht="15">
      <c r="A140" s="33" t="s">
        <v>141</v>
      </c>
      <c r="B140" s="47">
        <f>IF(COUNT(Vertices[PageRank])&gt;0,P57,NoMetricMessage)</f>
        <v>5.779504</v>
      </c>
    </row>
    <row r="141" spans="1:2" ht="15">
      <c r="A141" s="33" t="s">
        <v>142</v>
      </c>
      <c r="B141" s="47">
        <f>_xlfn.IFERROR(AVERAGE(Vertices[PageRank]),NoMetricMessage)</f>
        <v>0.9999919032258066</v>
      </c>
    </row>
    <row r="142" spans="1:2" ht="15">
      <c r="A142" s="33" t="s">
        <v>143</v>
      </c>
      <c r="B142" s="47">
        <f>_xlfn.IFERROR(MEDIAN(Vertices[PageRank]),NoMetricMessage)</f>
        <v>0.626781</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0.31705529498928586</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966</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967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1282</v>
      </c>
    </row>
    <row r="8" spans="1:11" ht="15">
      <c r="A8"/>
      <c r="B8">
        <v>2</v>
      </c>
      <c r="C8">
        <v>2</v>
      </c>
      <c r="D8" t="s">
        <v>61</v>
      </c>
      <c r="E8" t="s">
        <v>61</v>
      </c>
      <c r="H8" t="s">
        <v>73</v>
      </c>
      <c r="J8" t="s">
        <v>175</v>
      </c>
      <c r="K8" t="s">
        <v>1283</v>
      </c>
    </row>
    <row r="9" spans="1:11" ht="409.6">
      <c r="A9"/>
      <c r="B9">
        <v>3</v>
      </c>
      <c r="C9">
        <v>4</v>
      </c>
      <c r="D9" t="s">
        <v>62</v>
      </c>
      <c r="E9" t="s">
        <v>62</v>
      </c>
      <c r="H9" t="s">
        <v>74</v>
      </c>
      <c r="J9" t="s">
        <v>968</v>
      </c>
      <c r="K9" s="13" t="s">
        <v>969</v>
      </c>
    </row>
    <row r="10" spans="1:11" ht="409.6">
      <c r="A10"/>
      <c r="B10">
        <v>4</v>
      </c>
      <c r="D10" t="s">
        <v>63</v>
      </c>
      <c r="E10" t="s">
        <v>63</v>
      </c>
      <c r="H10" t="s">
        <v>75</v>
      </c>
      <c r="J10" t="s">
        <v>970</v>
      </c>
      <c r="K10" s="13" t="s">
        <v>971</v>
      </c>
    </row>
    <row r="11" spans="1:11" ht="409.6">
      <c r="A11"/>
      <c r="B11">
        <v>5</v>
      </c>
      <c r="D11" t="s">
        <v>46</v>
      </c>
      <c r="E11">
        <v>1</v>
      </c>
      <c r="H11" t="s">
        <v>76</v>
      </c>
      <c r="J11" t="s">
        <v>972</v>
      </c>
      <c r="K11" s="13" t="s">
        <v>973</v>
      </c>
    </row>
    <row r="12" spans="1:11" ht="409.6">
      <c r="A12"/>
      <c r="B12"/>
      <c r="D12" t="s">
        <v>64</v>
      </c>
      <c r="E12">
        <v>2</v>
      </c>
      <c r="H12">
        <v>0</v>
      </c>
      <c r="J12" t="s">
        <v>974</v>
      </c>
      <c r="K12" s="13" t="s">
        <v>975</v>
      </c>
    </row>
    <row r="13" spans="1:11" ht="409.6">
      <c r="A13"/>
      <c r="B13"/>
      <c r="D13">
        <v>1</v>
      </c>
      <c r="E13">
        <v>3</v>
      </c>
      <c r="H13">
        <v>1</v>
      </c>
      <c r="J13" t="s">
        <v>976</v>
      </c>
      <c r="K13" s="13" t="s">
        <v>977</v>
      </c>
    </row>
    <row r="14" spans="4:11" ht="409.6">
      <c r="D14">
        <v>2</v>
      </c>
      <c r="E14">
        <v>4</v>
      </c>
      <c r="H14">
        <v>2</v>
      </c>
      <c r="J14" t="s">
        <v>978</v>
      </c>
      <c r="K14" s="13" t="s">
        <v>979</v>
      </c>
    </row>
    <row r="15" spans="4:11" ht="409.6">
      <c r="D15">
        <v>3</v>
      </c>
      <c r="E15">
        <v>5</v>
      </c>
      <c r="H15">
        <v>3</v>
      </c>
      <c r="J15" t="s">
        <v>980</v>
      </c>
      <c r="K15" s="13" t="s">
        <v>981</v>
      </c>
    </row>
    <row r="16" spans="4:11" ht="409.6">
      <c r="D16">
        <v>4</v>
      </c>
      <c r="E16">
        <v>6</v>
      </c>
      <c r="H16">
        <v>4</v>
      </c>
      <c r="J16" t="s">
        <v>982</v>
      </c>
      <c r="K16" s="13" t="s">
        <v>983</v>
      </c>
    </row>
    <row r="17" spans="4:11" ht="409.6">
      <c r="D17">
        <v>5</v>
      </c>
      <c r="E17">
        <v>7</v>
      </c>
      <c r="H17">
        <v>5</v>
      </c>
      <c r="J17" t="s">
        <v>984</v>
      </c>
      <c r="K17" s="13" t="s">
        <v>985</v>
      </c>
    </row>
    <row r="18" spans="4:11" ht="409.6">
      <c r="D18">
        <v>6</v>
      </c>
      <c r="E18">
        <v>8</v>
      </c>
      <c r="H18">
        <v>6</v>
      </c>
      <c r="J18" t="s">
        <v>986</v>
      </c>
      <c r="K18" s="13" t="s">
        <v>987</v>
      </c>
    </row>
    <row r="19" spans="4:11" ht="409.6">
      <c r="D19">
        <v>7</v>
      </c>
      <c r="E19">
        <v>9</v>
      </c>
      <c r="H19">
        <v>7</v>
      </c>
      <c r="J19" t="s">
        <v>988</v>
      </c>
      <c r="K19" s="13" t="s">
        <v>989</v>
      </c>
    </row>
    <row r="20" spans="4:11" ht="409.6">
      <c r="D20">
        <v>8</v>
      </c>
      <c r="H20">
        <v>8</v>
      </c>
      <c r="J20" t="s">
        <v>990</v>
      </c>
      <c r="K20" s="13" t="s">
        <v>991</v>
      </c>
    </row>
    <row r="21" spans="4:11" ht="409.6">
      <c r="D21">
        <v>9</v>
      </c>
      <c r="H21">
        <v>9</v>
      </c>
      <c r="J21" t="s">
        <v>992</v>
      </c>
      <c r="K21" s="13" t="s">
        <v>993</v>
      </c>
    </row>
    <row r="22" spans="4:11" ht="409.6">
      <c r="D22">
        <v>10</v>
      </c>
      <c r="J22" t="s">
        <v>994</v>
      </c>
      <c r="K22" s="13" t="s">
        <v>995</v>
      </c>
    </row>
    <row r="23" spans="4:11" ht="409.6">
      <c r="D23">
        <v>11</v>
      </c>
      <c r="J23" t="s">
        <v>996</v>
      </c>
      <c r="K23" s="13" t="s">
        <v>997</v>
      </c>
    </row>
    <row r="24" spans="10:11" ht="409.6">
      <c r="J24" t="s">
        <v>998</v>
      </c>
      <c r="K24" s="13" t="s">
        <v>999</v>
      </c>
    </row>
    <row r="25" spans="10:11" ht="409.6">
      <c r="J25" t="s">
        <v>1000</v>
      </c>
      <c r="K25" s="13" t="s">
        <v>1285</v>
      </c>
    </row>
    <row r="26" spans="10:11" ht="409.6">
      <c r="J26" t="s">
        <v>1001</v>
      </c>
      <c r="K26" s="13" t="s">
        <v>1286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8E2F-8D6F-4EDD-8C3B-FE651B730076}">
  <dimension ref="A1:C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1014</v>
      </c>
      <c r="B2" s="120" t="s">
        <v>1015</v>
      </c>
      <c r="C2" s="53" t="s">
        <v>1016</v>
      </c>
    </row>
    <row r="3" spans="1:3" ht="15">
      <c r="A3" s="119" t="s">
        <v>1003</v>
      </c>
      <c r="B3" s="119" t="s">
        <v>1003</v>
      </c>
      <c r="C3" s="34">
        <v>95</v>
      </c>
    </row>
    <row r="4" spans="1:3" ht="15">
      <c r="A4" s="119" t="s">
        <v>1003</v>
      </c>
      <c r="B4" s="119" t="s">
        <v>1004</v>
      </c>
      <c r="C4" s="34">
        <v>2</v>
      </c>
    </row>
    <row r="5" spans="1:3" ht="15">
      <c r="A5" s="119" t="s">
        <v>1004</v>
      </c>
      <c r="B5" s="119" t="s">
        <v>1003</v>
      </c>
      <c r="C5" s="34">
        <v>28</v>
      </c>
    </row>
    <row r="6" spans="1:3" ht="15">
      <c r="A6" s="119" t="s">
        <v>1004</v>
      </c>
      <c r="B6" s="119" t="s">
        <v>1004</v>
      </c>
      <c r="C6" s="34">
        <v>59</v>
      </c>
    </row>
    <row r="7" spans="1:3" ht="15">
      <c r="A7" s="119" t="s">
        <v>1005</v>
      </c>
      <c r="B7" s="119" t="s">
        <v>1005</v>
      </c>
      <c r="C7" s="34">
        <v>5</v>
      </c>
    </row>
    <row r="8" spans="1:3" ht="15">
      <c r="A8" s="119" t="s">
        <v>1006</v>
      </c>
      <c r="B8" s="119" t="s">
        <v>1006</v>
      </c>
      <c r="C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5F32-302B-4786-AAC2-D025BD69E66C}">
  <dimension ref="A1:J7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s>
  <sheetData>
    <row r="1" spans="1:10" ht="14.4" customHeight="1">
      <c r="A1" s="13" t="s">
        <v>1021</v>
      </c>
      <c r="B1" s="13" t="s">
        <v>1022</v>
      </c>
      <c r="C1" s="13" t="s">
        <v>1023</v>
      </c>
      <c r="D1" s="13" t="s">
        <v>1025</v>
      </c>
      <c r="E1" s="13" t="s">
        <v>1024</v>
      </c>
      <c r="F1" s="13" t="s">
        <v>1027</v>
      </c>
      <c r="G1" s="13" t="s">
        <v>1026</v>
      </c>
      <c r="H1" s="13" t="s">
        <v>1029</v>
      </c>
      <c r="I1" s="13" t="s">
        <v>1028</v>
      </c>
      <c r="J1" s="13" t="s">
        <v>1030</v>
      </c>
    </row>
    <row r="2" spans="1:10" ht="15">
      <c r="A2" s="85" t="s">
        <v>290</v>
      </c>
      <c r="B2" s="80">
        <v>37</v>
      </c>
      <c r="C2" s="85" t="s">
        <v>290</v>
      </c>
      <c r="D2" s="80">
        <v>16</v>
      </c>
      <c r="E2" s="85" t="s">
        <v>290</v>
      </c>
      <c r="F2" s="80">
        <v>20</v>
      </c>
      <c r="G2" s="85" t="s">
        <v>290</v>
      </c>
      <c r="H2" s="80">
        <v>1</v>
      </c>
      <c r="I2" s="85" t="s">
        <v>292</v>
      </c>
      <c r="J2" s="80">
        <v>1</v>
      </c>
    </row>
    <row r="3" spans="1:10" ht="15">
      <c r="A3" s="85" t="s">
        <v>293</v>
      </c>
      <c r="B3" s="80">
        <v>5</v>
      </c>
      <c r="C3" s="85" t="s">
        <v>293</v>
      </c>
      <c r="D3" s="80">
        <v>5</v>
      </c>
      <c r="E3" s="85" t="s">
        <v>291</v>
      </c>
      <c r="F3" s="80">
        <v>2</v>
      </c>
      <c r="G3" s="80"/>
      <c r="H3" s="80"/>
      <c r="I3" s="80"/>
      <c r="J3" s="80"/>
    </row>
    <row r="4" spans="1:10" ht="15">
      <c r="A4" s="85" t="s">
        <v>291</v>
      </c>
      <c r="B4" s="80">
        <v>5</v>
      </c>
      <c r="C4" s="85" t="s">
        <v>291</v>
      </c>
      <c r="D4" s="80">
        <v>3</v>
      </c>
      <c r="E4" s="80"/>
      <c r="F4" s="80"/>
      <c r="G4" s="80"/>
      <c r="H4" s="80"/>
      <c r="I4" s="80"/>
      <c r="J4" s="80"/>
    </row>
    <row r="5" spans="1:10" ht="15">
      <c r="A5" s="85" t="s">
        <v>292</v>
      </c>
      <c r="B5" s="80">
        <v>2</v>
      </c>
      <c r="C5" s="85" t="s">
        <v>292</v>
      </c>
      <c r="D5" s="80">
        <v>1</v>
      </c>
      <c r="E5" s="80"/>
      <c r="F5" s="80"/>
      <c r="G5" s="80"/>
      <c r="H5" s="80"/>
      <c r="I5" s="80"/>
      <c r="J5" s="80"/>
    </row>
    <row r="8" spans="1:10" ht="14.4" customHeight="1">
      <c r="A8" s="13" t="s">
        <v>1034</v>
      </c>
      <c r="B8" s="13" t="s">
        <v>1022</v>
      </c>
      <c r="C8" s="13" t="s">
        <v>1035</v>
      </c>
      <c r="D8" s="13" t="s">
        <v>1025</v>
      </c>
      <c r="E8" s="13" t="s">
        <v>1036</v>
      </c>
      <c r="F8" s="13" t="s">
        <v>1027</v>
      </c>
      <c r="G8" s="13" t="s">
        <v>1037</v>
      </c>
      <c r="H8" s="13" t="s">
        <v>1029</v>
      </c>
      <c r="I8" s="13" t="s">
        <v>1038</v>
      </c>
      <c r="J8" s="13" t="s">
        <v>1030</v>
      </c>
    </row>
    <row r="9" spans="1:10" ht="15">
      <c r="A9" s="80" t="s">
        <v>294</v>
      </c>
      <c r="B9" s="80">
        <v>47</v>
      </c>
      <c r="C9" s="80" t="s">
        <v>294</v>
      </c>
      <c r="D9" s="80">
        <v>24</v>
      </c>
      <c r="E9" s="80" t="s">
        <v>294</v>
      </c>
      <c r="F9" s="80">
        <v>22</v>
      </c>
      <c r="G9" s="80" t="s">
        <v>294</v>
      </c>
      <c r="H9" s="80">
        <v>1</v>
      </c>
      <c r="I9" s="80" t="s">
        <v>295</v>
      </c>
      <c r="J9" s="80">
        <v>1</v>
      </c>
    </row>
    <row r="10" spans="1:10" ht="15">
      <c r="A10" s="80" t="s">
        <v>295</v>
      </c>
      <c r="B10" s="80">
        <v>2</v>
      </c>
      <c r="C10" s="80" t="s">
        <v>295</v>
      </c>
      <c r="D10" s="80">
        <v>1</v>
      </c>
      <c r="E10" s="80"/>
      <c r="F10" s="80"/>
      <c r="G10" s="80"/>
      <c r="H10" s="80"/>
      <c r="I10" s="80"/>
      <c r="J10" s="80"/>
    </row>
    <row r="13" spans="1:10" ht="14.4" customHeight="1">
      <c r="A13" s="13" t="s">
        <v>1041</v>
      </c>
      <c r="B13" s="13" t="s">
        <v>1022</v>
      </c>
      <c r="C13" s="13" t="s">
        <v>1050</v>
      </c>
      <c r="D13" s="13" t="s">
        <v>1025</v>
      </c>
      <c r="E13" s="13" t="s">
        <v>1051</v>
      </c>
      <c r="F13" s="13" t="s">
        <v>1027</v>
      </c>
      <c r="G13" s="13" t="s">
        <v>1056</v>
      </c>
      <c r="H13" s="13" t="s">
        <v>1029</v>
      </c>
      <c r="I13" s="13" t="s">
        <v>1057</v>
      </c>
      <c r="J13" s="13" t="s">
        <v>1030</v>
      </c>
    </row>
    <row r="14" spans="1:10" ht="15">
      <c r="A14" s="80" t="s">
        <v>296</v>
      </c>
      <c r="B14" s="80">
        <v>55</v>
      </c>
      <c r="C14" s="80" t="s">
        <v>296</v>
      </c>
      <c r="D14" s="80">
        <v>41</v>
      </c>
      <c r="E14" s="80" t="s">
        <v>298</v>
      </c>
      <c r="F14" s="80">
        <v>21</v>
      </c>
      <c r="G14" s="80" t="s">
        <v>296</v>
      </c>
      <c r="H14" s="80">
        <v>5</v>
      </c>
      <c r="I14" s="80" t="s">
        <v>296</v>
      </c>
      <c r="J14" s="80">
        <v>1</v>
      </c>
    </row>
    <row r="15" spans="1:10" ht="15">
      <c r="A15" s="80" t="s">
        <v>298</v>
      </c>
      <c r="B15" s="80">
        <v>24</v>
      </c>
      <c r="C15" s="80" t="s">
        <v>1042</v>
      </c>
      <c r="D15" s="80">
        <v>3</v>
      </c>
      <c r="E15" s="80" t="s">
        <v>296</v>
      </c>
      <c r="F15" s="80">
        <v>8</v>
      </c>
      <c r="G15" s="80" t="s">
        <v>1043</v>
      </c>
      <c r="H15" s="80">
        <v>1</v>
      </c>
      <c r="I15" s="80"/>
      <c r="J15" s="80"/>
    </row>
    <row r="16" spans="1:10" ht="15">
      <c r="A16" s="80" t="s">
        <v>1042</v>
      </c>
      <c r="B16" s="80">
        <v>4</v>
      </c>
      <c r="C16" s="80" t="s">
        <v>298</v>
      </c>
      <c r="D16" s="80">
        <v>3</v>
      </c>
      <c r="E16" s="80" t="s">
        <v>1046</v>
      </c>
      <c r="F16" s="80">
        <v>1</v>
      </c>
      <c r="G16" s="80" t="s">
        <v>1044</v>
      </c>
      <c r="H16" s="80">
        <v>1</v>
      </c>
      <c r="I16" s="80"/>
      <c r="J16" s="80"/>
    </row>
    <row r="17" spans="1:10" ht="15">
      <c r="A17" s="80" t="s">
        <v>1043</v>
      </c>
      <c r="B17" s="80">
        <v>1</v>
      </c>
      <c r="C17" s="80"/>
      <c r="D17" s="80"/>
      <c r="E17" s="80" t="s">
        <v>1047</v>
      </c>
      <c r="F17" s="80">
        <v>1</v>
      </c>
      <c r="G17" s="80" t="s">
        <v>1045</v>
      </c>
      <c r="H17" s="80">
        <v>1</v>
      </c>
      <c r="I17" s="80"/>
      <c r="J17" s="80"/>
    </row>
    <row r="18" spans="1:10" ht="15">
      <c r="A18" s="80" t="s">
        <v>1044</v>
      </c>
      <c r="B18" s="80">
        <v>1</v>
      </c>
      <c r="C18" s="80"/>
      <c r="D18" s="80"/>
      <c r="E18" s="80" t="s">
        <v>1048</v>
      </c>
      <c r="F18" s="80">
        <v>1</v>
      </c>
      <c r="G18" s="80"/>
      <c r="H18" s="80"/>
      <c r="I18" s="80"/>
      <c r="J18" s="80"/>
    </row>
    <row r="19" spans="1:10" ht="15">
      <c r="A19" s="80" t="s">
        <v>1045</v>
      </c>
      <c r="B19" s="80">
        <v>1</v>
      </c>
      <c r="C19" s="80"/>
      <c r="D19" s="80"/>
      <c r="E19" s="80" t="s">
        <v>1049</v>
      </c>
      <c r="F19" s="80">
        <v>1</v>
      </c>
      <c r="G19" s="80"/>
      <c r="H19" s="80"/>
      <c r="I19" s="80"/>
      <c r="J19" s="80"/>
    </row>
    <row r="20" spans="1:10" ht="15">
      <c r="A20" s="80" t="s">
        <v>1046</v>
      </c>
      <c r="B20" s="80">
        <v>1</v>
      </c>
      <c r="C20" s="80"/>
      <c r="D20" s="80"/>
      <c r="E20" s="80" t="s">
        <v>1052</v>
      </c>
      <c r="F20" s="80">
        <v>1</v>
      </c>
      <c r="G20" s="80"/>
      <c r="H20" s="80"/>
      <c r="I20" s="80"/>
      <c r="J20" s="80"/>
    </row>
    <row r="21" spans="1:10" ht="15">
      <c r="A21" s="80" t="s">
        <v>1047</v>
      </c>
      <c r="B21" s="80">
        <v>1</v>
      </c>
      <c r="C21" s="80"/>
      <c r="D21" s="80"/>
      <c r="E21" s="80" t="s">
        <v>1053</v>
      </c>
      <c r="F21" s="80">
        <v>1</v>
      </c>
      <c r="G21" s="80"/>
      <c r="H21" s="80"/>
      <c r="I21" s="80"/>
      <c r="J21" s="80"/>
    </row>
    <row r="22" spans="1:10" ht="15">
      <c r="A22" s="80" t="s">
        <v>1048</v>
      </c>
      <c r="B22" s="80">
        <v>1</v>
      </c>
      <c r="C22" s="80"/>
      <c r="D22" s="80"/>
      <c r="E22" s="80" t="s">
        <v>1054</v>
      </c>
      <c r="F22" s="80">
        <v>1</v>
      </c>
      <c r="G22" s="80"/>
      <c r="H22" s="80"/>
      <c r="I22" s="80"/>
      <c r="J22" s="80"/>
    </row>
    <row r="23" spans="1:10" ht="15">
      <c r="A23" s="80" t="s">
        <v>1049</v>
      </c>
      <c r="B23" s="80">
        <v>1</v>
      </c>
      <c r="C23" s="80"/>
      <c r="D23" s="80"/>
      <c r="E23" s="80" t="s">
        <v>1055</v>
      </c>
      <c r="F23" s="80">
        <v>1</v>
      </c>
      <c r="G23" s="80"/>
      <c r="H23" s="80"/>
      <c r="I23" s="80"/>
      <c r="J23" s="80"/>
    </row>
    <row r="26" spans="1:10" ht="14.4" customHeight="1">
      <c r="A26" s="13" t="s">
        <v>1061</v>
      </c>
      <c r="B26" s="13" t="s">
        <v>1022</v>
      </c>
      <c r="C26" s="13" t="s">
        <v>1070</v>
      </c>
      <c r="D26" s="13" t="s">
        <v>1025</v>
      </c>
      <c r="E26" s="13" t="s">
        <v>1074</v>
      </c>
      <c r="F26" s="13" t="s">
        <v>1027</v>
      </c>
      <c r="G26" s="13" t="s">
        <v>1078</v>
      </c>
      <c r="H26" s="13" t="s">
        <v>1029</v>
      </c>
      <c r="I26" s="80" t="s">
        <v>1087</v>
      </c>
      <c r="J26" s="80" t="s">
        <v>1030</v>
      </c>
    </row>
    <row r="27" spans="1:10" ht="15">
      <c r="A27" s="87" t="s">
        <v>1062</v>
      </c>
      <c r="B27" s="87">
        <v>38</v>
      </c>
      <c r="C27" s="87" t="s">
        <v>1067</v>
      </c>
      <c r="D27" s="87">
        <v>42</v>
      </c>
      <c r="E27" s="87" t="s">
        <v>296</v>
      </c>
      <c r="F27" s="87">
        <v>27</v>
      </c>
      <c r="G27" s="87" t="s">
        <v>1067</v>
      </c>
      <c r="H27" s="87">
        <v>5</v>
      </c>
      <c r="I27" s="87"/>
      <c r="J27" s="87"/>
    </row>
    <row r="28" spans="1:10" ht="15">
      <c r="A28" s="87" t="s">
        <v>1063</v>
      </c>
      <c r="B28" s="87">
        <v>5</v>
      </c>
      <c r="C28" s="87" t="s">
        <v>296</v>
      </c>
      <c r="D28" s="87">
        <v>41</v>
      </c>
      <c r="E28" s="87" t="s">
        <v>1075</v>
      </c>
      <c r="F28" s="87">
        <v>23</v>
      </c>
      <c r="G28" s="87" t="s">
        <v>1079</v>
      </c>
      <c r="H28" s="87">
        <v>5</v>
      </c>
      <c r="I28" s="87"/>
      <c r="J28" s="87"/>
    </row>
    <row r="29" spans="1:10" ht="15">
      <c r="A29" s="87" t="s">
        <v>1064</v>
      </c>
      <c r="B29" s="87">
        <v>0</v>
      </c>
      <c r="C29" s="87" t="s">
        <v>1069</v>
      </c>
      <c r="D29" s="87">
        <v>28</v>
      </c>
      <c r="E29" s="87" t="s">
        <v>1076</v>
      </c>
      <c r="F29" s="87">
        <v>23</v>
      </c>
      <c r="G29" s="87" t="s">
        <v>1080</v>
      </c>
      <c r="H29" s="87">
        <v>5</v>
      </c>
      <c r="I29" s="87"/>
      <c r="J29" s="87"/>
    </row>
    <row r="30" spans="1:10" ht="15">
      <c r="A30" s="87" t="s">
        <v>1065</v>
      </c>
      <c r="B30" s="87">
        <v>1685</v>
      </c>
      <c r="C30" s="87" t="s">
        <v>1068</v>
      </c>
      <c r="D30" s="87">
        <v>28</v>
      </c>
      <c r="E30" s="87" t="s">
        <v>1077</v>
      </c>
      <c r="F30" s="87">
        <v>23</v>
      </c>
      <c r="G30" s="87" t="s">
        <v>1081</v>
      </c>
      <c r="H30" s="87">
        <v>5</v>
      </c>
      <c r="I30" s="87"/>
      <c r="J30" s="87"/>
    </row>
    <row r="31" spans="1:10" ht="15">
      <c r="A31" s="87" t="s">
        <v>1066</v>
      </c>
      <c r="B31" s="87">
        <v>1728</v>
      </c>
      <c r="C31" s="87" t="s">
        <v>269</v>
      </c>
      <c r="D31" s="87">
        <v>21</v>
      </c>
      <c r="E31" s="87" t="s">
        <v>1073</v>
      </c>
      <c r="F31" s="87">
        <v>23</v>
      </c>
      <c r="G31" s="87" t="s">
        <v>1082</v>
      </c>
      <c r="H31" s="87">
        <v>5</v>
      </c>
      <c r="I31" s="87"/>
      <c r="J31" s="87"/>
    </row>
    <row r="32" spans="1:10" ht="15">
      <c r="A32" s="87" t="s">
        <v>296</v>
      </c>
      <c r="B32" s="87">
        <v>74</v>
      </c>
      <c r="C32" s="87" t="s">
        <v>273</v>
      </c>
      <c r="D32" s="87">
        <v>21</v>
      </c>
      <c r="E32" s="87" t="s">
        <v>260</v>
      </c>
      <c r="F32" s="87">
        <v>22</v>
      </c>
      <c r="G32" s="87" t="s">
        <v>1083</v>
      </c>
      <c r="H32" s="87">
        <v>5</v>
      </c>
      <c r="I32" s="87"/>
      <c r="J32" s="87"/>
    </row>
    <row r="33" spans="1:10" ht="15">
      <c r="A33" s="87" t="s">
        <v>1067</v>
      </c>
      <c r="B33" s="87">
        <v>56</v>
      </c>
      <c r="C33" s="87" t="s">
        <v>1071</v>
      </c>
      <c r="D33" s="87">
        <v>16</v>
      </c>
      <c r="E33" s="87" t="s">
        <v>1068</v>
      </c>
      <c r="F33" s="87">
        <v>21</v>
      </c>
      <c r="G33" s="87" t="s">
        <v>1084</v>
      </c>
      <c r="H33" s="87">
        <v>5</v>
      </c>
      <c r="I33" s="87"/>
      <c r="J33" s="87"/>
    </row>
    <row r="34" spans="1:10" ht="15">
      <c r="A34" s="87" t="s">
        <v>1068</v>
      </c>
      <c r="B34" s="87">
        <v>49</v>
      </c>
      <c r="C34" s="87" t="s">
        <v>1072</v>
      </c>
      <c r="D34" s="87">
        <v>16</v>
      </c>
      <c r="E34" s="87" t="s">
        <v>298</v>
      </c>
      <c r="F34" s="87">
        <v>21</v>
      </c>
      <c r="G34" s="87" t="s">
        <v>296</v>
      </c>
      <c r="H34" s="87">
        <v>5</v>
      </c>
      <c r="I34" s="87"/>
      <c r="J34" s="87"/>
    </row>
    <row r="35" spans="1:10" ht="15">
      <c r="A35" s="87" t="s">
        <v>1069</v>
      </c>
      <c r="B35" s="87">
        <v>48</v>
      </c>
      <c r="C35" s="87" t="s">
        <v>271</v>
      </c>
      <c r="D35" s="87">
        <v>16</v>
      </c>
      <c r="E35" s="87" t="s">
        <v>1043</v>
      </c>
      <c r="F35" s="87">
        <v>21</v>
      </c>
      <c r="G35" s="87" t="s">
        <v>1085</v>
      </c>
      <c r="H35" s="87">
        <v>5</v>
      </c>
      <c r="I35" s="87"/>
      <c r="J35" s="87"/>
    </row>
    <row r="36" spans="1:10" ht="15">
      <c r="A36" s="87" t="s">
        <v>273</v>
      </c>
      <c r="B36" s="87">
        <v>41</v>
      </c>
      <c r="C36" s="87" t="s">
        <v>1073</v>
      </c>
      <c r="D36" s="87">
        <v>14</v>
      </c>
      <c r="E36" s="87" t="s">
        <v>1069</v>
      </c>
      <c r="F36" s="87">
        <v>20</v>
      </c>
      <c r="G36" s="87" t="s">
        <v>1086</v>
      </c>
      <c r="H36" s="87">
        <v>5</v>
      </c>
      <c r="I36" s="87"/>
      <c r="J36" s="87"/>
    </row>
    <row r="39" spans="1:10" ht="14.4" customHeight="1">
      <c r="A39" s="13" t="s">
        <v>1092</v>
      </c>
      <c r="B39" s="13" t="s">
        <v>1022</v>
      </c>
      <c r="C39" s="13" t="s">
        <v>1103</v>
      </c>
      <c r="D39" s="13" t="s">
        <v>1025</v>
      </c>
      <c r="E39" s="13" t="s">
        <v>1110</v>
      </c>
      <c r="F39" s="13" t="s">
        <v>1027</v>
      </c>
      <c r="G39" s="13" t="s">
        <v>1114</v>
      </c>
      <c r="H39" s="13" t="s">
        <v>1029</v>
      </c>
      <c r="I39" s="80" t="s">
        <v>1125</v>
      </c>
      <c r="J39" s="80" t="s">
        <v>1030</v>
      </c>
    </row>
    <row r="40" spans="1:10" ht="15">
      <c r="A40" s="87" t="s">
        <v>1093</v>
      </c>
      <c r="B40" s="87">
        <v>48</v>
      </c>
      <c r="C40" s="87" t="s">
        <v>1096</v>
      </c>
      <c r="D40" s="87">
        <v>28</v>
      </c>
      <c r="E40" s="87" t="s">
        <v>1094</v>
      </c>
      <c r="F40" s="87">
        <v>23</v>
      </c>
      <c r="G40" s="87" t="s">
        <v>1115</v>
      </c>
      <c r="H40" s="87">
        <v>5</v>
      </c>
      <c r="I40" s="87"/>
      <c r="J40" s="87"/>
    </row>
    <row r="41" spans="1:10" ht="15">
      <c r="A41" s="87" t="s">
        <v>1094</v>
      </c>
      <c r="B41" s="87">
        <v>30</v>
      </c>
      <c r="C41" s="87" t="s">
        <v>1093</v>
      </c>
      <c r="D41" s="87">
        <v>28</v>
      </c>
      <c r="E41" s="87" t="s">
        <v>1095</v>
      </c>
      <c r="F41" s="87">
        <v>23</v>
      </c>
      <c r="G41" s="87" t="s">
        <v>1116</v>
      </c>
      <c r="H41" s="87">
        <v>5</v>
      </c>
      <c r="I41" s="87"/>
      <c r="J41" s="87"/>
    </row>
    <row r="42" spans="1:10" ht="15">
      <c r="A42" s="87" t="s">
        <v>1095</v>
      </c>
      <c r="B42" s="87">
        <v>30</v>
      </c>
      <c r="C42" s="87" t="s">
        <v>1098</v>
      </c>
      <c r="D42" s="87">
        <v>21</v>
      </c>
      <c r="E42" s="87" t="s">
        <v>1093</v>
      </c>
      <c r="F42" s="87">
        <v>20</v>
      </c>
      <c r="G42" s="87" t="s">
        <v>1117</v>
      </c>
      <c r="H42" s="87">
        <v>5</v>
      </c>
      <c r="I42" s="87"/>
      <c r="J42" s="87"/>
    </row>
    <row r="43" spans="1:10" ht="15">
      <c r="A43" s="87" t="s">
        <v>1096</v>
      </c>
      <c r="B43" s="87">
        <v>28</v>
      </c>
      <c r="C43" s="87" t="s">
        <v>1099</v>
      </c>
      <c r="D43" s="87">
        <v>21</v>
      </c>
      <c r="E43" s="87" t="s">
        <v>1100</v>
      </c>
      <c r="F43" s="87">
        <v>20</v>
      </c>
      <c r="G43" s="87" t="s">
        <v>1118</v>
      </c>
      <c r="H43" s="87">
        <v>5</v>
      </c>
      <c r="I43" s="87"/>
      <c r="J43" s="87"/>
    </row>
    <row r="44" spans="1:10" ht="15">
      <c r="A44" s="87" t="s">
        <v>1097</v>
      </c>
      <c r="B44" s="87">
        <v>25</v>
      </c>
      <c r="C44" s="87" t="s">
        <v>1104</v>
      </c>
      <c r="D44" s="87">
        <v>16</v>
      </c>
      <c r="E44" s="87" t="s">
        <v>1101</v>
      </c>
      <c r="F44" s="87">
        <v>20</v>
      </c>
      <c r="G44" s="87" t="s">
        <v>1119</v>
      </c>
      <c r="H44" s="87">
        <v>5</v>
      </c>
      <c r="I44" s="87"/>
      <c r="J44" s="87"/>
    </row>
    <row r="45" spans="1:10" ht="15">
      <c r="A45" s="87" t="s">
        <v>1098</v>
      </c>
      <c r="B45" s="87">
        <v>21</v>
      </c>
      <c r="C45" s="87" t="s">
        <v>1105</v>
      </c>
      <c r="D45" s="87">
        <v>16</v>
      </c>
      <c r="E45" s="87" t="s">
        <v>1102</v>
      </c>
      <c r="F45" s="87">
        <v>20</v>
      </c>
      <c r="G45" s="87" t="s">
        <v>1120</v>
      </c>
      <c r="H45" s="87">
        <v>5</v>
      </c>
      <c r="I45" s="87"/>
      <c r="J45" s="87"/>
    </row>
    <row r="46" spans="1:10" ht="15">
      <c r="A46" s="87" t="s">
        <v>1099</v>
      </c>
      <c r="B46" s="87">
        <v>21</v>
      </c>
      <c r="C46" s="87" t="s">
        <v>1106</v>
      </c>
      <c r="D46" s="87">
        <v>16</v>
      </c>
      <c r="E46" s="87" t="s">
        <v>1097</v>
      </c>
      <c r="F46" s="87">
        <v>20</v>
      </c>
      <c r="G46" s="87" t="s">
        <v>1121</v>
      </c>
      <c r="H46" s="87">
        <v>5</v>
      </c>
      <c r="I46" s="87"/>
      <c r="J46" s="87"/>
    </row>
    <row r="47" spans="1:10" ht="15">
      <c r="A47" s="87" t="s">
        <v>1100</v>
      </c>
      <c r="B47" s="87">
        <v>20</v>
      </c>
      <c r="C47" s="87" t="s">
        <v>1107</v>
      </c>
      <c r="D47" s="87">
        <v>16</v>
      </c>
      <c r="E47" s="87" t="s">
        <v>1111</v>
      </c>
      <c r="F47" s="87">
        <v>20</v>
      </c>
      <c r="G47" s="87" t="s">
        <v>1122</v>
      </c>
      <c r="H47" s="87">
        <v>5</v>
      </c>
      <c r="I47" s="87"/>
      <c r="J47" s="87"/>
    </row>
    <row r="48" spans="1:10" ht="15">
      <c r="A48" s="87" t="s">
        <v>1101</v>
      </c>
      <c r="B48" s="87">
        <v>20</v>
      </c>
      <c r="C48" s="87" t="s">
        <v>1108</v>
      </c>
      <c r="D48" s="87">
        <v>14</v>
      </c>
      <c r="E48" s="87" t="s">
        <v>1112</v>
      </c>
      <c r="F48" s="87">
        <v>20</v>
      </c>
      <c r="G48" s="87" t="s">
        <v>1123</v>
      </c>
      <c r="H48" s="87">
        <v>5</v>
      </c>
      <c r="I48" s="87"/>
      <c r="J48" s="87"/>
    </row>
    <row r="49" spans="1:10" ht="15">
      <c r="A49" s="87" t="s">
        <v>1102</v>
      </c>
      <c r="B49" s="87">
        <v>20</v>
      </c>
      <c r="C49" s="87" t="s">
        <v>1109</v>
      </c>
      <c r="D49" s="87">
        <v>7</v>
      </c>
      <c r="E49" s="87" t="s">
        <v>1113</v>
      </c>
      <c r="F49" s="87">
        <v>20</v>
      </c>
      <c r="G49" s="87" t="s">
        <v>1124</v>
      </c>
      <c r="H49" s="87">
        <v>5</v>
      </c>
      <c r="I49" s="87"/>
      <c r="J49" s="87"/>
    </row>
    <row r="52" spans="1:10" ht="14.4" customHeight="1">
      <c r="A52" s="13" t="s">
        <v>1130</v>
      </c>
      <c r="B52" s="13" t="s">
        <v>1022</v>
      </c>
      <c r="C52" s="13" t="s">
        <v>1132</v>
      </c>
      <c r="D52" s="13" t="s">
        <v>1025</v>
      </c>
      <c r="E52" s="13" t="s">
        <v>1133</v>
      </c>
      <c r="F52" s="13" t="s">
        <v>1027</v>
      </c>
      <c r="G52" s="80" t="s">
        <v>1136</v>
      </c>
      <c r="H52" s="80" t="s">
        <v>1029</v>
      </c>
      <c r="I52" s="80" t="s">
        <v>1138</v>
      </c>
      <c r="J52" s="80" t="s">
        <v>1030</v>
      </c>
    </row>
    <row r="53" spans="1:10" ht="15">
      <c r="A53" s="80" t="s">
        <v>275</v>
      </c>
      <c r="B53" s="80">
        <v>1</v>
      </c>
      <c r="C53" s="80" t="s">
        <v>275</v>
      </c>
      <c r="D53" s="80">
        <v>1</v>
      </c>
      <c r="E53" s="80" t="s">
        <v>271</v>
      </c>
      <c r="F53" s="80">
        <v>1</v>
      </c>
      <c r="G53" s="80"/>
      <c r="H53" s="80"/>
      <c r="I53" s="80"/>
      <c r="J53" s="80"/>
    </row>
    <row r="54" spans="1:10" ht="15">
      <c r="A54" s="80" t="s">
        <v>271</v>
      </c>
      <c r="B54" s="80">
        <v>1</v>
      </c>
      <c r="C54" s="80"/>
      <c r="D54" s="80"/>
      <c r="E54" s="80"/>
      <c r="F54" s="80"/>
      <c r="G54" s="80"/>
      <c r="H54" s="80"/>
      <c r="I54" s="80"/>
      <c r="J54" s="80"/>
    </row>
    <row r="57" spans="1:10" ht="14.4" customHeight="1">
      <c r="A57" s="13" t="s">
        <v>1131</v>
      </c>
      <c r="B57" s="13" t="s">
        <v>1022</v>
      </c>
      <c r="C57" s="13" t="s">
        <v>1134</v>
      </c>
      <c r="D57" s="13" t="s">
        <v>1025</v>
      </c>
      <c r="E57" s="13" t="s">
        <v>1135</v>
      </c>
      <c r="F57" s="13" t="s">
        <v>1027</v>
      </c>
      <c r="G57" s="80" t="s">
        <v>1137</v>
      </c>
      <c r="H57" s="80" t="s">
        <v>1029</v>
      </c>
      <c r="I57" s="80" t="s">
        <v>1139</v>
      </c>
      <c r="J57" s="80" t="s">
        <v>1030</v>
      </c>
    </row>
    <row r="58" spans="1:10" ht="15">
      <c r="A58" s="80" t="s">
        <v>273</v>
      </c>
      <c r="B58" s="80">
        <v>41</v>
      </c>
      <c r="C58" s="80" t="s">
        <v>269</v>
      </c>
      <c r="D58" s="80">
        <v>21</v>
      </c>
      <c r="E58" s="80" t="s">
        <v>260</v>
      </c>
      <c r="F58" s="80">
        <v>22</v>
      </c>
      <c r="G58" s="80"/>
      <c r="H58" s="80"/>
      <c r="I58" s="80"/>
      <c r="J58" s="80"/>
    </row>
    <row r="59" spans="1:10" ht="15">
      <c r="A59" s="80" t="s">
        <v>260</v>
      </c>
      <c r="B59" s="80">
        <v>24</v>
      </c>
      <c r="C59" s="80" t="s">
        <v>273</v>
      </c>
      <c r="D59" s="80">
        <v>21</v>
      </c>
      <c r="E59" s="80" t="s">
        <v>273</v>
      </c>
      <c r="F59" s="80">
        <v>20</v>
      </c>
      <c r="G59" s="80"/>
      <c r="H59" s="80"/>
      <c r="I59" s="80"/>
      <c r="J59" s="80"/>
    </row>
    <row r="60" spans="1:10" ht="15">
      <c r="A60" s="80" t="s">
        <v>269</v>
      </c>
      <c r="B60" s="80">
        <v>21</v>
      </c>
      <c r="C60" s="80" t="s">
        <v>271</v>
      </c>
      <c r="D60" s="80">
        <v>16</v>
      </c>
      <c r="E60" s="80" t="s">
        <v>274</v>
      </c>
      <c r="F60" s="80">
        <v>20</v>
      </c>
      <c r="G60" s="80"/>
      <c r="H60" s="80"/>
      <c r="I60" s="80"/>
      <c r="J60" s="80"/>
    </row>
    <row r="61" spans="1:10" ht="15">
      <c r="A61" s="80" t="s">
        <v>274</v>
      </c>
      <c r="B61" s="80">
        <v>20</v>
      </c>
      <c r="C61" s="80" t="s">
        <v>260</v>
      </c>
      <c r="D61" s="80">
        <v>2</v>
      </c>
      <c r="E61" s="80" t="s">
        <v>270</v>
      </c>
      <c r="F61" s="80">
        <v>1</v>
      </c>
      <c r="G61" s="80"/>
      <c r="H61" s="80"/>
      <c r="I61" s="80"/>
      <c r="J61" s="80"/>
    </row>
    <row r="62" spans="1:10" ht="15">
      <c r="A62" s="80" t="s">
        <v>271</v>
      </c>
      <c r="B62" s="80">
        <v>16</v>
      </c>
      <c r="C62" s="80"/>
      <c r="D62" s="80"/>
      <c r="E62" s="80"/>
      <c r="F62" s="80"/>
      <c r="G62" s="80"/>
      <c r="H62" s="80"/>
      <c r="I62" s="80"/>
      <c r="J62" s="80"/>
    </row>
    <row r="63" spans="1:10" ht="15">
      <c r="A63" s="80" t="s">
        <v>270</v>
      </c>
      <c r="B63" s="80">
        <v>1</v>
      </c>
      <c r="C63" s="80"/>
      <c r="D63" s="80"/>
      <c r="E63" s="80"/>
      <c r="F63" s="80"/>
      <c r="G63" s="80"/>
      <c r="H63" s="80"/>
      <c r="I63" s="80"/>
      <c r="J63" s="80"/>
    </row>
    <row r="66" spans="1:10" ht="14.4" customHeight="1">
      <c r="A66" s="13" t="s">
        <v>1144</v>
      </c>
      <c r="B66" s="13" t="s">
        <v>1022</v>
      </c>
      <c r="C66" s="13" t="s">
        <v>1145</v>
      </c>
      <c r="D66" s="13" t="s">
        <v>1025</v>
      </c>
      <c r="E66" s="13" t="s">
        <v>1146</v>
      </c>
      <c r="F66" s="13" t="s">
        <v>1027</v>
      </c>
      <c r="G66" s="13" t="s">
        <v>1147</v>
      </c>
      <c r="H66" s="13" t="s">
        <v>1029</v>
      </c>
      <c r="I66" s="13" t="s">
        <v>1148</v>
      </c>
      <c r="J66" s="13" t="s">
        <v>1030</v>
      </c>
    </row>
    <row r="67" spans="1:10" ht="15">
      <c r="A67" s="118" t="s">
        <v>218</v>
      </c>
      <c r="B67" s="80">
        <v>66369</v>
      </c>
      <c r="C67" s="118" t="s">
        <v>218</v>
      </c>
      <c r="D67" s="80">
        <v>66369</v>
      </c>
      <c r="E67" s="118" t="s">
        <v>244</v>
      </c>
      <c r="F67" s="80">
        <v>46959</v>
      </c>
      <c r="G67" s="118" t="s">
        <v>267</v>
      </c>
      <c r="H67" s="80">
        <v>40787</v>
      </c>
      <c r="I67" s="118" t="s">
        <v>246</v>
      </c>
      <c r="J67" s="80">
        <v>4449</v>
      </c>
    </row>
    <row r="68" spans="1:10" ht="15">
      <c r="A68" s="118" t="s">
        <v>244</v>
      </c>
      <c r="B68" s="80">
        <v>46959</v>
      </c>
      <c r="C68" s="118" t="s">
        <v>219</v>
      </c>
      <c r="D68" s="80">
        <v>41748</v>
      </c>
      <c r="E68" s="118" t="s">
        <v>229</v>
      </c>
      <c r="F68" s="80">
        <v>32163</v>
      </c>
      <c r="G68" s="118" t="s">
        <v>265</v>
      </c>
      <c r="H68" s="80">
        <v>9201</v>
      </c>
      <c r="I68" s="118"/>
      <c r="J68" s="80"/>
    </row>
    <row r="69" spans="1:10" ht="15">
      <c r="A69" s="118" t="s">
        <v>219</v>
      </c>
      <c r="B69" s="80">
        <v>41748</v>
      </c>
      <c r="C69" s="118" t="s">
        <v>275</v>
      </c>
      <c r="D69" s="80">
        <v>38691</v>
      </c>
      <c r="E69" s="118" t="s">
        <v>255</v>
      </c>
      <c r="F69" s="80">
        <v>23153</v>
      </c>
      <c r="G69" s="118" t="s">
        <v>257</v>
      </c>
      <c r="H69" s="80">
        <v>4013</v>
      </c>
      <c r="I69" s="118"/>
      <c r="J69" s="80"/>
    </row>
    <row r="70" spans="1:10" ht="15">
      <c r="A70" s="118" t="s">
        <v>267</v>
      </c>
      <c r="B70" s="80">
        <v>40787</v>
      </c>
      <c r="C70" s="118" t="s">
        <v>231</v>
      </c>
      <c r="D70" s="80">
        <v>34454</v>
      </c>
      <c r="E70" s="118" t="s">
        <v>247</v>
      </c>
      <c r="F70" s="80">
        <v>22091</v>
      </c>
      <c r="G70" s="118" t="s">
        <v>252</v>
      </c>
      <c r="H70" s="80">
        <v>3856</v>
      </c>
      <c r="I70" s="118"/>
      <c r="J70" s="80"/>
    </row>
    <row r="71" spans="1:10" ht="15">
      <c r="A71" s="118" t="s">
        <v>275</v>
      </c>
      <c r="B71" s="80">
        <v>38691</v>
      </c>
      <c r="C71" s="118" t="s">
        <v>215</v>
      </c>
      <c r="D71" s="80">
        <v>33104</v>
      </c>
      <c r="E71" s="118" t="s">
        <v>228</v>
      </c>
      <c r="F71" s="80">
        <v>20255</v>
      </c>
      <c r="G71" s="118" t="s">
        <v>266</v>
      </c>
      <c r="H71" s="80">
        <v>500</v>
      </c>
      <c r="I71" s="118"/>
      <c r="J71" s="80"/>
    </row>
    <row r="72" spans="1:10" ht="15">
      <c r="A72" s="118" t="s">
        <v>231</v>
      </c>
      <c r="B72" s="80">
        <v>34454</v>
      </c>
      <c r="C72" s="118" t="s">
        <v>233</v>
      </c>
      <c r="D72" s="80">
        <v>23648</v>
      </c>
      <c r="E72" s="118" t="s">
        <v>234</v>
      </c>
      <c r="F72" s="80">
        <v>17596</v>
      </c>
      <c r="G72" s="118"/>
      <c r="H72" s="80"/>
      <c r="I72" s="118"/>
      <c r="J72" s="80"/>
    </row>
    <row r="73" spans="1:10" ht="15">
      <c r="A73" s="118" t="s">
        <v>215</v>
      </c>
      <c r="B73" s="80">
        <v>33104</v>
      </c>
      <c r="C73" s="118" t="s">
        <v>258</v>
      </c>
      <c r="D73" s="80">
        <v>21588</v>
      </c>
      <c r="E73" s="118" t="s">
        <v>223</v>
      </c>
      <c r="F73" s="80">
        <v>15935</v>
      </c>
      <c r="G73" s="118"/>
      <c r="H73" s="80"/>
      <c r="I73" s="118"/>
      <c r="J73" s="80"/>
    </row>
    <row r="74" spans="1:10" ht="15">
      <c r="A74" s="118" t="s">
        <v>229</v>
      </c>
      <c r="B74" s="80">
        <v>32163</v>
      </c>
      <c r="C74" s="118" t="s">
        <v>221</v>
      </c>
      <c r="D74" s="80">
        <v>18376</v>
      </c>
      <c r="E74" s="118" t="s">
        <v>225</v>
      </c>
      <c r="F74" s="80">
        <v>11403</v>
      </c>
      <c r="G74" s="118"/>
      <c r="H74" s="80"/>
      <c r="I74" s="118"/>
      <c r="J74" s="80"/>
    </row>
    <row r="75" spans="1:10" ht="15">
      <c r="A75" s="118" t="s">
        <v>233</v>
      </c>
      <c r="B75" s="80">
        <v>23648</v>
      </c>
      <c r="C75" s="118" t="s">
        <v>238</v>
      </c>
      <c r="D75" s="80">
        <v>14316</v>
      </c>
      <c r="E75" s="118" t="s">
        <v>242</v>
      </c>
      <c r="F75" s="80">
        <v>8346</v>
      </c>
      <c r="G75" s="118"/>
      <c r="H75" s="80"/>
      <c r="I75" s="118"/>
      <c r="J75" s="80"/>
    </row>
    <row r="76" spans="1:10" ht="15">
      <c r="A76" s="118" t="s">
        <v>255</v>
      </c>
      <c r="B76" s="80">
        <v>23153</v>
      </c>
      <c r="C76" s="118" t="s">
        <v>251</v>
      </c>
      <c r="D76" s="80">
        <v>13272</v>
      </c>
      <c r="E76" s="118" t="s">
        <v>227</v>
      </c>
      <c r="F76" s="80">
        <v>8145</v>
      </c>
      <c r="G76" s="118"/>
      <c r="H76" s="80"/>
      <c r="I76" s="118"/>
      <c r="J76" s="80"/>
    </row>
  </sheetData>
  <hyperlinks>
    <hyperlink ref="A2" r:id="rId1" display="https://conference.oeconsortium.org/2019/cfp/"/>
    <hyperlink ref="A3" r:id="rId2" display="https://www.oeconsortium.org/2019/02/oeglobal19-announces-call-for-proposals/"/>
    <hyperlink ref="A4" r:id="rId3" display="https://conference.oeconsortium.org/2019/"/>
    <hyperlink ref="A5" r:id="rId4" display="https://twitter.com/oeconsortium/status/1093221562172489728"/>
    <hyperlink ref="C2" r:id="rId5" display="https://conference.oeconsortium.org/2019/cfp/"/>
    <hyperlink ref="C3" r:id="rId6" display="https://www.oeconsortium.org/2019/02/oeglobal19-announces-call-for-proposals/"/>
    <hyperlink ref="C4" r:id="rId7" display="https://conference.oeconsortium.org/2019/"/>
    <hyperlink ref="C5" r:id="rId8" display="https://twitter.com/oeconsortium/status/1093221562172489728"/>
    <hyperlink ref="E2" r:id="rId9" display="https://conference.oeconsortium.org/2019/cfp/"/>
    <hyperlink ref="E3" r:id="rId10" display="https://conference.oeconsortium.org/2019/"/>
    <hyperlink ref="G2" r:id="rId11" display="https://conference.oeconsortium.org/2019/cfp/"/>
    <hyperlink ref="I2" r:id="rId12" display="https://twitter.com/oeconsortium/status/1093221562172489728"/>
  </hyperlinks>
  <printOptions/>
  <pageMargins left="0.7" right="0.7" top="0.75" bottom="0.75" header="0.3" footer="0.3"/>
  <pageSetup orientation="portrait" paperSize="9"/>
  <tableParts>
    <tablePart r:id="rId14"/>
    <tablePart r:id="rId20"/>
    <tablePart r:id="rId16"/>
    <tablePart r:id="rId17"/>
    <tablePart r:id="rId13"/>
    <tablePart r:id="rId18"/>
    <tablePart r:id="rId15"/>
    <tablePart r:id="rId1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B15F2-5C44-4364-B934-DD8D88A6D1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Aras Bozkurt</dc:creator>
  <cp:keywords/>
  <dc:description/>
  <cp:lastModifiedBy>Aras Bozkurt</cp:lastModifiedBy>
  <dcterms:created xsi:type="dcterms:W3CDTF">2008-01-30T00:41:58Z</dcterms:created>
  <dcterms:modified xsi:type="dcterms:W3CDTF">2019-02-09T11:54:37Z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