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126"/>
  <workbookPr codeName="ThisWorkbook" defaultThemeVersion="124226"/>
  <bookViews>
    <workbookView xWindow="0" yWindow="0" windowWidth="11640" windowHeight="7050" firstSheet="7" activeTab="1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Network Top Items" sheetId="11" r:id="rId11"/>
    <sheet name="Time Serie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3"/>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<sst xmlns="http://schemas.openxmlformats.org/spreadsheetml/2006/main" count="2739" uniqueCount="823">
  <si>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</si>
  <si>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</si>
  <si>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</si>
  <si>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</si>
  <si>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</si>
  <si>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</si>
  <si>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</si>
  <si>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</si>
  <si>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</si>
  <si>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</si>
  <si>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</si>
  <si>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</si>
  <si>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</si>
  <si>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</si>
  <si>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</si>
  <si>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</si>
  <si>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</si>
  <si>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</si>
  <si>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</si>
  <si>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</si>
  <si>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</si>
  <si>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</si>
  <si>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</si>
  <si>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</si>
  <si>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</si>
  <si>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</si>
  <si>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</si>
  <si>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</si>
  <si>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</si>
  <si>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</si>
  <si>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</si>
  <si>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</si>
  <si>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</si>
  <si>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</si>
  <si>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</si>
  <si>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</si>
  <si>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</si>
  <si>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</si>
  <si>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</si>
  <si>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</si>
  <si>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</si>
  <si>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</si>
  <si>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</si>
  <si>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</si>
  <si>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</si>
  <si>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</si>
  <si>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</si>
  <si>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</si>
  <si>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</si>
  <si>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</si>
  <si>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</si>
  <si>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</si>
  <si>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</si>
  <si>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</si>
  <si>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</si>
  <si>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</si>
  <si>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</si>
  <si>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</si>
  <si>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</si>
  <si>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</si>
  <si>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</si>
  <si>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</si>
  <si>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</si>
  <si>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</si>
  <si>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</si>
  <si>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</si>
  <si>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</si>
  <si>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</si>
  <si>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</si>
  <si>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</si>
  <si>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</si>
  <si>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</si>
  <si>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</si>
  <si>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</si>
  <si>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</si>
  <si>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</si>
  <si>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</si>
  <si>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</si>
  <si>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</si>
  <si>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</si>
  <si>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</si>
  <si>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</si>
  <si>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</si>
  <si>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</si>
  <si>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</si>
  <si>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</si>
  <si>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</si>
  <si>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</si>
  <si>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</si>
  <si>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</si>
  <si>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</si>
  <si>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</si>
  <si>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</si>
  <si>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</si>
  <si>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</si>
  <si>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</si>
  <si>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</si>
  <si>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</si>
  <si>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</si>
  <si>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</si>
  <si>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</si>
  <si>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</si>
  <si>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</si>
  <si>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</si>
  <si>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</si>
  <si>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</si>
  <si>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</si>
  <si>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</si>
  <si>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</si>
  <si>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</si>
  <si>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</si>
  <si>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</si>
  <si>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</si>
  <si>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</si>
  <si>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</si>
  <si>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</si>
  <si>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</si>
  <si>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</si>
  <si>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</si>
  <si>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</si>
  <si>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</si>
  <si>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</si>
  <si>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</si>
  <si>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</si>
  <si>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</si>
  <si>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</si>
  <si>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</si>
  <si>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</si>
  <si>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</si>
  <si>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</si>
  <si>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</si>
  <si>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</si>
  <si>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</si>
  <si>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</si>
  <si>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</si>
  <si>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</si>
  <si>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</si>
  <si>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</si>
  <si>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</si>
  <si>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</si>
  <si>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</si>
  <si>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</si>
  <si>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</si>
  <si>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</si>
  <si>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</si>
  <si>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</si>
  <si>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</si>
  <si>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</si>
  <si>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</si>
  <si>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</si>
  <si>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</si>
  <si>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</si>
  <si>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</si>
  <si>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</si>
  <si>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</si>
  <si>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</si>
  <si>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</si>
  <si>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</si>
  <si>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</si>
  <si>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</si>
  <si>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</si>
  <si>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</si>
  <si>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</si>
  <si>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</si>
  <si>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</si>
  <si>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</si>
  <si>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</si>
  <si>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</si>
  <si>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</si>
  <si>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</si>
  <si>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</si>
  <si>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</si>
  <si>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</si>
  <si>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</si>
  <si>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</si>
  <si>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</si>
  <si>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</si>
  <si>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</si>
  <si>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</si>
  <si>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</si>
  <si>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</si>
  <si>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</si>
  <si>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</si>
  <si>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</si>
  <si>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</si>
  <si>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</si>
  <si>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</si>
  <si>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</si>
  <si>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</si>
  <si>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braten abreissen Abriss abrupt Abrutsch abrutschen abschaffen Abschaffung abschätzig abschießen abschrecken abschreckend Abschreckung abschreiben Abschreibung Abschuß abschwächen Abschwächung absenken Absenkung absinken abspalten Abspaltung absperren Absperrung absteigen Abstieg Abstoß abstoßen abstoßend Abstrich abstumpfen Abstumpfung Absturz abstürzen absurd Absurdität abtragen Abwärtstrend abweichen Abweichung abweisen Abweisung abwerten Abwertung Abzocke achtlos Achtlosigkeit Affäre Aggression aggressiv Aggressivität Aggressor Agitation Alarm alarmieren alkoholisiert Alptraum alt altmodisch Amateur amateurhaft ambivalent Ambivalenz androhen Androhung anfällig Anfälligkeit angespannt angestrengt angetrunken angreifen Angreifer Angriff Angst ängstigen ängstlich Anklage anklagen anmaßen Anmaßung annullieren Annullierung Anomalie anschießen anspannen Anspannung anstößig anstrengen anstrengend Anstrengung Antipathie antiquiert anzünden apathisch apokalyptisch arbeitslos Arbeitslose Arbeitslosigkeit archaisch Ärger ärgerlich ärgern Ärgernis arm armselig Armut arrogant Arroganz Arschloch Attacke attackieren aufblähen aufblasen aufbringen auffallen aufgeben aufgebracht aufgeregt Aufhebung aufhören auflösen Auflösung aufregen Aufregung aufreibend Aufruhr aufrühren aufschlagen Aufschrei aufschreien Aufstand aufwühlen Ausbeute ausbeuten Ausbeuter Ausbeutung ausbrechen Ausbruch auseinanderfallen auseinandersetzen Auseinandersetzung Ausfall ausfallen ausgehungert ausgestorben ausgleiten ausgrenzen Ausgrenzung Auslöschung ausradieren ausrotten Ausrottung ausschalten ausschließen Ausschließung aussetzen Aussetzung aussichtslos aussterben banal Banalität Bankrott barbarisch Barriere beängstigend beanstandet bedauerlich bedauern bedauernswert bedenklich bedeppert bedeutungslos Bedeutungslosigkeit bedrängen Bedrängung bedrohen bedrohlich Bedrohung bedrücken bedrückt Bedrückung bedürftig Bedürftige beeinträchtigen Beeinträchtigung beenden Befall befallen befangen Befangenheit befremdlich befürchten Befürchtung begrenzen begrenzt Begrenzung begriffsstutzig behämmert behindern Behinderung beklagen beklagenswert bekloppt beknackt bekümmert belanglos belasten belästigen Belästigung Belastung beleidigen beleidigend beleidigt Beleidigung berauben bergab beschädigen Beschädigung beschäftigungslos Beschäftigungslose Beschäftigungsloser beschämen Beschämung bescheuert beschissen beschneiden Beschneidung beschränken beschränkt Beschränkung beschruppt beschuldigen Beschuldigung Beschwerde beschweren beschwerlich Beschwerlichkeit beseitigen Beseitigung Besorgnis besorgniserregend besorgt bestechen Bestechung besteuern Besteuerung bestrafen Bestrafung bestürzt Bestürzung betäuben Betrug betrügen Betrüger betrügerisch betrunken Beule beunruhigen beunruhigend beunruhigt Beunruhigung bevormunden Bevormundung bewegungslos billig bitter Bitterkeit bizarr blauäugig blind Blindheit Blockade blockieren Blockierung blöd blöde Blödheit blutig Bombardement bombardieren Bombardierung Bombe borniert bösartig Bösartigkeit böse Bösewicht boshaft Bosheit Brand brechen brennen brisant Bruch brüchig brutal Brutalität Bürde Bußgeld Chaos chaotisch charakterschwach Crash dahinschwinden dämlich dämpfen Dämpfer debil Defekt Defizit defizitär Deformation deformieren degradieren Degradierung deinstallieren deinstalliert dekadent Dekadenz demütigen Demütigung denkfaul Denkfehler Depression depressiv Desaster Desinteresse desinteressiert desolat destruktiv dezimieren Dezimierung Dieb Diebstahl diffamieren Diffamierung diffizil diffus Diktator diktatorisch Dilemma dilettantisch diskreditieren Diskriminierung Dissens distanziert disziplinlos dominieren Dominierung doof Doppeldeutigkeit Doppelspiel dramatisch drängelnd drängen drastisch Dreck dreckig dreist Drift driften drohen Drohung drosseln Drosselung dumm Dummheit Dummkopf dunkel Dunkelheit Durcheinander durchfallen dürr Dürre Dussel dusselig düster Düsternis Egoist egoistisch ehebrechen Ehebruch eigenartig einbehalten einbrechen Einbrecher Einbruch Einbuße einfältig eingehen eingeschränkt einsam Einsamkeit Einschlag einschlagen einschränken Einschränkung einschrumpfen einschüchtern einschüchternd Einschüchterung einsinken einstellen Einsturz einstürzen eintönig Ekel ekelerregend ekelig eklatant elend elendig empören Empörung Ende energielos Energielosigkeit engstirnig entbehrungsreich entbinden Entbindung entfremden Entfremdung entführen Entführung entgleiten enthaupten Enthauptung entkräftet entlassen Entlassung entmutigen Entmutigung entnervt entrüstet entschwinden entsetzlich enttäuschen enttäuschend enttäuscht Enttäuschung entwürdigend entziehen Entziehung Epidemie erbärmlich erbittert erbost erbrechen erdrückend ergaunern ergebnislos erleiden erliegen ermahnen Ermahnung ermorden Ermordung ermüden Ermüdung erniedrigen Erniedrigung ernüchternd Ernüchterung Erosion erpressen Erpressung erschießen erschlaffen erschlagen erschöpfen erschöpft Erschöpfung erschrecken erschreckend erschüttern erschütternd erschüttert Erschütterung erschweren erstechen ersticken ertrinken erwürgen erzürnt existenzbedrohend explodieren Explosion fad fadenscheinig fahrlässig Fahrlässigkeit fallen falsch fälschen Fälschung farblos Farce Faschist faschistisch fatal faul Faulheit Fehde Fehlanzeige fehlen Fehler fehleranfällig fehlerhaft Fehlermeldung Fehlkauf Fehlkonstruktion Fehlleistung Fehltritt Fehlverhalten feige Feind feindlich feindselig fesseln Feuer feuern Fiasko fies Finanzkrise finster Finte flach flau Flaute Fluch Flucht flüchtend flüchtig Flüchtiger Flüchtigkeit Flüchtling folgenschwer folgewidrig fragil fraglich fragwürdig frech Frechheit fremd fremdartig freudlos frivol fruchtlos Frust Frustration frustrieren frustrierend frustriert fuchsteufelswild Furcht furchtbar fürchten fürchterlich furchterregend gallig gammelig gammeln Gammler gammlig Gangster Garnichts garstig Gauner geärgert geblitzt Gebrechen gebrechlich gedankenlos Gedränge gedrängt Gefahr gefährden Gefährdung gefährlich Gefecht Gegner g</t>
  </si>
  <si>
    <t>Workbook Settings 18</t>
  </si>
  <si>
    <t xml:space="preserve">ehandicapt gehässig geisteskrank Geisteskrankheit geistlos Geistlosigkeit Geiz Geizhals Geizkragen gekränkt gelähmt Geldstrafe gemein genervt gering geringwertig Geschäftsauflösung geschmacklos Geschmacklosigkeit Gestank gestreßt Gewalt gewaltsam gewalttätig Gewalttätige Gewalttätiger Gift giftig glanzlos Glanzlosigkeit gleichgültig Gleichgültigkeit glücklos Glücklosigkeit gnadenlos Gnadenlosigkeit grässlich grau grauen grauenhaft grauenvoll grausam Grausamkeit grausig grenzdebil grimmig grob groggy Groll grotesk Groteske grottenschlecht grottenübel gruselig haarig haarsträubend Habgier habgierig Haft halbfertig hämisch Handgemenge Handicap happig harsch hart Härte hartnäckig Hass hassen hässlich heftig heikel heillos heimsuchen Heimsuchung heimtückisch heimzahlen Hektik hektisch hemmen Hemmung herabsetzen herausfordern Herausforderung herrisch herunter heruntermachen herzlos Heuchelei heucheln Heuchler heuchlerisch hilflos Hilflosigkeit Hindernis hinfällig Hinterhalt Hinterlist hinterlistig hochtrabend hoffnungslos Hohn höhnisch Hölle Horror Hunger hungern Hungersnot Hungertod hungrig Hysterie hysterisch Idiot idiotisch illegal Illegalität illoyal immobil Immobilität ineffizient Ineffizienz Infektion Infiltration infiltrieren Inflation inkompetent Inkompetenz inkonsequent Inkonsequenz inkonsistent Inkonsistenz inkorrekt instabil Instabilität intervenieren Intervention intolerant Invasion irrational irre irrsinnig Isolation isolieren Jähzorn jähzornig Jammer jammern kacke kahl kalt Kälte kaltherzig Kampf kämpfen Kapitalverbrechen Kapitulation kapitulieren kaputt katastrophal Katastrophe Keim keimig kentern kippen Klage klagen Kläger klein Klischee klobig knapp Knappheit knurrig kollabieren Kollaps kollidieren Kollision Komplikation kompliziert Konflikt Konfrontation konfrontieren Konjunkturrückgang Konkurrenz Konkurrenzkampf konkurrieren Konkurs kontraproduktiv kontrovers Kontroverse Kopfschmerzen korrupt Korruption kostenintensiv kostspielig Kostspieligkeit Krach krachen kraftlos krank kränkeln kranken kränken Krankheit kränklich Kränkung krass kriechen Krieg kriegerisch Kriminalität kriminell Krise Kritik Kritiker kritisch kritisieren krude krumm Krüppel kümmerlich kündigen Kündigung Kurseinbruch kurz kürzen kurzsichtig Kürzung labil lächerlich lädiert lähmen Lähmung laienhaft lakonisch langatmig Langeweile langsam langweilen Langweiler langweilig läppisch lasch Last lästig Launenhaftigkeit launisch lebensfeindlich Lebensgefahr lebensgefährlich leblos Leblosigkeit leer Leere leichtgläubig Leichtsinn leichtsinnig Leichtsinnsfehler Leid leiden Leidende leider leistungsunfähig leugnen lieblos Liquidation liquidieren löschen Löschung loswerden lückenhaft Lüge Lügner machtlos mager magern Makel makelhaft Mangel mangelbehaftet mangelhaft mangeln Manipulation manipulieren Massaker maßlos Maßlosigkeit matt mau meckern meiden Melancholie melancholisch Melodrama melodramatisch menschenunwürdig merkwürdig Merkwürdigkeit mies miesepetrig mindern Minderung minderwertig Minderwertigkeit miserabel missachten Missachtung Missbrauch missbrauchen missfallen missgelaunt Missgeschick Missglück missglücken misslingen missmutig missraten Misstrauen Misstrauensantrag misstrauisch Missverständnis missverstehen mist mittellos Mittellosigkeit mittelmäßig Mittelmäßigkeit monoton Monotonie morbid Mord morden mörderisch müde Müdigkeit Mühe mühsam Müll murren mürrisch mutlos Mutlosigkeit nachlassen nachlässig Nachlässigkeit Nachteil nachteilig naiv Naivität Narr närrisch negativ Negativität Neid neidisch nerven nervenaufreibend nervig nervös Nervosität Neustart neutralisieren Niedergang niedergeschlagen Niedergeschlagenheit niedergleitend Niederlage niederschlagen niederschmetternd niederträchtig niedrig nörgeln Not Notfall nötigen Nötigung Notstand nutzlos Nutzlosigkeit oberflächlich Oberflächlichkeit öde Offensive ominös Opposition ordnungswidrig Panik panisch Panne Pech peinlich Pessimismus pessimistisch Pest Pflicht pflichtwidrig pikiert planlos Pleite Preissturz prekär primitiv Problem problematisch profan Propaganda Protest protestieren provisorisch Provisorium Provokation provozieren prügeln Qual quälen Qualitätsminderung qualvoll rabiat Rache rächen radikal rammen ramponieren rasend Ratlosigkeit Rätselraten Raub Räuber rauh rausgeschmissen Rebellen Rebellion rebellisch rechthaberisch rechtswidrig Rechtswidrigkeit Redundanz reduzieren Reinfall Reklamation renitent Reparatur repetiv Revolte Revolution Rezession Risiko riskant riskieren Rivale Rivalität Rost rosten ruchlos ruckeln Rückfall Rückgang rückläufig Rückschritt Rücksendung rücksichtslos Rücksichtslosigkeit Rückstand rückständig Rückständigkeit Rücktritt rückwärts Rückzug rüde Ruin ruinös ruppig Rutsch rutschen Sabotage sabotieren Sackgasse sauer schäbig schade Schaden Schäden Schadensbild schadhaft schädigend schädigenden Schädigung schädlich schal Scham schämen schamlos Schande schauerlich schaurig scheiden Scheidung scheiss scheisse Scheitern Schelte schelten scheusslich Scheußlichkeit schimmelig schimpfend Schlachtfeld schlaff Schlag schlagen Schlägerei Schlamperei schlapp schlecht Schlechtigkeit schleppend schlicht schließen schlimm schlimmer Schlitterbahn schlotterig schlottern Schmerz schmerzen schmerzerfüllt schmerzhaft schmerzlich schmerzvoll Schmuggel schmuggeln Schmutz schmutzig Schock schocken schockierend schonungslos Schräglauf Schramme Schreck schrecklich Schrott schrumpfen Schubs schubsen schuftig Schuld schulden schuldhaft schuldig Schuldner Schuldnerin Schurke schwach Schwäche schwächen schwächlich Schwächung schwer schwerfällig schwerwiegend schwierig Schwierigkeit schwinden schwindlig Schwund seicht seltsam senken Senkung sinken sinnlos Sinnlosigkeit Sintflut Skandal skandalös skeptisch Sklave Sklavenarbeit skrupellos Sorge sorgen sorgenschwer Spott sprengen Sprengstoff Sprengung spröde Stagnation stagnieren starr statisch Stau stehlen Sterben Steuerhinterziehung stilllegen Stilllegung Stillstand stillstehen stinken stocken stören </t>
  </si>
  <si>
    <t>Workbook Settings 19</t>
  </si>
  <si>
    <t xml:space="preserve">stornieren Stornierung Störung Stoß stoßen stottern strafbar Strafverfahren Strapaze Streik streiken Streit streiten streng Strenge Stress strittig stümperhaft stumpfsinnig stupide stur Sturheit stürmisch Sturz stürzen suboptimal Sucht Sündenbock Tabu tadel tadeln tadelnswert tatenlos täuschen Täuschung Terror terrorisieren Terrorismus teuer Teuerung Teuerungsrate Teufelskreis teuflisch Tod Todesfall Todesstrafe tödlich Torheit töricht tot totalitär töten Totschlag träge Trägheit tragisch Tragödie Träne Trauer trauern Trauma traumatisch traumatisieren traurig Traurigkeit trennen Trennung trist Tristesse trostlos Trostlosigkeit Trott trottelig trotten trotzen trüb Trübsal trügerisch Trugschluß Turbolenz Turbolenzen turbulent Tyrannei tyrannisch Übel übellaunig überfallen überflüssig überflutet Überfüllung Übergewicht übergewichtig überhöhen Überhöhung überlastet Überlastung Übermaß übermäßig überschreiten Überschreitung Überschuß überschwemmen Überschwemmung übersehen übertreiben Übertreibung übertreten übertrieben überwältigen umgetauscht umständlich umstritten Umtausch umtauschen umweltschädlich unachtsam unangemessen unangenehm unanständig unattraktiv unaufgefordert unaufhörlich unaufrichtig unbarmherzig unbedacht unbedeutend unbefriedigend unbefriedigt unbefugt unbegründet Unbehagen Unbehaglichkeit unbeliebt Unbeliebtheit unbequem Unbequemlichkeit unberechtigt unbestimmt Unbestimmtheit unbewiesen unbotmäßig unbrauchbar undankbar Undankbarkeit undemokratisch undiplomatisch undiszipliniert undurchführbar undurchsichtig unehrlich Unehrlichkeit uneinig Uneinigkeit uneinsichtig unerbittlich Unerbittlichkeit unerfreulich unerhört unerklärlich unerlaubt unerquicklich unerträglich Unerträglichkeit unerwartet unerwiesen unerwünscht unfähig Unfähigkeit unfair Unfall unfein unfreiwillig unfreundlich Unfreundlichkeit Unfug ungebeten ungebührlich ungedeckt Ungeduld ungeduldig ungeeignet ungeheuer ungeheuerlich ungehobelt ungehorsam Ungehorsamkeit ungeliebt ungemütlich ungenau Ungenauigkeit ungeordnet ungerecht ungerechtfertigt Ungerechtigkeit Ungeschicklichkeit ungeschickt ungeschminkt ungesetzlich ungesund ungeübt ungewohnt ungewollt ungezogen unglaubwürdig Unglaubwürdigkeit ungleich Ungleichheit Unglück unglücklich ungültig ungünstig unheilbar Unheilbarkeit unheilvoll unhöflich Unhöflichkeit uninformiert unklar Unklarheit unklug unkorrekt unkritisch unlauter unliebsam unlogisch unmenschlich Unmenschlichkeit unmöglich Unmoral unmoralisch Unmut unnötig unnütz Unordnung unpassend unpersönlich unpopulär unpraktisch unqualifiziert Unrecht unredlich unregelmäßig Unregelmäßigkeit unrentabel Unrentabilität Unruhe unruhig unrühmlich unsachgemäß unsäglich unsauber unscharf unschön unselig unseriös unsicher Unsicherheit Unsinn unsinnig unsittlich unsolidarisch unsolide unsozial unsportlich unstetig Unstetigkeit Unstimmigkeit untauglich unten unterbelichtet unterbrechen Unterbrechung unterdrücken Unterdrückung unterentwickelt Untergang untergehen untergraben unterirdisch unterlassen Unterlassung unterlaufen unterliegen unterstellen unterwerfen Unterwerfung unterwürfig untragbar untreu Untreue untröstlich unübersichtlich unüblich unverantwortlich unverantwortliche Unverantwortlichkeit unverbesserlich unvereinbar Unvereinbarkeit unverhältnismäßig Unverhältnismäßigkeit unverlangt unvermeidlich unvernünftig Unverschämtheit unverständlich unvollkommen Unvollkommenheit unvollständig Unvollständigkeit unvorhergesehen unwahr Unwahrheit unwichtig unwillig unwirksam Unwirksamkeit unwirtlich unwirtschaftlich Unwirtschaftlichkeit unwissend Unwissenheit unwürdig unzivilisiert unzüchtig unzufrieden Unzufriedenheit unzulässig unzumutbar Unzumutbarkeit unzurechnungsfähig unzureichend unzusammenhängend unzuverlässig Unzuverlässigkeit vage Vagheit verabscheuungswürdig verachten verächtlich Verachtung veraltet verängstigt verärgern verarschen verbannen Verbannung verbeulen verbieten verbittert verblassen Verbot verboten Verdacht Verdächtige verdammen verdammt verdecken verderben verderblich verdorben Verdorbenheit verdrängen Verdrängung verdrießlich verdunkeln vereiteln Verfall verfallen verfälschen verfassungswidrig verfehlen Verfehlung verfluchen vergammelt vergeblich vergelten Vergeltung Vergeltungsmaßnahme vergeuden Vergeudung vergewaltigen Verhängnis verhängnisvoll verharmlosen verhasst verheeren verheerend verherrlichen Verherrlichung verhöhnen verirren verkehrswidrig verkleinern Verkleinerung verkrüppeln verlangsamen Verlangsamung verletzbar verletzen verletzlich verletzt Verletzung verleumden Verleumdung verlieren Verlierer verlogen Verlust vermeiden Vermeidung vermindern Verminderung Vernachlässigung vernichten vernichtend Vernichtung Verrat verraten Verräter verräterisch verringern verrucht verrückt Verrückter Verrücktheit Versagen Versäumnis verschimmelt verschlechtern Verschlechterung verschleppen verschleudern verschlingen verschmutzen Verschmutzung verschwenden verschwenderisch Verschwendung verschwinden Verschwörung versenken Versenkung versklaven versklavt Versklavung verspätet verspielen verstimmen verstopfen Verstoß verstoßen verstricken Verstrickung Versuchung vertreiben Vertreibung verurteilen Verurteilung Verweigerung verwelken verwerflich Verwerfung verwickeln verwirren Verwirrung verworren verwunden Verwundung verwüsten Verwüstung verzerren Verzerrung Verzicht verzichten verzögern Verzögerung verzweifeln verzweifelt Verzweiflung verzwickt volltrunken vorhersehbar Vorurteil Vorwand vorwerfen Vorwurf vorzeitig vulgär wackelig wackeln Wahnsinn wahnsinnig wankelmütig wegfallen weglassen wehklagend weinen welken Wermutstropfen wertlos Wertlosigkeit Wertverlust wettbewerbswidrig Wichtigtuer wichtigtun widerlegen widernatürlich Widernatürlichkeit Widerruf widerrufen widersinnig widerspenstig widersprechen Widerspruch widersprüchlich widerwärtig widrig Widrigkeit willkürlich wirkungslos wirr Wirtschaftskrise Wrack Wunde würgen Wüste Wut wüten wütend wutentbrannt wutschäumend zahlungsunfähig Zahlungsunfähigkeit </t>
  </si>
  <si>
    <t>Workbook Settings 20</t>
  </si>
  <si>
    <t>zappeln zaudern Zeitverschwendung zensieren Zensur zerbrechen zerfressen zerren zerrissen Zerrung zerschlagen Zerschlagung zerschmettern zerschunden zersetzen zersetzend zerstören zerstörerisch zerstört Zerstörung zerstreuen ziellos Ziellosigkeit zittern zögern Zoll Zorn zornig züchtigen Zumutung zurückbleiben zurückgeben zurückgegeben zurückgehen zurückgeschickt zurückhalten zurückschicken zusammenbrechen Zusammenbruch zusammenhanglos zusammenrechen zusammenschlagen Zusammenstoß zusammenstoßen Zwang Zwangslage Zwangsmaßnahmen zwecklos zweideutig Zweifel zweifelhaft zweifeln zweitklassig zwiespältig Zwietracht zwieträchtig zwingen&lt;/value&gt;
      &lt;/setting&gt;
      &lt;setting name="TimeSeriesUserSettings" serializeAs="String"&gt;
        &lt;value&gt;TimeColumnName░Time▓TimeSlice░Days▓UniqueEdges░False&lt;/value&gt;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&lt;value&gt;C:\Users\Marc Smith\Dropbox\_NodeXL\NodeXL Data\Facebook&lt;/value&gt;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&lt;value&gt;Description&lt;/value&gt;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2 Dash Dot Dot Solid&lt;/value&gt;
      &lt;/setting</t>
  </si>
  <si>
    <t>Workbook Settings 21</t>
  </si>
  <si>
    <t xml:space="preserve">&gt;
      &lt;setting name="VertexColorDetails" serializeAs="String"&gt;
        &lt;value&gt;False False 0 0 Gray Red True False True&lt;/value&gt;
      &lt;/setting&gt;
      &lt;setting name="EdgeAlphaDetails" serializeAs="String"&gt;
        &lt;value&gt;False False 0 0 50 20 True True&lt;/value&gt;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True&lt;/value&gt;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0, 64, 128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27.75pt White BottomCenter 20 2147483647 Black True 550 Black 86 TopLeft Microsoft Sans Serif, 28.2pt Microsoft Sans Serif, 12pt&lt;/value&gt;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t>
  </si>
  <si>
    <t>Workbook Settings 22</t>
  </si>
  <si>
    <t xml:space="preserve">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&lt;value&gt;Created with NodeXL Pro from the Social Media Research Foundation (https://www.smrfoundation.org)&lt;/value&gt;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 /&gt;
      &lt;/setting&gt;
    &lt;/MergeDuplicateEdgesUserSettings&gt;
    &lt;ExportToPowerPointUserSettings&gt;
      &lt;setting name="FolderPath" serializeAs="String"&gt;
        &lt;value&gt;C:\Users\Marc Smith\Dropbox\_NodeXL\NodeXL Data\Facebook&lt;/value&gt;
      &lt;/setting&gt;
      &lt;setting name="Footer" serializeAs="String"&gt;
        &lt;value&gt;Created with NodeXL (http://nodexl.codeplex.com) from the Social Media Research Foundation (http://www.smrfoundation.org)&lt;/value&gt;
      &lt;/setting&gt;
    &lt;/ExportToPowerPointUserSettings&gt;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</si>
  <si>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</si>
  <si>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</si>
  <si>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name="ClusterUserSettings"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&lt;/sectionGroup&gt;
  &lt;/configSections&gt;
  &lt;userSettings&gt;
    &lt;ClusterUserSettings&gt;
      &lt;setting name="PutNeighborlessVerticesInOneCluster" serializeAs="String"&gt;
        &lt;value&gt;True&lt;/value&gt;
      &lt;/setting&gt;
      &lt;setting name="ClusterAlgorithm" serializeAs="String"&gt;
        &lt;value&gt;ClausetNewmanMoore&lt;/value&gt;
      &lt;/setting&gt;
    &lt;/ClusterUserSettings&gt;
    &lt;AutoScaleUserSettings&gt;
      &lt;setting name="AutoScale" serializeAs="String"&gt;
        &lt;value&gt;False&lt;/value&gt;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&lt;value&gt;Create SNA reports and maps with NodeXL Pro!&lt;/value&gt;
      &lt;/setting&gt;
      &lt;setting name="URL" serializeAs="String"&gt;
        &lt;value&gt;https://nodexl.com/&lt;/value&gt;
      &lt;/setting&gt;
      &lt;setting name="BrandLogo" serializeAs="String"&gt;
        &lt;value&gt;http://www.smrfoundation.org/wp-content/uploads/2011/09/328-Social-Media-Research-Foundation-Logo.jpg&lt;/value&gt;
      &lt;/setting&gt;
      &lt;setting name="Hashtag" serializeAs="String"&gt;
        &lt;value&gt;#NodeXL&lt;/value&gt;
      &lt;/setting&gt;
  </t>
  </si>
  <si>
    <t xml:space="preserve">    &lt;setting name="ActionURL" serializeAs="String"&gt;
        &lt;value&gt;https://nodexl.com/nodexl-pro-features&lt;/value&gt;
      &lt;/setting&gt;
      &lt;setting name="BrandURL" serializeAs="String"&gt;
        &lt;value&gt;https://nodexl.com/&lt;/value&gt;
      &lt;/setting&gt;
    &lt;/ExportDataUserSettings&gt;
    &lt;ImportDataUserSettings&gt;
      &lt;setting name="ClearTablesBeforeImport" serializeAs="String"&gt;
        &lt;value&gt;True&lt;/value&gt;
      &lt;/setting&gt;
      &lt;setting name="AutomateAfterImport" serializeAs="String"&gt;
        &lt;value&gt;True&lt;/value&gt;
      &lt;/setting&gt;
      &lt;setting name="SaveImportDescription" serializeAs="String"&gt;
        &lt;value&gt;True&lt;/value&gt;
      &lt;/setting&gt;
    &lt;/ImportDataUserSettings&gt;
    &lt;ExportToNodeXLGraphGalleryUserSettings&gt;
      &lt;setting name="UseFixedAspectRatio" serializeAs="String"&gt;
        &lt;value&gt;True&lt;/value&gt;
      &lt;/setting&gt;
      &lt;setting name="ExportWorkbookAndSettings" serializeAs="String"&gt;
        &lt;value&gt;True&lt;/value&gt;
      &lt;/setting&gt;
      &lt;setting name="SpaceDelimitedTags" serializeAs="String"&gt;
        &lt;value&gt;#NodeXL #nxlfb&lt;/value&gt;
      &lt;/setting&gt;
      &lt;setting name="ExportGraphML" serializeAs="String"&gt;
        &lt;value&gt;True&lt;/value&gt;
      &lt;/setting&gt;
      &lt;setting name="UseCredentials" serializeAs="String"&gt;
        &lt;value&gt;True&lt;/value&gt;
      &lt;/setting&gt;
      &lt;setting name="Author" serializeAs="String"&gt;
        &lt;value&gt;SMRFoundation&lt;/value&gt;
      &lt;/setting&gt;
    &lt;/ExportToNodeXLGraphGalleryUserSettings&gt;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&lt;value&gt;Relationship&lt;/value&gt;
      &lt;/setting&gt;
    &lt;/MergeDuplicateEdgesUserSettings&gt;
    &lt;ExportToEmailUserSettings&gt;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name="Subject" serializeAs="String"&gt;
        &lt;value&gt;FlackCheck Facebook NodeXL SNA Map and Report for January 18, 2013&lt;/value&gt;
      &lt;/setting&gt;
      &lt;setting name="ExportWorkbookAndSettings" serializeAs="String"&gt;
        &lt;value&gt;True&lt;/value&gt;
      &lt;/setting&gt;
      &lt;setting name="UseFixedAspectRatio" serializeAs="String"&gt;
        &lt;value&gt;True&lt;/value&gt;
      &lt;/setting&gt;
      &lt;setting name="SmtpUserName" serializeAs="String"&gt;
        &lt;value&gt;NodeXL-Reports@connectedaction.net&lt;/value&gt;
      &lt;/setting&gt;
      &lt;setting name="UseSslForSmtp" serializeAs="String"&gt;
        &lt;value&gt;False&lt;/value&gt;
      &lt;/setting&gt;
      &lt;setting name="SpaceDelimitedToAddresses" serializeAs="String"&gt;
        &lt;value&gt;NodeXL-Reports@connectedaction.net&lt;/value&gt;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Facebook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8.25pt&lt;/value&gt;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t>
  </si>
  <si>
    <t>BrandesFastCentralities, EigenvectorCentrality, PageRank, OverallMetrics, GroupMetrics, EdgeReciprocation, Words, ReciprocatedVertexPairRatio, TimeSeries, NetworkTopItems&lt;/value&gt;
      &lt;/setting&gt;
      &lt;setting name="WordMetricUserSettings" serializeAs="String"&gt;
        &lt;value&gt;CalculateSentiment░True▓TextColumnIsOnEdgeWorksheet░True▓TextColumnName░Post Content▓CountByGroup░True▓SkipSingleTerms░True▓WordsToSkip░0 1 2 3 4 5 6 7 8 9 a à â å ä ã ab aber able about across after ain't all almost als also am among an and any are aren't as at au auch auf aus avec b be because been bei beim bin bis but by c can can't cannot could could've couldn't d da damit dann das dass de dein deine deinem deinen deiner deines dem den denen denn der deren des des dessen dich did didn't die dies diese diesem diesen dieses dir do doch does doesn't don't dort du durch e ein eine einem einen einer eines either el elle else en er es et euch euer euren eures ever every f for from für g get gleich got h haben had has hasn't hat hatte hätte hatten hätten hättest have he he'd he'll he's her hers hier him his how how'd how'll how's however http http https https i i i'd i'll i'm i've ich if ihm ihn ihnen ihr ihre ihrem ihren il im in in ins into is isn't ist it it's its j je jetzt just k kann können konnte könnte konnten könnten konntest könntest konntet l la las le least les let like likely los m mal man may me mein meine meinem meines mich might might've mir mit moi most muss musste müsste mussten müssten müsstest must must've mustn't my n na nach ne neither nicht no noch nor not nous nun nur o ö ob oder of off often on only or other our own p pas q r rather rt s said say says schon sein she she'd she'll she's should should've shouldn't sich sie since sind so so sogar soll sollst sollte sollten solltest some ß t than that that'll that's the their them then there there's these they they'd they'll they're they've this tja to toi too tu tun u ü über um un und une uns unser unsere unserem unseren unseres unter us v via via vom von vor vous w wants war wäre wären wärest was was wasn't we we'd we'll we're wenn wer werden were weren't what what's when where where'd where'll where's which while who who'd who'll who's whom why why'd wie will wir wird wirst with wo won't would would've wouldn't wurde wurden würden wurdest würdest www www x y yet yo you you'd you'll you're you've your z zu zum zur▓SentimentList1Name░Positive▓SentimentList2Name░Negative▓SentimentList3Name░Keywords▓SentimentWordsInList1░a+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t>
  </si>
  <si>
    <t>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t>
  </si>
  <si>
    <t>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t>
  </si>
  <si>
    <t>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t>
  </si>
  <si>
    <t>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t>
  </si>
  <si>
    <t>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t>
  </si>
  <si>
    <t>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t>
  </si>
  <si>
    <t>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t>
  </si>
  <si>
    <t>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t>
  </si>
  <si>
    <t>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t>
  </si>
  <si>
    <t>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t>
  </si>
  <si>
    <t>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&lt;value&gt;TimeColumnName░Time▓TimeSlice░Days▓UniqueEdges░False&lt;/value&gt;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&lt;StatusColumnName&gt;Post Content&lt;/StatusColumnName&gt;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Post&lt;/ColumnName&gt;
                &lt;Delimiter&gt;Space&lt;/Delimiter&gt;
              &lt;/NetworkTopItemsUserSettings&gt;
              &lt;NetworkTopItemsUserSettings&gt;
                &lt;NumberOfItemsToGet&gt;10&lt;/NumberOfItemsToGet&gt;
                &lt;WorksheetName&gt;Edges&lt;/WorksheetName&gt;
                &lt;TableName&gt;Edges&lt;/TableName&gt;
                &lt;ColumnName&gt;Domains in Post&lt;/ColumnName&gt;
                &lt;Delimiter&gt;Space&lt;/Delimiter&gt;
              &lt;/NetworkTopItemsUserSettings&gt;
              &lt;NetworkTopItemsUserSettings&gt;
                &lt;NumberOfItemsToGet&gt;10&lt;/NumberOfItemsToGet&gt;
                &lt;WorksheetName&gt;Edges&lt;/WorksheetName&gt;
                &lt;TableName&gt;Edges&lt;/TableName&gt;
                &lt;ColumnName&gt;Hashtags in Post&lt;/ColumnName&gt;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&lt;value&gt;D:\Dropbox\_NodeXL\NodeXL Data\Facebook&lt;/value&gt;
      &lt;/setting&gt;
    &lt;/AutomateTasksUserSettings&gt;
    &lt;AutoFillUserSettings3&gt;
      &lt;setting name="VertexLabelSourceColumnName" serializeAs="String"&gt;
        &lt;value&gt;Content&lt;/value&gt;
      &lt;/setting&gt;
      &lt;setting name="EdgeAlphaSourceColumnName" serializeAs="String"&gt;
        &lt;value /&gt;
      &lt;/setting&gt;
      &lt;setting name="VertexRadiusSourceColumnName" serializeAs="String"&gt;
        &lt;value&gt;Total Likes&lt;/value&gt;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&lt;value&gt;Total Likes&lt;/value&gt;
      &lt;/setting&gt;
      &lt;setting name="VertexToolTipSourceColumnName" serializeAs="String"&gt;
        &lt;value&gt;Content&lt;/value&gt;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&lt;value&gt;Reply Likes&lt;/value&gt;
      &lt;/setting&gt;
      &lt;setting name="VertexShapeSourceColumnName" serializeAs="String"&gt;
        &lt;value&gt;Image&lt;/value&gt;
      &lt;/setting&gt;
      &lt;setting name="EdgeStyleSourceColumnName" serializeAs="String"&gt;
        &lt;value /&gt;
      &lt;/setting&gt;
      &lt;setting name="EdgeColorSourceColumnName" serializeAs="String"&gt;
        &lt;value&gt;Reply Likes&lt;/value&gt;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t>
  </si>
  <si>
    <t xml:space="preserve">g&gt;
      &lt;setting name="EdgeStyleDetails" serializeAs="String"&gt;
        &lt;value&gt;GreaterThan 1 Solid Dash&lt;/value&gt;
      &lt;/setting&gt;
      &lt;setting name="VertexColorDetails" serializeAs="String"&gt;
        &lt;value&gt;False False 0 10 Red Green False False True&lt;/value&gt;
      &lt;/setting&gt;
      &lt;setting name="EdgeAlphaDetails" serializeAs="String"&gt;
        &lt;value&gt;False False 0 0 30 10 True True&lt;/value&gt;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50 False False&lt;/value&gt;
      &lt;/setting&gt;
      &lt;setting name="EdgeWidthDetails" serializeAs="String"&gt;
        &lt;value&gt;False False 0 0 7 10 True True&lt;/value&gt;
      &lt;/setting&gt;
      &lt;setting name="GroupCollapsedDetails" serializeAs="String"&gt;
        &lt;value&gt;GreaterThan 0 Yes No&lt;/value&gt;
      &lt;/setting&gt;
      &lt;setting name="VertexRadiusDetails" serializeAs="String"&gt;
        &lt;value&gt;False False 0 0 200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Post Content&lt;/value&gt;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&lt;value&gt;6&lt;/value&gt;
      &lt;/setting&gt;
      &lt;setting name="FruchtermanReingoldIterations" serializeAs="String"&gt;
        &lt;value&gt;4&lt;/value&gt;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50 2147483647 Black True 496 Black 86 TopLeft Microsoft Sans Serif, 28.2pt Microsoft Sans Serif, 12pt&lt;/value&gt;
      &lt;/setting&gt;
      &lt;setting name="EdgeAlpha" serializeAs="String"&gt;
        &lt;value&gt;48&lt;/value&gt;
      &lt;/setting&gt;
      &lt;setting name="SelectedVertexColor" serializeAs="String"&gt;
        &lt;value&gt;Red&lt;/value&gt;
      &lt;/setting&gt;
      &lt;setting name="VertexColor" serializeAs="String"&gt;
        &lt;value&gt;Black&lt;/value&gt;
      &lt;/setting&gt;
      &lt;setting name="VertexShape" serializeAs="String"&gt;
        &lt;value&gt;Image&lt;/value&gt;
     </t>
  </si>
  <si>
    <t xml:space="preserve">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&lt;value&gt;Created with NodeXL from the Social Media Research Foundation (https://www.smrfoundation.org)&lt;/value&gt;
      &lt;/setting&gt;
      &lt;setting name="HeaderFooterFont" serializeAs="String"&gt;
        &lt;value&gt;Microsoft Sans Serif, 27.75pt&lt;/value&gt;
      &lt;/setting&gt;
      &lt;setting name="HeaderText" serializeAs="String"&gt;
        &lt;value /&gt;
      &lt;/setting&gt;
    &lt;/GraphImageUserSettings2&gt;
  &lt;/userSettings&gt;
&lt;/configuration&gt;</t>
  </si>
  <si>
    <t>Autofill Workbook Results</t>
  </si>
  <si>
    <t>Graph History</t>
  </si>
  <si>
    <t>Relationship</t>
  </si>
  <si>
    <t>Type</t>
  </si>
  <si>
    <t>Post Content</t>
  </si>
  <si>
    <t>Post URL</t>
  </si>
  <si>
    <t>Time</t>
  </si>
  <si>
    <t>Total Likes</t>
  </si>
  <si>
    <t>Total Comments</t>
  </si>
  <si>
    <t>URLs in Post</t>
  </si>
  <si>
    <t>Domains in Post</t>
  </si>
  <si>
    <t>Hashtags in Post</t>
  </si>
  <si>
    <t>22541752487_10156857933162488</t>
  </si>
  <si>
    <t>22541752487_10156855666577488</t>
  </si>
  <si>
    <t>22541752487_10156862507352488</t>
  </si>
  <si>
    <t>22541752487_10156863050512488</t>
  </si>
  <si>
    <t>22541752487_10156864625737488</t>
  </si>
  <si>
    <t>22541752487_10156864762747488</t>
  </si>
  <si>
    <t>22541752487_10156866032387488</t>
  </si>
  <si>
    <t>22541752487_10156865259227488</t>
  </si>
  <si>
    <t>22541752487_10156867351842488</t>
  </si>
  <si>
    <t>22541752487_10156867817567488</t>
  </si>
  <si>
    <t>22541752487_10156868295562488</t>
  </si>
  <si>
    <t>22541752487_10156862519442488</t>
  </si>
  <si>
    <t>22541752487_2186408618141058</t>
  </si>
  <si>
    <t>22541752487_10156869527717488</t>
  </si>
  <si>
    <t>22541752487_10156871549517488</t>
  </si>
  <si>
    <t>22541752487_10156872145032488</t>
  </si>
  <si>
    <t>22541752487_10156872366387488</t>
  </si>
  <si>
    <t>22541752487_380328882746922</t>
  </si>
  <si>
    <t>22541752487_10156874513742488</t>
  </si>
  <si>
    <t>22541752487_10156874636477488</t>
  </si>
  <si>
    <t>22541752487_533537190480535</t>
  </si>
  <si>
    <t>22541752487_10156874860592488</t>
  </si>
  <si>
    <t>22541752487_10156871616887488</t>
  </si>
  <si>
    <t>22541752487_10156876395437488</t>
  </si>
  <si>
    <t>22541752487_10156878812302488</t>
  </si>
  <si>
    <t>22541752487_10156879173517488</t>
  </si>
  <si>
    <t>22541752487_10156878752092488</t>
  </si>
  <si>
    <t>22541752487_337727817081840</t>
  </si>
  <si>
    <t>22541752487_2360408894238493</t>
  </si>
  <si>
    <t>22541752487_10156883174337488</t>
  </si>
  <si>
    <t>22541752487_10156881792647488</t>
  </si>
  <si>
    <t>22541752487_10156883353982488</t>
  </si>
  <si>
    <t>22541752487_10156883887642488</t>
  </si>
  <si>
    <t>22541752487_10156885184547488</t>
  </si>
  <si>
    <t>22541752487_10156885303637488</t>
  </si>
  <si>
    <t>22541752487_10156885148167488</t>
  </si>
  <si>
    <t>22541752487_10156887036357488</t>
  </si>
  <si>
    <t>22541752487_2196369240604011</t>
  </si>
  <si>
    <t>22541752487_769628746726665</t>
  </si>
  <si>
    <t>22541752487_10156888667497488</t>
  </si>
  <si>
    <t>22541752487_10156887301747488</t>
  </si>
  <si>
    <t>22541752487_10156890441832488</t>
  </si>
  <si>
    <t>22541752487_10156891071487488</t>
  </si>
  <si>
    <t>22541752487_10156885312117488</t>
  </si>
  <si>
    <t>22541752487_10156894818712488</t>
  </si>
  <si>
    <t>22541752487_10156895159557488</t>
  </si>
  <si>
    <t>22541752487_10156896948497488</t>
  </si>
  <si>
    <t>22541752487_10156897016182488</t>
  </si>
  <si>
    <t>22541752487_10156897440202488</t>
  </si>
  <si>
    <t>22541752487_10156899593692488</t>
  </si>
  <si>
    <t>Post</t>
  </si>
  <si>
    <t>Jeder kann bei sich selbst anfangen. Lass uns gemeinsam die Welt retten! _xD83D__xDCAA__xD83D__xDC9A_
Fordere mit uns ein Recht auf Klimaschutz: https://act.gp/2SqROsS</t>
  </si>
  <si>
    <t>Weil Politiker ihre Zukunft zerstören, protestieren Jugendliche am Freitag in über 40 Städten. Hier findest du alle Termine: https://fridaysforfuture.de/18januar/</t>
  </si>
  <si>
    <t>Spaß im Schnee! _xD83D__xDE04_
Damit wir noch lange weiße Winter haben, fordere mit uns ein Recht auf Klimaschutz: https://act.gp/2SqROsS</t>
  </si>
  <si>
    <t>Geht doch! Unser Podcast über gute Ideen_xD83D__xDCA1_ für eine bessere Welt_xD83C__xDF0E_! Alle Folgen hier &gt;&gt; 
iTunes: https://act.gp/2rOKzzd
Spotify: https://act.gp/2LuHfC7
Soundcloud: https://act.gp/2LsWGL7</t>
  </si>
  <si>
    <t>Wie heiß wird der Planet?
Die Weltgemeinschaft hat sich in Paris darauf geeinigt, die Erderhitzung auf 1,5-Grad zu begrenzen. Aber die Zusagen reichen nicht und sie werden oft nicht eingehalten. Deutschland wird ohne einen raschen Kohleausstieg seine Klimaziele verfehlen.
Doch die Kohleländer verlangen Milliarden, wollen Kraftwerke aber gerne bis 2040 laufen lassen. Kein Geld ohne ambitionierte Ziele: www.greenpeace.de/themen/energiewende-fossile-energien/kohle/kohle-nur-gegen-kohle</t>
  </si>
  <si>
    <t>Bist du auch für eine Landwirtschaft, die unsere Lebensmittel umweltschonend und tierfreundlich erzeugt? Dann komm zur Wir haben Agrarindustrie satt!-Demo am Samstag in Berlin! _xD83C__xDF3B__xD83D__xDC1D__xD83D__xDC9A_
#WHES19</t>
  </si>
  <si>
    <t>Kein Wetter zu schlecht für den Kohleausstieg ✊
DANKE an alle, die heute in Berlin laut waren für eine Wende in der Klimapolitik. Dort verhandeln heute die Kohleländer mit Bundeskanzlerin Merkel. Ihr Anliegen: Viel Geld und eine Verzögerung der Energiewende.
Wir fordern: Geld nur für einen schnellen Ausstieg aus der Kohle. Mehr erfahren: www.greenpeace.de/themen/energiewende-fossile-energien/kohle/kohle-nur-gegen-kohle</t>
  </si>
  <si>
    <t>In rund 50 Städten protestieren am Freitag Jugendliche für Klimaschutz. Detailinfos zu allen Events (Updates in den Kommentaren):
► Aachen (10 Uhr | Markt): www.facebook.com/events/382106025898955
► Augsburg (11 Uhr | Rathausplatz): www.facebook.com/events/278031949547999
► Bayreuth (11 Uhr | Herkulesbrunnen): www.facebook.com/events/327315004547791
► Berlin (10 Uhr | Bundestag): www.facebook.com/events/354350781782830
► Bielefeld (12 Uhr | altens Rathaus): www.facebook.com/events/1852013258259015 
► Bonn (9:30 Uhr | Münsterplatz): www.facebook.com/events/415973038941154 
► Bremen (10 Uhr | Altenwall 25)
► Dresden (14 Uhr | Bernhard-von-Lindenau-Platz): www.facebook.com/events/2228570647363935 
► Düsseldorf (11 Uhr | Rathaus): www.facebook.com/events/2201638993408294 
► Eberswalde (13:56 Uhr | Bahnhof): www.facebook.com/events/216304045991287 
► Elmshorn (10:30 | Alter Markt): www.facebook.com/events/586201488487617
► Erlangen (11 Uhr | Hugenottenplatz): www.facebook.com/events/2021287751252983 
► Essen (10 Uhr | Willy-Brandt-Platz): www.facebook.com/events/278616442800899 
► Frankfurt a. M.(10 Uhr | Bockenheimer Warte)
► Freiburg (9 Uhr | Platz der Alten Synagoge): www.facebook.com/events/2235538370019280 
► Friedrichshafen (10 Uhr | Rathaus)
► Göttingen (8 Uhr | neues Rathaus)
► Hamburg (8 Uhr | Rathaus): www.facebook.com/events/136452177274054
► Hannover (12:30 Uhr | Am Kröpcke): www.facebook.com/events/310419096252100 
► Halle (10 Uhr, Marktplatz)
► Heidelberg (16 Uhr | Bismarckplatz)
► Hildesheim (11 Uhr | Rathaus, Marktplatz)
► Jena (12 Uhr | Holzmarkt): www.facebook.com/events/236971573867239
► Karlsruhe (11 Uhr | Rathaus): www.facebook.com/events/1953079511408669 
► Kiel (8:30 Uhr | Landtag): www.facebook.com/events/1891629777616009
► Köln (9 Uhr | Bahnhofsvorplatz): www.facebook.com/events/499750573881078
► Landshut (12 Uhr | Rathaus in der Altstadt): www.facebook.com/events/2257578054523158 
► Leipzig (12:30 Uhr | Willy-Brandt-Platz): www.facebook.com/events/972324866292316
► Lübeck (11 Uhr | MuK bei der Brücke)
► Lüneburg (12 Uhr | Katzenstraße 2, JANUN Lüneburg): www.facebook.com/events/279822629371973 
► Mainz (10 Uhr | Bahnhofplatz): www.facebook.com/events/790736611276900 
► Marburg (10 Uhr | Marktplatz): www.facebook.com/events/409775006427428
► München (11 Uhr | Geschwister-Scholl-Platz): www.facebook.com/events/2019201614827987
► Münster (10 Uhr | historisches Rathaus): www.facebook.com/events/2012075862210511 
► Nürnberg (10 Uhr| Hauptmarkt): www.facebook.com/events/386883745212151 
► Offenburg (11 Uhr | Rathaus): www.facebook.com/events/2267842606818120 
► Osnabrück (10:30 Uhr | Rathaus): www.facebook.com/events/2205841156343614
► Pforzheim (11 Uhr | Markt): www.facebook.com/events/337790943614268 
► Potsdam (14 Uhr | Landtag)
► Saarbrücken (9:30 Uhr | St. Johanner Markt): www.facebook.com/events/381590445731358 
► Stuttgart (11 Uhr | Rathaus): www.facebook.com/events/579943789100449 
► Trier (10 Uhr | Domfreihof): www.facebook.com/events/2062895237102702 
► Tübingen (11 Uhr | vor dem Kepler-Gymnasium, Uhlandstraße): www.facebook.com/events/1938415566467430
► Ulm (12 Uhr | Marktplatz): www.facebook.com/events/368650150567679
► Viersen (12 Uhr | Remigiusplatz)
► Würzburg (11 Uhr | Hauptbahnhof): www.facebook.com/events/565184143947409 
► Zweibrücken (13:30 Uhr | Rathaus): www.facebook.com/events/278519892846793</t>
  </si>
  <si>
    <t>In rund 50 Städten protestieren am Freitag Jugendliche für Klimaschutz. Wer teilnehmen will, sollte folgendes wissen.</t>
  </si>
  <si>
    <t>#10yearchallenge 100 Jahre Challenge... Im nächsten Jahrhundert sollten wir uns mehr anstrengen. Fordere mit uns ein Recht auf Klimaschutz: https://act.gp/2MbXYdK</t>
  </si>
  <si>
    <t>Weißt du, wie die Luft in deiner Straße ist? Unsere interaktive Stickoxid-Karte zeigt es dir _xD83D__xDE2E__xD83D__xDC49_https://act.greenpeace.de/nox-karte</t>
  </si>
  <si>
    <t>Unglaublich! _xD83D__xDE0D_ 
#NatureisAwesome</t>
  </si>
  <si>
    <t>Hohe Stickoxid-Werte = lokale Fahrverbote? Wird das größere Problem nicht lösen, zeigt unsere interaktive NOX-Karte _xD83C__xDDE9__xD83C__xDDEA_☁️. Sieh selber nach &gt;&gt; https://act.gp/2FwxT90</t>
  </si>
  <si>
    <t>Welcher Müll ist im Meer gelandet? Um die Gefahren einzuschätzen, die von den verlorenen Containern der MSC Zoe ausgehen, muss MSC die komplette Frachtliste veröffentlichen❗</t>
  </si>
  <si>
    <t>#10yearschallenge Die vor 10 Jahren ins Meer geworfene Plastikflasche ist immer noch da. _xD83D__xDE31_ Jede Minute gelangt eine Müllwagenladung PLASTIK in die Meere. Mehr dazu in den neuen Greenpeace-Nachrichten ➡️ https://act.gp/2MjBJmj</t>
  </si>
  <si>
    <t>Welcher Müll steckt in den Containern, die der Frachter MSC Zoe vor zwei Wochen in der Nordsee verloren hat? Greenpeace-Aktivisten gehen der Sache seit heute auf den Grund – buchstäblich! _xD83E__xDD7D_ (https://bit.ly/2syeWKi)</t>
  </si>
  <si>
    <t>Nur auf diesem Planeten kann man gemeinsam mit Delfinen surfen. _xD83D__xDE09_ Lasst uns die Erde gemeinsam bewahren!  #NatureisAwesome</t>
  </si>
  <si>
    <t>Beeindruckend _xD83D__xDC9A_ Knapp 30.000 Jugendliche haben in über 50 Städten für ihre Zukunft protestiert. Am 25.1. sind sie in Berlin. Dort verhandelt die Kohlekommission über den Kohleausstieg.
Keine Zukunft ohne Klimaschutz ✊ #FridaysForFuture</t>
  </si>
  <si>
    <t>Wow! Danke an 35.000 Menschen die heute in Berlin für eine ökologische Landwirtschaft demonstriert haben! ✊_xD83D__xDC9A_ Für blühende Landschaften, summende Bienen, gesunde Böden und sauberes Wasser statt Massentierhaltung, Monokulturen, Pestizide und unermessliches Tierleid!. #WHES19</t>
  </si>
  <si>
    <t>Wenn die Politik die Klimaziele verfehlt, leidet darunter besonders die Landwirtschaft - und damit unsere Versorgungssicherheit. Darum haben heute 35.000 Menschen in Berlin demonstriert: für eine klimaschonende und umweltfreundliche Agrarpolitik!
#WHES19 #Klimaklage</t>
  </si>
  <si>
    <t>Kein leichtes Unterfangen: Seit Freitag suchen_xD83D__xDD75_‍♂Greenpeace-Aktivisten nach verlorenen Containern, die der Frachter MSC Zoe in der Nordsee verloren hat, um den Zustand der Stahlbehälter zu überprüfen.</t>
  </si>
  <si>
    <t>Landwirtin Silke Backsen ist mit ihrem Hof auf der Insel Pellworm schon jetzt von der Klimakrise betroffen. Mit ihr forderten gestern 35.000 Menschen in Berlin eine klima- und umweltfreundliche Agrarpolitik. #WHES19 #Klimaklage</t>
  </si>
  <si>
    <t>Auf unserem Planeten geschehen so viele Wunder _xD83D__xDE0D_ #NatureisAwesome</t>
  </si>
  <si>
    <t>In Deutschland engagieren sich über 500 Jugendliche zwischen 14 und 19 Jahren in der Greenpeace Jugend. Du willst auch etwas für den Schutz des Planeten tun? Hier kannst du mitmachen: https://www.greenpeace-jugend.de</t>
  </si>
  <si>
    <t>12.000 Jugendliche alleine in Brüssel, 22.000 in der Schweiz und 30.000 in Deutschland. Was mit dem Protest der 15-jährigen Schülerin Greta Thunberg in Schweden begonnen hat, ist zu einer globalen Bewegung gewachsen.
Am Freitag tagt die Kohlekommission in Berlin und macht Vorschläge zur zukünftigen Klimapolitik Deutschlands. Viele Jugendliche wollen dafür nach Berlin kommen: https://fridaysforfuture.de/25januar</t>
  </si>
  <si>
    <t>Da läuft was gewaltig schief: Recycling-Plastikmüll aus Deutschland wird in Malaysia unter freiem Himmel verbrannt. Mehr über ein kaputtes System im Greenpeace-Report "The Recycling Myth" &gt;&gt; https://bit.ly/2KBCZjK</t>
  </si>
  <si>
    <t>Lautstark, bunt und entschlossen - so haben wir am Wochenende mit 35.000 Menschen in Berlin eine umweltfreundliche und klimagerechte Landwirtschaft gefordert. Landwirtschaftsministerin Julia Klöckner muss endlich eine Agrarpolitik umsetzen, die uns auch morgen noch gesunde Böden, gesunde Luft und gesunde Lebensmittel erhält!
www.wir-haben-es-satt.de #WHES19</t>
  </si>
  <si>
    <t>Aktivistinnen und Aktvisten setzen ein Zeichen für den Klimaschutz ✊_xD83D__xDC9A__xD83C__xDF0D_</t>
  </si>
  <si>
    <t>Schwedens Regierung beweist Mut und gesunden #Menschenverstand: ab 2030 werden keine neuen Diesel und Benziner mehr verkauft. In Deutschland bremst und mauert Verkehrsminister Scheuer. Wir fragen: Wie wollen sie das Klima schützen?</t>
  </si>
  <si>
    <t>Diese wunderschöne Natur gilt es zu bewahren. _xD83D__xDC9A_ Komm wir packen es gemeinsam an! #NatureIsAwesome</t>
  </si>
  <si>
    <t>Warum stinkt Gülle? _xD83E__xDD22_ Weil in ihr Ammoniak enthalten ist. Das Ammoniak verbindet sich in der Luft mit Stickoxiden zu gesundheitsgefährdendem Feinstaub. Wie können wir unsere Gesundheit davor schützen? Ganz einfach: weniger Fleisch essen und Tierbestände reduzieren! #issgutjetzt
Weitere Infos: https://www.tagesschau.de/inland/feinstaub-landwirtschaft-101.html</t>
  </si>
  <si>
    <t>Während die Kohlekommission tagt: Am Freitag protestieren Jugendliche in Berlin für Klimaschutz.</t>
  </si>
  <si>
    <t>Bis 2021 gehen rund 40 Prozent der Beschäftigten in der Braunkohleindustrie altersbedingt in den Ruhestand. Bis 2030 sind es etwa zwei Drittel.
Statt falsche Versprechen, brauchen die Regionen Klarheit und eine Perspektive für die Zukunft. Mehr dazu erfährst du hier: www.greenpeace.de/themen/energiewende-fossile-energien/kohle/kohle-nur-gegen-kohle</t>
  </si>
  <si>
    <t>Umweltverträglich, gesund und lecker? Wie das funktionieren kann, haben weltweit führende Wissenschaftler*innen herausgefunden... #eatlancet #planetaryhealthdiet
Weitere Infos: https://eatforum.org/eat-lancet-commission/
P.S. ... da tierische Produkte dem Planeten am meisten zusetzen, kannst du auf die natürlich auch ganz verzichten ;-)</t>
  </si>
  <si>
    <t>Greta Thunberg's Botschaft an die Staatschefs der Welt ✊</t>
  </si>
  <si>
    <t>Damit Pinguine noch lange über Eisflächen watscheln können. _xD83D__xDE0D__xD83D__xDC27_ Fordere mit uns ein Recht auf Klimaschutz: https://act.gp/2U7ipLI</t>
  </si>
  <si>
    <t>Der Planet verhandelt nicht. #Kohlekommission</t>
  </si>
  <si>
    <t>10.000 Jugendliche machen mächtig Druck für den Kohleausstieg _xD83D__xDC9A_</t>
  </si>
  <si>
    <t>Peter Altmaier will Jugendliche als Bühne nutzen. Fridays for future Deutschland lässt ihn abblitzen.</t>
  </si>
  <si>
    <t>Jakob Blasel von Fridays for future Deutschland erklärt, warum so viele Jugendliche Klimaschutz fordern.</t>
  </si>
  <si>
    <t>Nur zusammen können wir was bewegen! _xD83D__xDC9A_✊</t>
  </si>
  <si>
    <t>Die #Kohlekommission hat einen Plan für den Kohleausstieg vorgelegt. Auf der Grafik seht ihr, was erreicht wurde. Unser Fazit: 2038 als Enddatum ist inakzeptabel. Wir müssen weiter für einen schnelleren Ausstieg streiten! #Endcoal _xD83D__xDCAA__xD83C__xDF0D__xD83D__xDC9A_</t>
  </si>
  <si>
    <t>Deutschland steigt aus der Kohle aus. Martin Kaiser hat für uns in der #Kohlekommission verhandelt. Warum hat Greenpeace dem Abschlussbericht zugestimmt❓_xD83E__xDD14_ Hier steht er Rede und Antwort: https://www.greenpeace.de/themen/klimawandel/kohleausstieg-ist-beschlossen</t>
  </si>
  <si>
    <t>Diese Damen verklagen die Schweizer Regierung. Und sie lassen sich nicht aufhalten _xD83D__xDC9A_</t>
  </si>
  <si>
    <t>Einen guten Start in die Woche wünschen wir euch mit diesen süßen Wolfswelpen! _xD83D__xDC9A__xD83D__xDC3A_</t>
  </si>
  <si>
    <t>Weißt du, warum diese beiden Buddies so ne erdige Nase haben? Weil sie so gerne die Erde nach leckeren Pilzen und Wurzeln durchwühlen.
_xD83D__xDC4D_ hoch, wenn du auch findest, dass Schweine Auslauf haben sollten, um ordentlich rumwühlen zu können! 
#issgutjetzt</t>
  </si>
  <si>
    <t>Geht gar nicht _xD83D__xDE44_: Die "liberal-konservative" Seite Tichys Einblick schimpft auf den Kohleausstieg und verspottet Jugendliche für ihren Protest für eine lebenswerte Zukunft. Darum ist das Quatsch &gt;&gt; https://bit.ly/2G878qF</t>
  </si>
  <si>
    <t>Greta Thunberg bringt den rechten Onlinemob in Rage. Warum? Ganz einfach: Weil sie Recht hat.</t>
  </si>
  <si>
    <t>Lass uns das innere Kind nicht verlieren und die Natur gemeinsam bewahren. _xD83D__xDE4C_ Mitmachen: https://act.gp/2MFf982</t>
  </si>
  <si>
    <t>Traurig aber wahr: In Deutschland werden neuwertige Retouren zerstört, weil sich das für große Online-Händler wie Amazon mehr rentiert. 145.000 Unterstützer*innen für ein Ressourcenschutzgesetz fordern: Schluss damit! DANKE allen, die unsere Petition unterzeichnet haben!! _xD83D__xDE4F__xD83D__xDC9A_</t>
  </si>
  <si>
    <t>https://www.facebook.com/22541752487_10156857933162488</t>
  </si>
  <si>
    <t>https://www.facebook.com/22541752487_10156855666577488</t>
  </si>
  <si>
    <t>https://www.facebook.com/22541752487_10156862507352488</t>
  </si>
  <si>
    <t>https://www.facebook.com/22541752487_10156863050512488</t>
  </si>
  <si>
    <t>https://www.facebook.com/22541752487_10156864625737488</t>
  </si>
  <si>
    <t>https://www.facebook.com/22541752487_10156864762747488</t>
  </si>
  <si>
    <t>https://www.facebook.com/22541752487_10156866032387488</t>
  </si>
  <si>
    <t>https://www.facebook.com/22541752487_10156865259227488</t>
  </si>
  <si>
    <t>https://www.facebook.com/22541752487_10156867351842488</t>
  </si>
  <si>
    <t>https://www.facebook.com/22541752487_10156867817567488</t>
  </si>
  <si>
    <t>https://www.facebook.com/22541752487_10156868295562488</t>
  </si>
  <si>
    <t>https://www.facebook.com/22541752487_10156862519442488</t>
  </si>
  <si>
    <t>https://www.facebook.com/22541752487_2186408618141058</t>
  </si>
  <si>
    <t>https://www.facebook.com/22541752487_10156869527717488</t>
  </si>
  <si>
    <t>https://www.facebook.com/22541752487_10156871549517488</t>
  </si>
  <si>
    <t>https://www.facebook.com/22541752487_10156872145032488</t>
  </si>
  <si>
    <t>https://www.facebook.com/22541752487_10156872366387488</t>
  </si>
  <si>
    <t>https://www.facebook.com/22541752487_380328882746922</t>
  </si>
  <si>
    <t>https://www.facebook.com/22541752487_10156874513742488</t>
  </si>
  <si>
    <t>https://www.facebook.com/22541752487_10156874636477488</t>
  </si>
  <si>
    <t>https://www.facebook.com/22541752487_533537190480535</t>
  </si>
  <si>
    <t>https://www.facebook.com/22541752487_10156874860592488</t>
  </si>
  <si>
    <t>https://www.facebook.com/22541752487_10156871616887488</t>
  </si>
  <si>
    <t>https://www.facebook.com/22541752487_10156876395437488</t>
  </si>
  <si>
    <t>https://www.facebook.com/22541752487_10156878812302488</t>
  </si>
  <si>
    <t>https://www.facebook.com/22541752487_10156879173517488</t>
  </si>
  <si>
    <t>https://www.facebook.com/22541752487_10156878752092488</t>
  </si>
  <si>
    <t>https://www.facebook.com/22541752487_337727817081840</t>
  </si>
  <si>
    <t>https://www.facebook.com/22541752487_2360408894238493</t>
  </si>
  <si>
    <t>https://www.facebook.com/22541752487_10156883174337488</t>
  </si>
  <si>
    <t>https://www.facebook.com/22541752487_10156881792647488</t>
  </si>
  <si>
    <t>https://www.facebook.com/22541752487_10156883353982488</t>
  </si>
  <si>
    <t>https://www.facebook.com/22541752487_10156883887642488</t>
  </si>
  <si>
    <t>https://www.facebook.com/22541752487_10156885184547488</t>
  </si>
  <si>
    <t>https://www.facebook.com/22541752487_10156885303637488</t>
  </si>
  <si>
    <t>https://www.facebook.com/22541752487_10156885148167488</t>
  </si>
  <si>
    <t>https://www.facebook.com/22541752487_10156887036357488</t>
  </si>
  <si>
    <t>https://www.facebook.com/22541752487_2196369240604011</t>
  </si>
  <si>
    <t>https://www.facebook.com/22541752487_769628746726665</t>
  </si>
  <si>
    <t>https://www.facebook.com/22541752487_10156888667497488</t>
  </si>
  <si>
    <t>https://www.facebook.com/22541752487_10156887301747488</t>
  </si>
  <si>
    <t>https://www.facebook.com/22541752487_10156890441832488</t>
  </si>
  <si>
    <t>https://www.facebook.com/22541752487_10156891071487488</t>
  </si>
  <si>
    <t>https://www.facebook.com/22541752487_10156885312117488</t>
  </si>
  <si>
    <t>https://www.facebook.com/22541752487_10156894818712488</t>
  </si>
  <si>
    <t>https://www.facebook.com/22541752487_10156895159557488</t>
  </si>
  <si>
    <t>https://www.facebook.com/22541752487_10156896948497488</t>
  </si>
  <si>
    <t>https://www.facebook.com/22541752487_10156897016182488</t>
  </si>
  <si>
    <t>https://www.facebook.com/22541752487_10156897440202488</t>
  </si>
  <si>
    <t>https://www.facebook.com/22541752487_10156899593692488</t>
  </si>
  <si>
    <t xml:space="preserve"> #WHES19</t>
  </si>
  <si>
    <t xml:space="preserve"> #10yearchallenge</t>
  </si>
  <si>
    <t xml:space="preserve"> #NatureisAwesome</t>
  </si>
  <si>
    <t xml:space="preserve"> #10yearschallenge</t>
  </si>
  <si>
    <t xml:space="preserve"> #FridaysForFuture</t>
  </si>
  <si>
    <t xml:space="preserve"> #WHES19 #Klimaklage</t>
  </si>
  <si>
    <t xml:space="preserve"> #Menschenverstand</t>
  </si>
  <si>
    <t xml:space="preserve"> #NatureIsAwesome</t>
  </si>
  <si>
    <t xml:space="preserve"> #issgutjetzt</t>
  </si>
  <si>
    <t xml:space="preserve"> #eatlancet #planetaryhealthdiet</t>
  </si>
  <si>
    <t xml:space="preserve"> #Kohlekommission</t>
  </si>
  <si>
    <t xml:space="preserve"> #Kohlekommission #Endcoal</t>
  </si>
  <si>
    <t>Custom Menu Item Text</t>
  </si>
  <si>
    <t>Custom Menu Item Action</t>
  </si>
  <si>
    <t>Content</t>
  </si>
  <si>
    <t>Vertex Type</t>
  </si>
  <si>
    <t>Post Type</t>
  </si>
  <si>
    <t>Author</t>
  </si>
  <si>
    <t>Post Date</t>
  </si>
  <si>
    <t>Total Shares</t>
  </si>
  <si>
    <t>Attachment Description</t>
  </si>
  <si>
    <t>Attachment Title</t>
  </si>
  <si>
    <t>Attachment Type</t>
  </si>
  <si>
    <t>Attachment URL</t>
  </si>
  <si>
    <t>Parent ID</t>
  </si>
  <si>
    <t>Comment Date</t>
  </si>
  <si>
    <t>Comment URL</t>
  </si>
  <si>
    <t>Open Facebook Page for This Post</t>
  </si>
  <si>
    <t>https://scontent.xx.fbcdn.net/v/t1.0-0/p130x130/49948657_10156857932867488_6122439957341536256_n.jpg?_nc_cat=105&amp;_nc_ht=scontent.xx&amp;oh=c7096e555d53e9a7fd9d5f2880cdb9fc&amp;oe=5CEDED7A</t>
  </si>
  <si>
    <t>https://scontent.xx.fbcdn.net/v/t15.5256-10/s130x130/49618640_554482171687528_1185421526430646272_n.jpg?_nc_cat=107&amp;_nc_ht=scontent.xx&amp;oh=dfdaf7cafa16440d48f4c42f5c180622&amp;oe=5CC3AAA1</t>
  </si>
  <si>
    <t>https://scontent.xx.fbcdn.net/v/t15.5256-10/p130x130/49200230_534431150396950_882911891553255424_n.jpg?_nc_cat=103&amp;_nc_ht=scontent.xx&amp;oh=de701019a18cd70d740fb0e3e49c04a7&amp;oe=5CFAF1F3</t>
  </si>
  <si>
    <t>https://scontent.xx.fbcdn.net/v/t15.13418-10/p130x130/49335045_1388654981277796_6305016169531179008_n.jpg?_nc_cat=107&amp;_nc_ht=scontent.xx&amp;oh=690077b04c1b7287891a02b9cb2b09f9&amp;oe=5CBCABD0</t>
  </si>
  <si>
    <t>https://scontent.xx.fbcdn.net/v/t1.0-0/s130x130/49210706_10156864617542488_8488126502532022272_n.png?_nc_cat=108&amp;_nc_ht=scontent.xx&amp;oh=61d3cb6081147eb048f9b19c40ffc8b6&amp;oe=5CB6629A</t>
  </si>
  <si>
    <t>https://scontent.xx.fbcdn.net/v/t1.0-0/p130x130/50491087_10156864754842488_5402664671880675328_n.jpg?_nc_cat=100&amp;_nc_ht=scontent.xx&amp;oh=7aed4060d60f5e00430a5bb856c96e91&amp;oe=5CB436AD</t>
  </si>
  <si>
    <t>https://scontent.xx.fbcdn.net/v/t1.0-0/s130x130/50454611_10156866023987488_6839296112445095936_n.jpg?_nc_cat=103&amp;_nc_ht=scontent.xx&amp;oh=0cfeb72410b9f68ab9b2a69d50b3dcd3&amp;oe=5CFFC9F3</t>
  </si>
  <si>
    <t>https://scontent.xx.fbcdn.net/v/t1.0-0/p130x130/50304673_10156865153942488_1483329048015798272_n.jpg?_nc_cat=101&amp;_nc_ht=scontent.xx&amp;oh=48a0a40347dac6d27d349f2d1de6211d&amp;oe=5CBF7767</t>
  </si>
  <si>
    <t>https://external.xx.fbcdn.net/safe_image.php?d=AQCXO69z3d4D8cy6&amp;w=130&amp;h=130&amp;url=http%3A%2F%2Fblog.greenpeace.de%2Fsites%2Fdefault%2Ffiles%2Fstyles%2Fgp_open_graph%2Fpublic%2Fmedia%2Fimages%2FGP0STSKJ2_Web_size.jpg%3Fitok%3DpONfWELO&amp;cfs=1&amp;sx=69&amp;sy=0&amp;sw=533&amp;sh=533&amp;_nc_hash=AQA0wAOow8VeeepU</t>
  </si>
  <si>
    <t>https://scontent.xx.fbcdn.net/v/t1.0-0/p130x130/50091167_10156867816582488_2711783140275257344_n.jpg?_nc_cat=102&amp;_nc_ht=scontent.xx&amp;oh=0d9cb83d80a5e13564ae95047bcf3be8&amp;oe=5CF114CC</t>
  </si>
  <si>
    <t>https://external.xx.fbcdn.net/safe_image.php?d=AQC-BQQkdeqERXk-&amp;w=130&amp;h=130&amp;url=https%3A%2F%2Fact.greenpeace.de%2Fsites%2Fdefault%2Ffiles%2F2019-01%2Fgpd_nox-karte_sharing1.jpg&amp;cfs=1&amp;_nc_hash=AQBK4AxUfyP0xGI7</t>
  </si>
  <si>
    <t>https://scontent.xx.fbcdn.net/v/t15.5256-10/s130x130/38972787_875132129277199_1440760171151228928_n.jpg?_nc_cat=102&amp;_nc_ht=scontent.xx&amp;oh=a267ac9a1d85387c5141320255cea81a&amp;oe=5CEC0413</t>
  </si>
  <si>
    <t>https://scontent.xx.fbcdn.net/v/t15.13418-10/p130x130/49432797_870413706683435_6604378332114976768_n.jpg?_nc_cat=109&amp;_nc_ht=scontent.xx&amp;oh=660c43aeaaec6f82f37bed87f92a927c&amp;oe=5D005F66</t>
  </si>
  <si>
    <t>https://scontent.xx.fbcdn.net/v/t15.5256-10/p130x130/49663089_590583154737300_8995259730989416448_n.jpg?_nc_cat=103&amp;_nc_ht=scontent.xx&amp;oh=3774fa03972b8b93e3c8382bb22a2f4e&amp;oe=5CBAB039</t>
  </si>
  <si>
    <t>https://scontent.xx.fbcdn.net/v/t1.0-0/p130x130/50082593_10156871548832488_1048828707285762048_n.jpg?_nc_cat=102&amp;_nc_ht=scontent.xx&amp;oh=ffe09f6894f179c3b882b650f8a80cb1&amp;oe=5CBEDA33</t>
  </si>
  <si>
    <t>https://scontent.xx.fbcdn.net/v/t1.0-0/p130x130/50210558_10156872142382488_8488803402262773760_n.png?_nc_cat=104&amp;_nc_ht=scontent.xx&amp;oh=414d2507a461668e81eee01d8fcb5334&amp;oe=5CFE0A78</t>
  </si>
  <si>
    <t>https://scontent.xx.fbcdn.net/v/t15.5256-10/p130x130/49118639_1935664309815772_552492300761038848_n.jpg?_nc_cat=1&amp;_nc_ht=scontent.xx&amp;oh=a34b312838af8bacc57d2d651ab669de&amp;oe=5CB41F66</t>
  </si>
  <si>
    <t>https://scontent.xx.fbcdn.net/v/t15.13418-10/p130x130/50273866_2047976758583673_3796183196203220992_n.jpg?_nc_cat=109&amp;_nc_ht=scontent.xx&amp;oh=57bf8975956cc46be4a7acb940add598&amp;oe=5CFF4A4B</t>
  </si>
  <si>
    <t>https://scontent.xx.fbcdn.net/v/t1.0-0/p130x130/50550822_10156874494842488_5182939479366696960_n.jpg?_nc_cat=101&amp;_nc_ht=scontent.xx&amp;oh=3305e001c84c82b4f5f59e4b702218eb&amp;oe=5CC3AE2E</t>
  </si>
  <si>
    <t>https://scontent.xx.fbcdn.net/v/t1.0-0/p130x130/50122824_10156874631547488_921158450770083840_n.jpg?_nc_cat=106&amp;_nc_ht=scontent.xx&amp;oh=05304eeb2df328773e9707b3c0b4cb06&amp;oe=5CFF7C41</t>
  </si>
  <si>
    <t>https://scontent.xx.fbcdn.net/v/t15.5256-10/s130x130/49722596_2253714471542837_1198886631155695616_n.jpg?_nc_cat=103&amp;_nc_ht=scontent.xx&amp;oh=f4cc2fdc6b7750eccb81846e1a4cbaa9&amp;oe=5CF91AA3</t>
  </si>
  <si>
    <t>https://scontent.xx.fbcdn.net/v/t1.0-0/p130x130/50626216_10156874860562488_6042716542464950272_n.jpg?_nc_cat=104&amp;_nc_ht=scontent.xx&amp;oh=c5998aac463af8658da3e66bbc4db8ce&amp;oe=5CEDBB26</t>
  </si>
  <si>
    <t>https://scontent.xx.fbcdn.net/v/t15.5256-10/p130x130/49341913_581621668947180_2591494356288405504_n.jpg?_nc_cat=1&amp;_nc_ht=scontent.xx&amp;oh=8b083dd949186d3e510c0d79596c64c1&amp;oe=5CB88221</t>
  </si>
  <si>
    <t>https://scontent.xx.fbcdn.net/v/t15.5256-10/s130x130/50468821_582596358868664_7747483152095903744_n.jpg?_nc_cat=110&amp;_nc_ht=scontent.xx&amp;oh=59e39b74c63960164ab0462e609d046a&amp;oe=5D007F6F</t>
  </si>
  <si>
    <t>https://scontent.xx.fbcdn.net/v/t1.0-1/p100x100/51061493_1262233957257685_7907988742827147264_n.jpg?_nc_cat=101&amp;_nc_ht=scontent.xx&amp;oh=bf7a58765416013442fe88b7b05c6583&amp;oe=5CF44AD4</t>
  </si>
  <si>
    <t>https://external.xx.fbcdn.net/safe_image.php?d=AQANxrMpXaMi8UIT&amp;w=130&amp;h=130&amp;url=http%3A%2F%2Fcdn4.spiegel.de%2Fimages%2Fimage-1385287-860_poster_16x9-qbvb-1385287.jpg&amp;cfs=1&amp;_nc_hash=AQDqJ7OF2tO1Puk_</t>
  </si>
  <si>
    <t>https://scontent.xx.fbcdn.net/v/t15.5256-10/s130x130/49699642_896442580526102_3728440863181766656_n.jpg?_nc_cat=105&amp;_nc_ht=scontent.xx&amp;oh=fe5245bf80ae3fe4ad8b38b5834fc58d&amp;oe=5CFB43B8</t>
  </si>
  <si>
    <t>https://scontent.xx.fbcdn.net/v/t15.5256-10/p130x130/49772323_2273852106271262_7360884530078547968_n.jpg?_nc_cat=106&amp;_nc_ht=scontent.xx&amp;oh=79499c6c08421223715293e038218b56&amp;oe=5CF23F15</t>
  </si>
  <si>
    <t>https://scontent.xx.fbcdn.net/v/t15.13418-10/p130x130/49861187_2256743584571961_8864494379306319872_n.jpg?_nc_cat=101&amp;_nc_ht=scontent.xx&amp;oh=2bda5495f457209ae50276518824bf3d&amp;oe=5CBBCE01</t>
  </si>
  <si>
    <t>https://scontent.xx.fbcdn.net/v/t15.5256-10/p130x130/49168013_224108288531257_362804717945880576_n.jpg?_nc_cat=1&amp;_nc_ht=scontent.xx&amp;oh=5cb445c054b03424def0d078791bd5d3&amp;oe=5CC36F6E</t>
  </si>
  <si>
    <t>https://scontent.xx.fbcdn.net/v/t1.0-0/p130x130/50713959_10156883313312488_3784983536402956288_n.jpg?_nc_cat=106&amp;_nc_ht=scontent.xx&amp;oh=631f27f0da36895db159e20224e96844&amp;oe=5CF382C6</t>
  </si>
  <si>
    <t>https://external.xx.fbcdn.net/safe_image.php?d=AQDkgU0EWCL_ykX-&amp;w=130&amp;h=130&amp;url=http%3A%2F%2Fblog.greenpeace.de%2Fsites%2Fdefault%2Ffiles%2Fstyles%2Fgp_open_graph%2Fpublic%2Fmedia%2Fimages%2FBild_1%25202019-01-18_12-01-35.jpeg%3Fitok%3DlFSQEMBs&amp;cfs=1&amp;sx=151&amp;sy=0&amp;sw=600&amp;sh=600&amp;_nc_hash=AQD_YFZM0qgS8H_6</t>
  </si>
  <si>
    <t>https://scontent.xx.fbcdn.net/v/t1.0-0/p130x130/50554390_10156883864772488_3101410246812237824_n.png?_nc_cat=108&amp;_nc_ht=scontent.xx&amp;oh=030d928194b6a4dc47393b81f7e39e27&amp;oe=5CF8D2C4</t>
  </si>
  <si>
    <t>https://scontent.xx.fbcdn.net/v/t1.0-0/p130x130/50292222_10156885184042488_8545409512150925312_n.jpg?_nc_cat=107&amp;_nc_ht=scontent.xx&amp;oh=a7e4b06aa063c7a7336649474a5106cf&amp;oe=5CF2F224</t>
  </si>
  <si>
    <t>https://scontent.xx.fbcdn.net/v/t15.5256-10/s130x130/49397834_342055923053593_1669418427489452032_n.jpg?_nc_cat=103&amp;_nc_ht=scontent.xx&amp;oh=05f8e39c055ef09694e64070462d30c8&amp;oe=5CB31B9B</t>
  </si>
  <si>
    <t>https://scontent.xx.fbcdn.net/v/t15.13418-10/s130x130/46569068_373193486749516_7560967200765378560_n.jpg?_nc_cat=102&amp;_nc_ht=scontent.xx&amp;oh=420fb6bc13b0e2693478c5d99b4a31dd&amp;oe=5CBA376C</t>
  </si>
  <si>
    <t>https://scontent.xx.fbcdn.net/v/t1.0-0/p130x130/51099728_10156887035847488_1048438307643457536_n.jpg?_nc_cat=103&amp;_nc_ht=scontent.xx&amp;oh=dbd32bbda8a1a5f32c33cb5de19fa4ca&amp;oe=5CC373CD</t>
  </si>
  <si>
    <t>https://scontent.xx.fbcdn.net/v/t15.5256-10/p130x130/50129089_639766396440070_9120304061680189440_n.jpg?_nc_cat=111&amp;_nc_ht=scontent.xx&amp;oh=bd599bc9d521127adbe43def83f76d4a&amp;oe=5CC21886</t>
  </si>
  <si>
    <t>https://scontent.xx.fbcdn.net/v/t15.5256-10/p130x130/49951538_266917727535187_1739277281739669504_n.jpg?_nc_cat=110&amp;_nc_ht=scontent.xx&amp;oh=582b70e588d93e54cd47bdbb6f3d56a3&amp;oe=5CEF0ACB</t>
  </si>
  <si>
    <t>https://scontent.xx.fbcdn.net/v/t15.5256-10/p130x130/50326269_300088693981685_1296192847573155840_n.jpg?_nc_cat=111&amp;_nc_ht=scontent.xx&amp;oh=169abd1aa3bac509d1d371fae73830d8&amp;oe=5CB47F1B</t>
  </si>
  <si>
    <t>https://scontent.xx.fbcdn.net/v/t15.5256-10/p130x130/22642574_1362651617202843_3616902143052611584_n.jpg?_nc_cat=104&amp;_nc_ht=scontent.xx&amp;oh=c1544f2f4dc9d0b068138009d15a1552&amp;oe=5CBEB076</t>
  </si>
  <si>
    <t>https://scontent.xx.fbcdn.net/v/t1.0-0/p130x130/50663842_10156890427477488_126228749527023616_n.jpg?_nc_cat=103&amp;_nc_ht=scontent.xx&amp;oh=fa97ffe9400b37d5df0288eb1426e9c0&amp;oe=5CC39A4D</t>
  </si>
  <si>
    <t>https://external.xx.fbcdn.net/safe_image.php?d=AQDC5ZmxoKH1Gt41&amp;w=130&amp;h=130&amp;url=https%3A%2F%2Fwww.greenpeace.de%2Fsites%2Fwww.greenpeace.de%2Ffiles%2Fmartin-kaiser-kanzleramt-gp0sts5wg_1.jpg&amp;cfs=1&amp;sx=859&amp;sy=0&amp;sw=1380&amp;sh=1380&amp;_nc_hash=AQANBtM46lmXnrza</t>
  </si>
  <si>
    <t>https://external.xx.fbcdn.net/safe_image.php?d=AQCvPTKfupbUbGRt&amp;w=130&amp;h=130&amp;url=http%3A%2F%2Fblog.greenpeace.de%2Fsites%2Fdefault%2Ffiles%2Fstyles%2Fgp_open_graph%2Fpublic%2Fmedia%2Fimages%2FWEF%2520%2528%25C2%25A9%2520Miriam%2520K%25C3%25BCnzli_KlimaSeniorinnen%2529_001.jpg%3Fitok%3DvYK0Aq5t&amp;cfs=1&amp;sx=154&amp;sy=0&amp;sw=533&amp;sh=533&amp;_nc_hash=AQC0spMT11JRsZ4F</t>
  </si>
  <si>
    <t>https://scontent.xx.fbcdn.net/v/t15.5256-10/p130x130/48208665_277839123083760_7755444428029820928_n.jpg?_nc_cat=1&amp;_nc_ht=scontent.xx&amp;oh=88b168c03b78f286a15f467da2b55c65&amp;oe=5CF8D8A6</t>
  </si>
  <si>
    <t>https://scontent.xx.fbcdn.net/v/t1.0-0/p130x130/51275687_10156895159512488_6182498920287961088_n.jpg?_nc_cat=101&amp;_nc_ht=scontent.xx&amp;oh=b03b4f7bb5a0094f1a8c02e1bc16a205&amp;oe=5CFA2128</t>
  </si>
  <si>
    <t>https://scontent.xx.fbcdn.net/v/t1.0-0/p130x130/51389715_10156896943097488_7677293383500431360_n.jpg?_nc_cat=110&amp;_nc_ht=scontent.xx&amp;oh=5077b87afb9ce5e5ea94c985949964bc&amp;oe=5CB40DBD</t>
  </si>
  <si>
    <t>https://external.xx.fbcdn.net/safe_image.php?d=AQDvDKMDY9ChTfEE&amp;w=130&amp;h=130&amp;url=http%3A%2F%2Fwww.taz.de%2Fpicture%2F3211118%2F948%2FGreta_Thunberg_Klimawandel_Erderwaermung_Davos_Schulstreik.jpeg&amp;cfs=1&amp;sx=180&amp;sy=0&amp;sw=474&amp;sh=474&amp;_nc_hash=AQC2cO-SGXLHqnAh</t>
  </si>
  <si>
    <t>https://scontent.xx.fbcdn.net/v/t1.0-0/p130x130/51085251_10156897440177488_7540668042863181824_n.jpg?_nc_cat=104&amp;_nc_ht=scontent.xx&amp;oh=f04f972aea61ce80c0ec583de265d6d4&amp;oe=5CB8240E</t>
  </si>
  <si>
    <t>https://scontent.xx.fbcdn.net/v/t15.13418-10/s130x130/50771243_1059505194250667_3818782841668370432_n.jpg?_nc_cat=109&amp;_nc_ht=scontent.xx&amp;oh=892f54c78b9b95e30d821680020bbbad&amp;oe=5CFE550E</t>
  </si>
  <si>
    <t>Greenpeace Deutschland</t>
  </si>
  <si>
    <t>Edge Weight</t>
  </si>
  <si>
    <t>G1</t>
  </si>
  <si>
    <t>0, 12, 96</t>
  </si>
  <si>
    <t>Vertex Group</t>
  </si>
  <si>
    <t>Vertex 1 Group</t>
  </si>
  <si>
    <t>Vertex 2 Group</t>
  </si>
  <si>
    <t>Group 1</t>
  </si>
  <si>
    <t>Group 2</t>
  </si>
  <si>
    <t>Edges</t>
  </si>
  <si>
    <t>Graph Type</t>
  </si>
  <si>
    <t>Number of Edge Types</t>
  </si>
  <si>
    <t>Modularity</t>
  </si>
  <si>
    <t>NodeXL Version</t>
  </si>
  <si>
    <t>Not Applicable</t>
  </si>
  <si>
    <t>1.0.1.408</t>
  </si>
  <si>
    <t>Word</t>
  </si>
  <si>
    <t>Words in Sentiment List#1: Positive</t>
  </si>
  <si>
    <t>Words in Sentiment List#2: Negative</t>
  </si>
  <si>
    <t>Words in Sentiment List#3: Keywords</t>
  </si>
  <si>
    <t>Non-categorized Words</t>
  </si>
  <si>
    <t>Total Words</t>
  </si>
  <si>
    <t>uhr</t>
  </si>
  <si>
    <t>events</t>
  </si>
  <si>
    <t>facebook</t>
  </si>
  <si>
    <t>com</t>
  </si>
  <si>
    <t>10</t>
  </si>
  <si>
    <t>11</t>
  </si>
  <si>
    <t>rathaus</t>
  </si>
  <si>
    <t>jugendliche</t>
  </si>
  <si>
    <t>kohle</t>
  </si>
  <si>
    <t>berlin</t>
  </si>
  <si>
    <t>000</t>
  </si>
  <si>
    <t>greenpeace</t>
  </si>
  <si>
    <t>klimaschutz</t>
  </si>
  <si>
    <t>30</t>
  </si>
  <si>
    <t>deutschland</t>
  </si>
  <si>
    <t>12</t>
  </si>
  <si>
    <t>mehr</t>
  </si>
  <si>
    <t>kohleausstieg</t>
  </si>
  <si>
    <t>kohlekommission</t>
  </si>
  <si>
    <t>freitag</t>
  </si>
  <si>
    <t>weil</t>
  </si>
  <si>
    <t>gemeinsam</t>
  </si>
  <si>
    <t>warum</t>
  </si>
  <si>
    <t>recht</t>
  </si>
  <si>
    <t>zukunft</t>
  </si>
  <si>
    <t>whes19</t>
  </si>
  <si>
    <t>heute</t>
  </si>
  <si>
    <t>platz</t>
  </si>
  <si>
    <t>fordere</t>
  </si>
  <si>
    <t>planeten</t>
  </si>
  <si>
    <t>energiewende</t>
  </si>
  <si>
    <t>protestieren</t>
  </si>
  <si>
    <t>natureisawesome</t>
  </si>
  <si>
    <t>35</t>
  </si>
  <si>
    <t>menschen</t>
  </si>
  <si>
    <t>landwirtschaft</t>
  </si>
  <si>
    <t>gesunde</t>
  </si>
  <si>
    <t>msc</t>
  </si>
  <si>
    <t>städten</t>
  </si>
  <si>
    <t>markt</t>
  </si>
  <si>
    <t>marktplatz</t>
  </si>
  <si>
    <t>fordern</t>
  </si>
  <si>
    <t>danke</t>
  </si>
  <si>
    <t>bewahren</t>
  </si>
  <si>
    <t>greta</t>
  </si>
  <si>
    <t>ganz</t>
  </si>
  <si>
    <t>verhandelt</t>
  </si>
  <si>
    <t>viele</t>
  </si>
  <si>
    <t>welt</t>
  </si>
  <si>
    <t>rund</t>
  </si>
  <si>
    <t>themen</t>
  </si>
  <si>
    <t>fossile</t>
  </si>
  <si>
    <t>energien</t>
  </si>
  <si>
    <t>gegen</t>
  </si>
  <si>
    <t>luft</t>
  </si>
  <si>
    <t>wollen</t>
  </si>
  <si>
    <t>umweltfreundliche</t>
  </si>
  <si>
    <t>agrarpolitik</t>
  </si>
  <si>
    <t>14</t>
  </si>
  <si>
    <t>kein</t>
  </si>
  <si>
    <t>containern</t>
  </si>
  <si>
    <t>zoe</t>
  </si>
  <si>
    <t>50</t>
  </si>
  <si>
    <t>ohne</t>
  </si>
  <si>
    <t>karte</t>
  </si>
  <si>
    <t>alle</t>
  </si>
  <si>
    <t>geld</t>
  </si>
  <si>
    <t>innen</t>
  </si>
  <si>
    <t>allen</t>
  </si>
  <si>
    <t>lass</t>
  </si>
  <si>
    <t>natur</t>
  </si>
  <si>
    <t>mitmachen</t>
  </si>
  <si>
    <t>thunberg</t>
  </si>
  <si>
    <t>einfach</t>
  </si>
  <si>
    <t>geht</t>
  </si>
  <si>
    <t>protest</t>
  </si>
  <si>
    <t>darum</t>
  </si>
  <si>
    <t>weißt</t>
  </si>
  <si>
    <t>gerne</t>
  </si>
  <si>
    <t>erde</t>
  </si>
  <si>
    <t>findest</t>
  </si>
  <si>
    <t>issgutjetzt</t>
  </si>
  <si>
    <t>regierung</t>
  </si>
  <si>
    <t>lassen</t>
  </si>
  <si>
    <t>ausstieg</t>
  </si>
  <si>
    <t>fridays</t>
  </si>
  <si>
    <t>future</t>
  </si>
  <si>
    <t>planet</t>
  </si>
  <si>
    <t>lange</t>
  </si>
  <si>
    <t>weitere</t>
  </si>
  <si>
    <t>infos</t>
  </si>
  <si>
    <t>kannst</t>
  </si>
  <si>
    <t>gehen</t>
  </si>
  <si>
    <t>40</t>
  </si>
  <si>
    <t>2030</t>
  </si>
  <si>
    <t>zwei</t>
  </si>
  <si>
    <t>statt</t>
  </si>
  <si>
    <t>dazu</t>
  </si>
  <si>
    <t>tagt</t>
  </si>
  <si>
    <t>ammoniak</t>
  </si>
  <si>
    <t>schützen</t>
  </si>
  <si>
    <t>essen</t>
  </si>
  <si>
    <t>komm</t>
  </si>
  <si>
    <t>keine</t>
  </si>
  <si>
    <t>neuen</t>
  </si>
  <si>
    <t>klima</t>
  </si>
  <si>
    <t>böden</t>
  </si>
  <si>
    <t>lebensmittel</t>
  </si>
  <si>
    <t>satt</t>
  </si>
  <si>
    <t>recycling</t>
  </si>
  <si>
    <t>klimapolitik</t>
  </si>
  <si>
    <t>jahren</t>
  </si>
  <si>
    <t>klimaklage</t>
  </si>
  <si>
    <t>seit</t>
  </si>
  <si>
    <t>aktivisten</t>
  </si>
  <si>
    <t>verlorenen</t>
  </si>
  <si>
    <t>frachter</t>
  </si>
  <si>
    <t>nordsee</t>
  </si>
  <si>
    <t>verloren</t>
  </si>
  <si>
    <t>klimaziele</t>
  </si>
  <si>
    <t>demonstriert</t>
  </si>
  <si>
    <t>25</t>
  </si>
  <si>
    <t>welcher</t>
  </si>
  <si>
    <t>müll</t>
  </si>
  <si>
    <t>meer</t>
  </si>
  <si>
    <t>stickoxid</t>
  </si>
  <si>
    <t>zeigt</t>
  </si>
  <si>
    <t>interaktive</t>
  </si>
  <si>
    <t>nox</t>
  </si>
  <si>
    <t>13</t>
  </si>
  <si>
    <t>willy</t>
  </si>
  <si>
    <t>brandt</t>
  </si>
  <si>
    <t>landtag</t>
  </si>
  <si>
    <t>lüneburg</t>
  </si>
  <si>
    <t>kohleländer</t>
  </si>
  <si>
    <t>Count</t>
  </si>
  <si>
    <t>Salience</t>
  </si>
  <si>
    <t>(Entire graph)</t>
  </si>
  <si>
    <t>Word on Sentiment List #1: Positive</t>
  </si>
  <si>
    <t>Word on Sentiment List #2: Negative</t>
  </si>
  <si>
    <t>Word on Sentiment List #3: Keywords</t>
  </si>
  <si>
    <t>Word 1</t>
  </si>
  <si>
    <t>Word 2</t>
  </si>
  <si>
    <t>Mutual Information</t>
  </si>
  <si>
    <t>Word1 on Sentiment List #1: Positive</t>
  </si>
  <si>
    <t>Word1 on Sentiment List #2: Negative</t>
  </si>
  <si>
    <t>Word1 on Sentiment List #3: Keywords</t>
  </si>
  <si>
    <t>Word2 on Sentiment List #1: Positive</t>
  </si>
  <si>
    <t>Word2 on Sentiment List #2: Negative</t>
  </si>
  <si>
    <t>Word2 on Sentiment List #3: Keywords</t>
  </si>
  <si>
    <t>Sentiment List #1: Positive Word Count</t>
  </si>
  <si>
    <t>Sentiment List #1: Positive Word Percentage (%)</t>
  </si>
  <si>
    <t>Sentiment List #2: Negative Word Count</t>
  </si>
  <si>
    <t>Sentiment List #2: Negative Word Percentage (%)</t>
  </si>
  <si>
    <t>Sentiment List #3: Keywords Word Count</t>
  </si>
  <si>
    <t>Sentiment List #3: Keywords Word Percentage (%)</t>
  </si>
  <si>
    <t>Non-categorized Word Count</t>
  </si>
  <si>
    <t>Non-categorized Word Percentage (%)</t>
  </si>
  <si>
    <t>Edge Content Word Count</t>
  </si>
  <si>
    <t>Vertex Content Word Count</t>
  </si>
  <si>
    <t>Group Content Word Count</t>
  </si>
  <si>
    <t>Top URLs in Post in Entire Graph</t>
  </si>
  <si>
    <t>Entire Graph Count</t>
  </si>
  <si>
    <t>Top URLs in Post in G1</t>
  </si>
  <si>
    <t>G1 Count</t>
  </si>
  <si>
    <t>Top URLs in Post</t>
  </si>
  <si>
    <t>Top Domains in Post in Entire Graph</t>
  </si>
  <si>
    <t>Top Domains in Post in G1</t>
  </si>
  <si>
    <t>Top Domains in Post</t>
  </si>
  <si>
    <t>Top Hashtags in Post in Entire Graph</t>
  </si>
  <si>
    <t>#WHES19</t>
  </si>
  <si>
    <t>#Kohlekommission</t>
  </si>
  <si>
    <t>#NatureisAwesome</t>
  </si>
  <si>
    <t>#issgutjetzt</t>
  </si>
  <si>
    <t>#Klimaklage</t>
  </si>
  <si>
    <t>#Endcoal</t>
  </si>
  <si>
    <t>#eatlancet</t>
  </si>
  <si>
    <t>#planetaryhealthdiet</t>
  </si>
  <si>
    <t>#NatureIsAwesome</t>
  </si>
  <si>
    <t>#Menschenverstand</t>
  </si>
  <si>
    <t>Top Hashtags in Post in G1</t>
  </si>
  <si>
    <t>#10yearchallenge</t>
  </si>
  <si>
    <t>#10yearschallenge</t>
  </si>
  <si>
    <t>#FridaysForFuture</t>
  </si>
  <si>
    <t>Top Hashtags in Post</t>
  </si>
  <si>
    <t>#WHES19 #NatureisAwesome #Kohlekommission #Klimaklage #issgutjetzt #10yearchallenge #10yearschallenge #FridaysForFuture #Menschenverstand #NatureIsAwesome</t>
  </si>
  <si>
    <t>Top Words in Post Content in Entire Graph</t>
  </si>
  <si>
    <t>Top Words in Post Content in G1</t>
  </si>
  <si>
    <t>Top Words in Post Content</t>
  </si>
  <si>
    <t>uhr events facebook com 10 11 rathaus jugendliche kohle berlin</t>
  </si>
  <si>
    <t>Top Word Pairs in Post Content in Entire Graph</t>
  </si>
  <si>
    <t>facebook,com</t>
  </si>
  <si>
    <t>com,events</t>
  </si>
  <si>
    <t>11,uhr</t>
  </si>
  <si>
    <t>10,uhr</t>
  </si>
  <si>
    <t>uhr,rathaus</t>
  </si>
  <si>
    <t>rathaus,facebook</t>
  </si>
  <si>
    <t>30,uhr</t>
  </si>
  <si>
    <t>12,uhr</t>
  </si>
  <si>
    <t>fordere,recht</t>
  </si>
  <si>
    <t>recht,klimaschutz</t>
  </si>
  <si>
    <t>Top Word Pairs in Post Content in G1</t>
  </si>
  <si>
    <t>Top Word Pairs in Post Content</t>
  </si>
  <si>
    <t>facebook,com  com,events  11,uhr  10,uhr  uhr,rathaus  rathaus,facebook  30,uhr  12,uhr  fordere,recht  recht,klimaschutz</t>
  </si>
  <si>
    <t>URLs in Post by Count</t>
  </si>
  <si>
    <t>URLs in Post by Salience</t>
  </si>
  <si>
    <t>Domains in Post by Count</t>
  </si>
  <si>
    <t>Domains in Post by Salience</t>
  </si>
  <si>
    <t>Hashtags in Post by Count</t>
  </si>
  <si>
    <t>#WHES19 #Klimaklage</t>
  </si>
  <si>
    <t>#eatlancet #planetaryhealthdiet</t>
  </si>
  <si>
    <t>#Kohlekommission #Endcoal</t>
  </si>
  <si>
    <t>Hashtags in Post by Salience</t>
  </si>
  <si>
    <t>Top Words in Post Content by Count</t>
  </si>
  <si>
    <t>jeder selbst anfangen lass gemeinsam welt retten fordere recht klimaschutz</t>
  </si>
  <si>
    <t>weil politiker zukunft zerstören protestieren jugendliche freitag 40 städten findest</t>
  </si>
  <si>
    <t>spaß schnee lange weiße winter fordere recht klimaschutz</t>
  </si>
  <si>
    <t>geht podcast gute ideen bessere welt alle folgen itunes spotify</t>
  </si>
  <si>
    <t>kohle ohne heiß planet weltgemeinschaft paris darauf geeinigt erderhitzung grad</t>
  </si>
  <si>
    <t>bist landwirtschaft lebensmittel umweltschonend tierfreundlich erzeugt komm agrarindustrie satt demo</t>
  </si>
  <si>
    <t>kohle heute geld energiewende kein wetter schlecht kohleausstieg danke alle</t>
  </si>
  <si>
    <t>uhr events facebook com 10 11 rathaus 12 30 platz</t>
  </si>
  <si>
    <t>rund 50 städten protestieren freitag jugendliche klimaschutz teilnehmen folgendes wissen</t>
  </si>
  <si>
    <t>10yearchallenge 100 jahre challenge nächsten jahrhundert mehr anstrengen fordere recht</t>
  </si>
  <si>
    <t>karte weißt luft straße interaktive stickoxid zeigt act greenpeace nox</t>
  </si>
  <si>
    <t>unglaublich natureisawesome</t>
  </si>
  <si>
    <t>hohe stickoxid werte lokale fahrverbote größere problem lösen zeigt interaktive</t>
  </si>
  <si>
    <t>msc welcher müll meer gelandet gefahren einzuschätzen verlorenen containern zoe</t>
  </si>
  <si>
    <t>10yearschallenge 10 jahren meer geworfene plastikflasche immer jede minute gelangt</t>
  </si>
  <si>
    <t>welcher müll steckt containern frachter msc zoe zwei wochen nordsee</t>
  </si>
  <si>
    <t>gemeinsam planeten delfinen surfen lasst erde bewahren natureisawesome</t>
  </si>
  <si>
    <t>zukunft beeindruckend knapp 30 000 jugendliche 50 städten protestiert 25</t>
  </si>
  <si>
    <t>wow danke 35 000 menschen heute berlin ökologische landwirtschaft demonstriert</t>
  </si>
  <si>
    <t>politik klimaziele verfehlt leidet darunter besonders landwirtschaft versorgungssicherheit darum heute</t>
  </si>
  <si>
    <t>kein leichtes unterfangen seit freitag suchen greenpeace aktivisten verlorenen containern</t>
  </si>
  <si>
    <t>landwirtin silke backsen hof insel pellworm klimakrise betroffen forderten gestern</t>
  </si>
  <si>
    <t>planeten geschehen viele wunder natureisawesome</t>
  </si>
  <si>
    <t>deutschland engagieren 500 jugendliche zwischen 14 19 jahren greenpeace jugend</t>
  </si>
  <si>
    <t>000 jugendliche berlin 12 alleine brüssel 22 schweiz 30 deutschland</t>
  </si>
  <si>
    <t>recycling läuft gewaltig schief plastikmüll deutschland malaysia freiem himmel verbrannt</t>
  </si>
  <si>
    <t>gesunde lautstark bunt entschlossen wochenende 35 000 menschen berlin umweltfreundliche</t>
  </si>
  <si>
    <t>aktivistinnen aktvisten setzen zeichen klimaschutz</t>
  </si>
  <si>
    <t>schwedens regierung beweist mut gesunden menschenverstand 2030 keine neuen diesel</t>
  </si>
  <si>
    <t>wunderschöne natur gilt bewahren komm packen gemeinsam natureisawesome</t>
  </si>
  <si>
    <t>ammoniak warum stinkt gülle weil enthalten verbindet luft stickoxiden gesundheitsgefährdendem</t>
  </si>
  <si>
    <t>während kohlekommission tagt freitag protestieren jugendliche berlin klimaschutz</t>
  </si>
  <si>
    <t>kohle 2021 gehen rund 40 prozent beschäftigten braunkohleindustrie altersbedingt ruhestand</t>
  </si>
  <si>
    <t>umweltverträglich gesund lecker funktionieren weltweit führende wissenschaftler innen herausgefunden eatlancet</t>
  </si>
  <si>
    <t>greta thunberg's botschaft staatschefs welt</t>
  </si>
  <si>
    <t>pinguine lange eisflächen watscheln fordere recht klimaschutz</t>
  </si>
  <si>
    <t>planet verhandelt kohlekommission</t>
  </si>
  <si>
    <t>10 000 jugendliche machen mächtig druck kohleausstieg</t>
  </si>
  <si>
    <t>peter altmaier jugendliche bühne nutzen fridays future deutschland lässt abblitzen</t>
  </si>
  <si>
    <t>jakob blasel fridays future deutschland erklärt warum viele jugendliche klimaschutz</t>
  </si>
  <si>
    <t>zusammen bewegen</t>
  </si>
  <si>
    <t>kohlekommission plan kohleausstieg vorgelegt grafik seht erreicht fazit 2038 enddatum</t>
  </si>
  <si>
    <t>deutschland steigt kohle martin kaiser kohlekommission verhandelt warum greenpeace abschlussbericht</t>
  </si>
  <si>
    <t>damen verklagen schweizer regierung lassen aufhalten</t>
  </si>
  <si>
    <t>guten start woche wünschen süßen wolfswelpen</t>
  </si>
  <si>
    <t>weißt warum beiden buddies erdige nase weil gerne erde leckeren</t>
  </si>
  <si>
    <t>geht gar liberal konservative seite tichys einblick schimpft kohleausstieg verspottet</t>
  </si>
  <si>
    <t>greta thunberg bringt rechten onlinemob rage warum ganz einfach weil</t>
  </si>
  <si>
    <t>lass innere kind verlieren natur gemeinsam bewahren mitmachen</t>
  </si>
  <si>
    <t>traurig wahr deutschland neuwertige retouren zerstört weil große online händler</t>
  </si>
  <si>
    <t>Top Words in Post Content by Salience</t>
  </si>
  <si>
    <t>Top Word Pairs in Post Content by Count</t>
  </si>
  <si>
    <t>jeder,selbst  selbst,anfangen  anfangen,lass  lass,gemeinsam  gemeinsam,welt  welt,retten  retten,fordere  fordere,recht  recht,klimaschutz</t>
  </si>
  <si>
    <t>weil,politiker  politiker,zukunft  zukunft,zerstören  zerstören,protestieren  protestieren,jugendliche  jugendliche,freitag  freitag,40  40,städten  städten,findest  findest,alle</t>
  </si>
  <si>
    <t>spaß,schnee  schnee,lange  lange,weiße  weiße,winter  winter,fordere  fordere,recht  recht,klimaschutz</t>
  </si>
  <si>
    <t>geht,podcast  podcast,gute  gute,ideen  ideen,bessere  bessere,welt  welt,alle  alle,folgen  folgen,itunes  itunes,spotify  spotify,soundcloud</t>
  </si>
  <si>
    <t>heiß,planet  planet,weltgemeinschaft  weltgemeinschaft,paris  paris,darauf  darauf,geeinigt  geeinigt,erderhitzung  erderhitzung,grad  grad,begrenzen  begrenzen,zusagen  zusagen,reichen</t>
  </si>
  <si>
    <t>bist,landwirtschaft  landwirtschaft,lebensmittel  lebensmittel,umweltschonend  umweltschonend,tierfreundlich  tierfreundlich,erzeugt  erzeugt,komm  komm,agrarindustrie  agrarindustrie,satt  satt,demo  demo,samstag</t>
  </si>
  <si>
    <t>kein,wetter  wetter,schlecht  schlecht,kohleausstieg  kohleausstieg,danke  danke,alle  alle,heute  heute,berlin  berlin,laut  laut,waren  waren,wende</t>
  </si>
  <si>
    <t>facebook,com  com,events  11,uhr  10,uhr  uhr,rathaus  rathaus,facebook  30,uhr  12,uhr  markt,facebook  platz,facebook</t>
  </si>
  <si>
    <t>rund,50  50,städten  städten,protestieren  protestieren,freitag  freitag,jugendliche  jugendliche,klimaschutz  klimaschutz,teilnehmen  teilnehmen,folgendes  folgendes,wissen</t>
  </si>
  <si>
    <t>10yearchallenge,100  100,jahre  jahre,challenge  challenge,nächsten  nächsten,jahrhundert  jahrhundert,mehr  mehr,anstrengen  anstrengen,fordere  fordere,recht  recht,klimaschutz</t>
  </si>
  <si>
    <t>weißt,luft  luft,straße  straße,interaktive  interaktive,stickoxid  stickoxid,karte  karte,zeigt  zeigt,act  act,greenpeace  greenpeace,nox  nox,karte</t>
  </si>
  <si>
    <t>unglaublich,natureisawesome</t>
  </si>
  <si>
    <t>hohe,stickoxid  stickoxid,werte  werte,lokale  lokale,fahrverbote  fahrverbote,größere  größere,problem  problem,lösen  lösen,zeigt  zeigt,interaktive  interaktive,nox</t>
  </si>
  <si>
    <t>welcher,müll  müll,meer  meer,gelandet  gelandet,gefahren  gefahren,einzuschätzen  einzuschätzen,verlorenen  verlorenen,containern  containern,msc  msc,zoe  zoe,ausgehen</t>
  </si>
  <si>
    <t>10yearschallenge,10  10,jahren  jahren,meer  meer,geworfene  geworfene,plastikflasche  plastikflasche,immer  immer,jede  jede,minute  minute,gelangt  gelangt,müllwagenladung</t>
  </si>
  <si>
    <t>welcher,müll  müll,steckt  steckt,containern  containern,frachter  frachter,msc  msc,zoe  zoe,zwei  zwei,wochen  wochen,nordsee  nordsee,verloren</t>
  </si>
  <si>
    <t>planeten,gemeinsam  gemeinsam,delfinen  delfinen,surfen  surfen,lasst  lasst,erde  erde,gemeinsam  gemeinsam,bewahren  bewahren,natureisawesome</t>
  </si>
  <si>
    <t>beeindruckend,knapp  knapp,30  30,000  000,jugendliche  jugendliche,50  50,städten  städten,zukunft  zukunft,protestiert  protestiert,25  25,berlin</t>
  </si>
  <si>
    <t>wow,danke  danke,35  35,000  000,menschen  menschen,heute  heute,berlin  berlin,ökologische  ökologische,landwirtschaft  landwirtschaft,demonstriert  demonstriert,blühende</t>
  </si>
  <si>
    <t>politik,klimaziele  klimaziele,verfehlt  verfehlt,leidet  leidet,darunter  darunter,besonders  besonders,landwirtschaft  landwirtschaft,versorgungssicherheit  versorgungssicherheit,darum  darum,heute  heute,35</t>
  </si>
  <si>
    <t>kein,leichtes  leichtes,unterfangen  unterfangen,seit  seit,freitag  freitag,suchen  suchen,greenpeace  greenpeace,aktivisten  aktivisten,verlorenen  verlorenen,containern  containern,frachter</t>
  </si>
  <si>
    <t>landwirtin,silke  silke,backsen  backsen,hof  hof,insel  insel,pellworm  pellworm,klimakrise  klimakrise,betroffen  betroffen,forderten  forderten,gestern  gestern,35</t>
  </si>
  <si>
    <t>planeten,geschehen  geschehen,viele  viele,wunder  wunder,natureisawesome</t>
  </si>
  <si>
    <t>deutschland,engagieren  engagieren,500  500,jugendliche  jugendliche,zwischen  zwischen,14  14,19  19,jahren  jahren,greenpeace  greenpeace,jugend  jugend,willst</t>
  </si>
  <si>
    <t>12,000  000,jugendliche  jugendliche,alleine  alleine,brüssel  brüssel,22  22,000  000,schweiz  schweiz,30  30,000  000,deutschland</t>
  </si>
  <si>
    <t>läuft,gewaltig  gewaltig,schief  schief,recycling  recycling,plastikmüll  plastikmüll,deutschland  deutschland,malaysia  malaysia,freiem  freiem,himmel  himmel,verbrannt  verbrannt,mehr</t>
  </si>
  <si>
    <t>lautstark,bunt  bunt,entschlossen  entschlossen,wochenende  wochenende,35  35,000  000,menschen  menschen,berlin  berlin,umweltfreundliche  umweltfreundliche,klimagerechte  klimagerechte,landwirtschaft</t>
  </si>
  <si>
    <t>aktivistinnen,aktvisten  aktvisten,setzen  setzen,zeichen  zeichen,klimaschutz</t>
  </si>
  <si>
    <t>schwedens,regierung  regierung,beweist  beweist,mut  mut,gesunden  gesunden,menschenverstand  menschenverstand,2030  2030,keine  keine,neuen  neuen,diesel  diesel,benziner</t>
  </si>
  <si>
    <t>wunderschöne,natur  natur,gilt  gilt,bewahren  bewahren,komm  komm,packen  packen,gemeinsam  gemeinsam,natureisawesome</t>
  </si>
  <si>
    <t>warum,stinkt  stinkt,gülle  gülle,weil  weil,ammoniak  ammoniak,enthalten  enthalten,ammoniak  ammoniak,verbindet  verbindet,luft  luft,stickoxiden  stickoxiden,gesundheitsgefährdendem</t>
  </si>
  <si>
    <t>während,kohlekommission  kohlekommission,tagt  tagt,freitag  freitag,protestieren  protestieren,jugendliche  jugendliche,berlin  berlin,klimaschutz</t>
  </si>
  <si>
    <t>2021,gehen  gehen,rund  rund,40  40,prozent  prozent,beschäftigten  beschäftigten,braunkohleindustrie  braunkohleindustrie,altersbedingt  altersbedingt,ruhestand  ruhestand,2030  2030,etwa</t>
  </si>
  <si>
    <t>umweltverträglich,gesund  gesund,lecker  lecker,funktionieren  funktionieren,weltweit  weltweit,führende  führende,wissenschaftler  wissenschaftler,innen  innen,herausgefunden  herausgefunden,eatlancet  eatlancet,planetaryhealthdiet</t>
  </si>
  <si>
    <t>greta,thunberg's  thunberg's,botschaft  botschaft,staatschefs  staatschefs,welt</t>
  </si>
  <si>
    <t>pinguine,lange  lange,eisflächen  eisflächen,watscheln  watscheln,fordere  fordere,recht  recht,klimaschutz</t>
  </si>
  <si>
    <t>planet,verhandelt  verhandelt,kohlekommission</t>
  </si>
  <si>
    <t>10,000  000,jugendliche  jugendliche,machen  machen,mächtig  mächtig,druck  druck,kohleausstieg</t>
  </si>
  <si>
    <t>peter,altmaier  altmaier,jugendliche  jugendliche,bühne  bühne,nutzen  nutzen,fridays  fridays,future  future,deutschland  deutschland,lässt  lässt,abblitzen</t>
  </si>
  <si>
    <t>jakob,blasel  blasel,fridays  fridays,future  future,deutschland  deutschland,erklärt  erklärt,warum  warum,viele  viele,jugendliche  jugendliche,klimaschutz  klimaschutz,fordern</t>
  </si>
  <si>
    <t>zusammen,bewegen</t>
  </si>
  <si>
    <t>kohlekommission,plan  plan,kohleausstieg  kohleausstieg,vorgelegt  vorgelegt,grafik  grafik,seht  seht,erreicht  erreicht,fazit  fazit,2038  2038,enddatum  enddatum,inakzeptabel</t>
  </si>
  <si>
    <t>deutschland,steigt  steigt,kohle  kohle,martin  martin,kaiser  kaiser,kohlekommission  kohlekommission,verhandelt  verhandelt,warum  warum,greenpeace  greenpeace,abschlussbericht  abschlussbericht,zugestimmt</t>
  </si>
  <si>
    <t>damen,verklagen  verklagen,schweizer  schweizer,regierung  regierung,lassen  lassen,aufhalten</t>
  </si>
  <si>
    <t>guten,start  start,woche  woche,wünschen  wünschen,süßen  süßen,wolfswelpen</t>
  </si>
  <si>
    <t>weißt,warum  warum,beiden  beiden,buddies  buddies,erdige  erdige,nase  nase,weil  weil,gerne  gerne,erde  erde,leckeren  leckeren,pilzen</t>
  </si>
  <si>
    <t>geht,gar  gar,liberal  liberal,konservative  konservative,seite  seite,tichys  tichys,einblick  einblick,schimpft  schimpft,kohleausstieg  kohleausstieg,verspottet  verspottet,jugendliche</t>
  </si>
  <si>
    <t>greta,thunberg  thunberg,bringt  bringt,rechten  rechten,onlinemob  onlinemob,rage  rage,warum  warum,ganz  ganz,einfach  einfach,weil  weil,recht</t>
  </si>
  <si>
    <t>lass,innere  innere,kind  kind,verlieren  verlieren,natur  natur,gemeinsam  gemeinsam,bewahren  bewahren,mitmachen</t>
  </si>
  <si>
    <t>traurig,wahr  wahr,deutschland  deutschland,neuwertige  neuwertige,retouren  retouren,zerstört  zerstört,weil  weil,große  große,online  online,händler  händler,amazon</t>
  </si>
  <si>
    <t>Top Word Pairs in Post Content by Salience</t>
  </si>
  <si>
    <t>Count of Time</t>
  </si>
  <si>
    <t>Row Labels</t>
  </si>
  <si>
    <t>Grand Total</t>
  </si>
  <si>
    <t>2019</t>
  </si>
  <si>
    <t>Jan</t>
  </si>
  <si>
    <t>14-Jan</t>
  </si>
  <si>
    <t>15-Jan</t>
  </si>
  <si>
    <t>16-Jan</t>
  </si>
  <si>
    <t>17-Jan</t>
  </si>
  <si>
    <t>18-Jan</t>
  </si>
  <si>
    <t>19-Jan</t>
  </si>
  <si>
    <t>20-Jan</t>
  </si>
  <si>
    <t>21-Jan</t>
  </si>
  <si>
    <t>22-Jan</t>
  </si>
  <si>
    <t>23-Jan</t>
  </si>
  <si>
    <t>24-Jan</t>
  </si>
  <si>
    <t>25-Jan</t>
  </si>
  <si>
    <t>26-Jan</t>
  </si>
  <si>
    <t>27-Jan</t>
  </si>
  <si>
    <t>28-Jan</t>
  </si>
  <si>
    <t>29-Jan</t>
  </si>
  <si>
    <t>30-Jan</t>
  </si>
  <si>
    <t>G1: uhr events facebook com 10 11 rathaus jugendliche kohle berlin</t>
  </si>
  <si>
    <t>▓0▓0▓0▓True▓Black▓Black▓▓▓0▓0▓0▓0▓0▓False▓▓0▓0▓0▓0▓0▓False▓▓0▓0▓0▓True▓Black▓Black▓▓Total Likes▓15▓1089▓0▓200▓1000▓False▓▓0▓0▓0▓0▓0▓False▓▓0▓0▓0▓0▓0▓False▓▓0▓0▓0▓0▓0▓False</t>
  </si>
  <si>
    <t>GraphSource░FacebookFanPage▓GraphTerm░Greenpeace Deutschland(greenpeace.de)▓ImportDescription░The graph represents the Post - Post (self-loops) network of the "Greenpeace Deutschland" (greenpeace.de) Facebook fan page.  The network was obtained from Facebook on Wednesday, 30 January 2019 at 17:39 UTC.  Wall post from 1 to 50 of the fan page are analyzed.  There is an edge (self-loop) between posts.  The earliest post in the network was posted  on Monday, 14 January 2019 at 07:32 UTC.  The latest post in the network was posted  on Wednesday, 30 January 2019 at 15:21 UTC.▓ImportSuggestedTitle░Greenpeace Deutschland Facebook Fan Page▓ImportSuggestedFileNameNoExtension░2019-01-30 17-29-07 NodeXL Greenpeace Deutschland Facebook Fan Page▓GroupingDescription░The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</si>
</sst>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border>
        <left style="thin">
          <color theme="0"/>
        </left>
      </border>
    </dxf>
    <dxf>
      <numFmt numFmtId="178" formatCode="General"/>
      <border>
        <left style="thin">
          <color theme="0"/>
        </left>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numFmt numFmtId="177" formatCode="0"/>
      <border>
        <right style="thin">
          <color theme="0"/>
        </right>
      </border>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0"/>
      <tableStyleElement type="headerRow" dxfId="229"/>
    </tableStyle>
    <tableStyle name="NodeXL Table" pivot="0" count="1">
      <tableStyleElement type="headerRow" dxfId="2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580574"/>
        <c:axId val="2680847"/>
      </c:barChart>
      <c:catAx>
        <c:axId val="375805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80847"/>
        <c:crosses val="autoZero"/>
        <c:auto val="1"/>
        <c:lblOffset val="100"/>
        <c:noMultiLvlLbl val="0"/>
      </c:catAx>
      <c:valAx>
        <c:axId val="2680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80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Greenpeace Deutschland(greenpeace.de) from NodeXL Facebook Fan Page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7"/>
                <c:pt idx="0">
                  <c:v>14-Jan
Jan
2019</c:v>
                </c:pt>
                <c:pt idx="1">
                  <c:v>15-Jan</c:v>
                </c:pt>
                <c:pt idx="2">
                  <c:v>16-Jan</c:v>
                </c:pt>
                <c:pt idx="3">
                  <c:v>17-Jan</c:v>
                </c:pt>
                <c:pt idx="4">
                  <c:v>18-Jan</c:v>
                </c:pt>
                <c:pt idx="5">
                  <c:v>19-Jan</c:v>
                </c:pt>
                <c:pt idx="6">
                  <c:v>20-Jan</c:v>
                </c:pt>
                <c:pt idx="7">
                  <c:v>21-Jan</c:v>
                </c:pt>
                <c:pt idx="8">
                  <c:v>22-Jan</c:v>
                </c:pt>
                <c:pt idx="9">
                  <c:v>23-Jan</c:v>
                </c:pt>
                <c:pt idx="10">
                  <c:v>24-Jan</c:v>
                </c:pt>
                <c:pt idx="11">
                  <c:v>25-Jan</c:v>
                </c:pt>
                <c:pt idx="12">
                  <c:v>26-Jan</c:v>
                </c:pt>
                <c:pt idx="13">
                  <c:v>27-Jan</c:v>
                </c:pt>
                <c:pt idx="14">
                  <c:v>28-Jan</c:v>
                </c:pt>
                <c:pt idx="15">
                  <c:v>29-Jan</c:v>
                </c:pt>
                <c:pt idx="16">
                  <c:v>30-Jan</c:v>
                </c:pt>
              </c:strCache>
            </c:strRef>
          </c:cat>
          <c:val>
            <c:numRef>
              <c:f>'Time Series'!$B$26:$B$45</c:f>
              <c:numCache>
                <c:formatCode>General</c:formatCode>
                <c:ptCount val="17"/>
                <c:pt idx="0">
                  <c:v>4</c:v>
                </c:pt>
                <c:pt idx="1">
                  <c:v>3</c:v>
                </c:pt>
                <c:pt idx="2">
                  <c:v>3</c:v>
                </c:pt>
                <c:pt idx="3">
                  <c:v>4</c:v>
                </c:pt>
                <c:pt idx="4">
                  <c:v>3</c:v>
                </c:pt>
                <c:pt idx="5">
                  <c:v>3</c:v>
                </c:pt>
                <c:pt idx="6">
                  <c:v>3</c:v>
                </c:pt>
                <c:pt idx="7">
                  <c:v>4</c:v>
                </c:pt>
                <c:pt idx="8">
                  <c:v>2</c:v>
                </c:pt>
                <c:pt idx="9">
                  <c:v>3</c:v>
                </c:pt>
                <c:pt idx="10">
                  <c:v>4</c:v>
                </c:pt>
                <c:pt idx="11">
                  <c:v>3</c:v>
                </c:pt>
                <c:pt idx="12">
                  <c:v>4</c:v>
                </c:pt>
                <c:pt idx="13">
                  <c:v>1</c:v>
                </c:pt>
                <c:pt idx="14">
                  <c:v>2</c:v>
                </c:pt>
                <c:pt idx="15">
                  <c:v>2</c:v>
                </c:pt>
                <c:pt idx="16">
                  <c:v>2</c:v>
                </c:pt>
              </c:numCache>
            </c:numRef>
          </c:val>
        </c:ser>
        <c:axId val="59319384"/>
        <c:axId val="64112409"/>
      </c:barChart>
      <c:catAx>
        <c:axId val="59319384"/>
        <c:scaling>
          <c:orientation val="minMax"/>
        </c:scaling>
        <c:axPos val="b"/>
        <c:delete val="0"/>
        <c:numFmt formatCode="General" sourceLinked="1"/>
        <c:majorTickMark val="out"/>
        <c:minorTickMark val="none"/>
        <c:tickLblPos val="nextTo"/>
        <c:crossAx val="64112409"/>
        <c:crosses val="autoZero"/>
        <c:auto val="1"/>
        <c:lblOffset val="100"/>
        <c:noMultiLvlLbl val="0"/>
      </c:catAx>
      <c:valAx>
        <c:axId val="64112409"/>
        <c:scaling>
          <c:orientation val="minMax"/>
        </c:scaling>
        <c:axPos val="l"/>
        <c:majorGridlines/>
        <c:delete val="0"/>
        <c:numFmt formatCode="General" sourceLinked="1"/>
        <c:majorTickMark val="out"/>
        <c:minorTickMark val="none"/>
        <c:tickLblPos val="nextTo"/>
        <c:crossAx val="593193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127624"/>
        <c:axId val="15822025"/>
      </c:barChart>
      <c:catAx>
        <c:axId val="241276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822025"/>
        <c:crosses val="autoZero"/>
        <c:auto val="1"/>
        <c:lblOffset val="100"/>
        <c:noMultiLvlLbl val="0"/>
      </c:catAx>
      <c:valAx>
        <c:axId val="15822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27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180498"/>
        <c:axId val="6515619"/>
      </c:barChart>
      <c:catAx>
        <c:axId val="81804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15619"/>
        <c:crosses val="autoZero"/>
        <c:auto val="1"/>
        <c:lblOffset val="100"/>
        <c:noMultiLvlLbl val="0"/>
      </c:catAx>
      <c:valAx>
        <c:axId val="6515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80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8640572"/>
        <c:axId val="58003101"/>
      </c:barChart>
      <c:catAx>
        <c:axId val="586405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003101"/>
        <c:crosses val="autoZero"/>
        <c:auto val="1"/>
        <c:lblOffset val="100"/>
        <c:noMultiLvlLbl val="0"/>
      </c:catAx>
      <c:valAx>
        <c:axId val="58003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40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265862"/>
        <c:axId val="630711"/>
      </c:barChart>
      <c:catAx>
        <c:axId val="522658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0711"/>
        <c:crosses val="autoZero"/>
        <c:auto val="1"/>
        <c:lblOffset val="100"/>
        <c:noMultiLvlLbl val="0"/>
      </c:catAx>
      <c:valAx>
        <c:axId val="630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65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76400"/>
        <c:axId val="51087601"/>
      </c:barChart>
      <c:catAx>
        <c:axId val="56764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087601"/>
        <c:crosses val="autoZero"/>
        <c:auto val="1"/>
        <c:lblOffset val="100"/>
        <c:noMultiLvlLbl val="0"/>
      </c:catAx>
      <c:valAx>
        <c:axId val="51087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6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7135226"/>
        <c:axId val="44454987"/>
      </c:barChart>
      <c:catAx>
        <c:axId val="571352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454987"/>
        <c:crosses val="autoZero"/>
        <c:auto val="1"/>
        <c:lblOffset val="100"/>
        <c:noMultiLvlLbl val="0"/>
      </c:catAx>
      <c:valAx>
        <c:axId val="4445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35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550564"/>
        <c:axId val="44084165"/>
      </c:barChart>
      <c:catAx>
        <c:axId val="645505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084165"/>
        <c:crosses val="autoZero"/>
        <c:auto val="1"/>
        <c:lblOffset val="100"/>
        <c:noMultiLvlLbl val="0"/>
      </c:catAx>
      <c:valAx>
        <c:axId val="44084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50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213166"/>
        <c:axId val="14047583"/>
      </c:barChart>
      <c:catAx>
        <c:axId val="61213166"/>
        <c:scaling>
          <c:orientation val="minMax"/>
        </c:scaling>
        <c:axPos val="b"/>
        <c:delete val="1"/>
        <c:majorTickMark val="out"/>
        <c:minorTickMark val="none"/>
        <c:tickLblPos val="none"/>
        <c:crossAx val="14047583"/>
        <c:crosses val="autoZero"/>
        <c:auto val="1"/>
        <c:lblOffset val="100"/>
        <c:noMultiLvlLbl val="0"/>
      </c:catAx>
      <c:valAx>
        <c:axId val="14047583"/>
        <c:scaling>
          <c:orientation val="minMax"/>
        </c:scaling>
        <c:axPos val="l"/>
        <c:delete val="1"/>
        <c:majorTickMark val="out"/>
        <c:minorTickMark val="none"/>
        <c:tickLblPos val="none"/>
        <c:crossAx val="612131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581025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Boss" refreshedVersion="6">
  <cacheSource type="worksheet">
    <worksheetSource ref="A2:AJ52" sheet="Edges"/>
  </cacheSource>
  <cacheFields count="3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Type">
      <sharedItems containsMixedTypes="0" count="0"/>
    </cacheField>
    <cacheField name="Post Content">
      <sharedItems containsMixedTypes="0" longText="1" count="0"/>
    </cacheField>
    <cacheField name="Post URL">
      <sharedItems containsMixedTypes="0" count="0"/>
    </cacheField>
    <cacheField name="Time" numFmtId="22">
      <sharedItems containsSemiMixedTypes="0" containsNonDate="0" containsDate="1" containsString="0" containsMixedTypes="0" count="50">
        <d v="2019-01-14T07:32:00.000"/>
        <d v="2019-01-14T11:33:00.000"/>
        <d v="2019-01-14T15:02:00.000"/>
        <d v="2019-01-14T17:30:00.000"/>
        <d v="2019-01-15T09:09:37.000"/>
        <d v="2019-01-15T12:01:00.000"/>
        <d v="2019-01-15T21:59:29.000"/>
        <d v="2019-01-16T06:35:00.000"/>
        <d v="2019-01-16T15:24:00.000"/>
        <d v="2019-01-16T18:07:13.000"/>
        <d v="2019-01-17T07:07:00.000"/>
        <d v="2019-01-17T11:20:56.000"/>
        <d v="2019-01-17T15:03:18.000"/>
        <d v="2019-01-17T17:45:00.000"/>
        <d v="2019-01-18T11:02:00.000"/>
        <d v="2019-01-18T15:35:40.000"/>
        <d v="2019-01-18T18:22:00.000"/>
        <d v="2019-01-19T07:31:49.000"/>
        <d v="2019-01-19T16:14:02.000"/>
        <d v="2019-01-19T17:45:00.000"/>
        <d v="2019-01-20T03:01:00.000"/>
        <d v="2019-01-20T09:01:43.000"/>
        <d v="2019-01-20T15:02:00.000"/>
        <d v="2019-01-21T08:47:32.000"/>
        <d v="2019-01-21T12:20:00.000"/>
        <d v="2019-01-21T14:25:49.000"/>
        <d v="2019-01-21T18:59:00.000"/>
        <d v="2019-01-22T11:50:06.000"/>
        <d v="2019-01-22T13:17:10.000"/>
        <d v="2019-01-23T08:56:45.000"/>
        <d v="2019-01-23T11:02:51.000"/>
        <d v="2019-01-23T14:47:00.000"/>
        <d v="2019-01-24T06:24:00.000"/>
        <d v="2019-01-24T11:01:00.000"/>
        <d v="2019-01-24T14:56:00.000"/>
        <d v="2019-01-24T18:31:00.000"/>
        <d v="2019-01-25T06:34:00.000"/>
        <d v="2019-01-25T15:58:44.000"/>
        <d v="2019-01-25T18:08:41.000"/>
        <d v="2019-01-26T07:38:00.000"/>
        <d v="2019-01-26T11:26:00.000"/>
        <d v="2019-01-26T12:42:02.000"/>
        <d v="2019-01-26T18:06:52.000"/>
        <d v="2019-01-27T11:13:00.000"/>
        <d v="2019-01-28T09:01:26.000"/>
        <d v="2019-01-28T15:01:00.000"/>
        <d v="2019-01-29T09:27:14.000"/>
        <d v="2019-01-29T18:00:01.000"/>
        <d v="2019-01-30T07:12:00.000"/>
        <d v="2019-01-30T15:21:39.000"/>
      </sharedItems>
      <fieldGroup par="37" base="18">
        <rangePr groupBy="days" autoEnd="1" autoStart="1" startDate="2019-01-14T07:32:00.000" endDate="2019-01-30T15:21:39.000"/>
        <groupItems count="368">
          <s v="&lt;1/1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30/2019"/>
        </groupItems>
      </fieldGroup>
    </cacheField>
    <cacheField name="Total Likes">
      <sharedItems containsSemiMixedTypes="0" containsString="0" containsMixedTypes="0" containsNumber="1" containsInteger="1" count="0"/>
    </cacheField>
    <cacheField name="Total Comments">
      <sharedItems containsSemiMixedTypes="0" containsString="0" containsMixedTypes="0" containsNumber="1" containsInteger="1" count="0"/>
    </cacheField>
    <cacheField name="URLs in Post">
      <sharedItems containsString="0" containsBlank="1" containsMixedTypes="1" count="0"/>
    </cacheField>
    <cacheField name="Domains in Post">
      <sharedItems containsString="0" containsBlank="1" containsMixedTypes="1" count="0"/>
    </cacheField>
    <cacheField name="Hashtags in Pos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Keywords Word Count" numFmtId="1">
      <sharedItems containsSemiMixedTypes="0" containsString="0" containsMixedTypes="0" containsNumber="1" containsInteger="1" count="0"/>
    </cacheField>
    <cacheField name="Sentiment List #3: Keywords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Months" databaseField="0">
      <sharedItems containsMixedTypes="0" count="0"/>
      <fieldGroup base="18">
        <rangePr groupBy="months" autoEnd="1" autoStart="1" startDate="2019-01-14T07:32:00.000" endDate="2019-01-30T15:21:39.000"/>
        <groupItems count="14">
          <s v="&lt;1/14/2019"/>
          <s v="Jan"/>
          <s v="Feb"/>
          <s v="Mar"/>
          <s v="Apr"/>
          <s v="May"/>
          <s v="Jun"/>
          <s v="Jul"/>
          <s v="Aug"/>
          <s v="Sep"/>
          <s v="Oct"/>
          <s v="Nov"/>
          <s v="Dec"/>
          <s v="&gt;1/30/2019"/>
        </groupItems>
      </fieldGroup>
    </cacheField>
    <cacheField name="Years" databaseField="0">
      <sharedItems containsMixedTypes="0" count="0"/>
      <fieldGroup base="18">
        <rangePr groupBy="years" autoEnd="1" autoStart="1" startDate="2019-01-14T07:32:00.000" endDate="2019-01-30T15:21:39.000"/>
        <groupItems count="3">
          <s v="&lt;1/14/2019"/>
          <s v="2019"/>
          <s v="&gt;1/30/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50">
  <r>
    <s v="22541752487_10156857933162488"/>
    <s v="22541752487_10156857933162488"/>
    <m/>
    <m/>
    <m/>
    <m/>
    <m/>
    <m/>
    <m/>
    <m/>
    <s v="No"/>
    <n v="3"/>
    <m/>
    <m/>
    <s v="Post"/>
    <s v="Post"/>
    <s v="Jeder kann bei sich selbst anfangen. Lass uns gemeinsam die Welt retten! 💪💚_x000a_Fordere mit uns ein Recht auf Klimaschutz: https://act.gp/2SqROsS"/>
    <s v="https://www.facebook.com/22541752487_10156857933162488"/>
    <x v="0"/>
    <n v="1603"/>
    <n v="23"/>
    <m/>
    <m/>
    <m/>
    <n v="1"/>
    <s v="1"/>
    <s v="1"/>
    <n v="0"/>
    <n v="0"/>
    <n v="1"/>
    <n v="5.2631578947368425"/>
    <n v="0"/>
    <n v="0"/>
    <n v="18"/>
    <n v="94.73684210526316"/>
    <n v="19"/>
  </r>
  <r>
    <s v="22541752487_10156855666577488"/>
    <s v="22541752487_10156855666577488"/>
    <m/>
    <m/>
    <m/>
    <m/>
    <m/>
    <m/>
    <m/>
    <m/>
    <s v="No"/>
    <n v="4"/>
    <m/>
    <m/>
    <s v="Post"/>
    <s v="Post"/>
    <s v="Weil Politiker ihre Zukunft zerstören, protestieren Jugendliche am Freitag in über 40 Städten. Hier findest du alle Termine: https://fridaysforfuture.de/18januar/"/>
    <s v="https://www.facebook.com/22541752487_10156855666577488"/>
    <x v="1"/>
    <n v="338"/>
    <n v="21"/>
    <m/>
    <m/>
    <m/>
    <n v="1"/>
    <s v="1"/>
    <s v="1"/>
    <n v="0"/>
    <n v="0"/>
    <n v="0"/>
    <n v="0"/>
    <n v="0"/>
    <n v="0"/>
    <n v="18"/>
    <n v="100"/>
    <n v="18"/>
  </r>
  <r>
    <s v="22541752487_10156862507352488"/>
    <s v="22541752487_10156862507352488"/>
    <m/>
    <m/>
    <m/>
    <m/>
    <m/>
    <m/>
    <m/>
    <m/>
    <s v="No"/>
    <n v="5"/>
    <m/>
    <m/>
    <s v="Post"/>
    <s v="Post"/>
    <s v="Spaß im Schnee! 😄_x000a_Damit wir noch lange weiße Winter haben, fordere mit uns ein Recht auf Klimaschutz: https://act.gp/2SqROsS"/>
    <s v="https://www.facebook.com/22541752487_10156862507352488"/>
    <x v="2"/>
    <n v="921"/>
    <n v="209"/>
    <m/>
    <m/>
    <m/>
    <n v="1"/>
    <s v="1"/>
    <s v="1"/>
    <n v="0"/>
    <n v="0"/>
    <n v="0"/>
    <n v="0"/>
    <n v="0"/>
    <n v="0"/>
    <n v="17"/>
    <n v="100"/>
    <n v="17"/>
  </r>
  <r>
    <s v="22541752487_10156863050512488"/>
    <s v="22541752487_10156863050512488"/>
    <m/>
    <m/>
    <m/>
    <m/>
    <m/>
    <m/>
    <m/>
    <m/>
    <s v="No"/>
    <n v="6"/>
    <m/>
    <m/>
    <s v="Post"/>
    <s v="Post"/>
    <s v="Geht doch! Unser Podcast über gute Ideen💡 für eine bessere Welt🌎! Alle Folgen hier &gt;&gt; _x000a_iTunes: https://act.gp/2rOKzzd_x000a_Spotify: https://act.gp/2LuHfC7_x000a_Soundcloud: https://act.gp/2LsWGL7"/>
    <s v="https://www.facebook.com/22541752487_10156863050512488"/>
    <x v="3"/>
    <n v="15"/>
    <n v="0"/>
    <m/>
    <m/>
    <m/>
    <n v="1"/>
    <s v="1"/>
    <s v="1"/>
    <n v="0"/>
    <n v="0"/>
    <n v="0"/>
    <n v="0"/>
    <n v="0"/>
    <n v="0"/>
    <n v="17"/>
    <n v="100"/>
    <n v="17"/>
  </r>
  <r>
    <s v="22541752487_10156864625737488"/>
    <s v="22541752487_10156864625737488"/>
    <m/>
    <m/>
    <m/>
    <m/>
    <m/>
    <m/>
    <m/>
    <m/>
    <s v="No"/>
    <n v="7"/>
    <m/>
    <m/>
    <s v="Post"/>
    <s v="Post"/>
    <s v="Wie heiß wird der Planet?_x000a__x000a_Die Weltgemeinschaft hat sich in Paris darauf geeinigt, die Erderhitzung auf 1,5-Grad zu begrenzen. Aber die Zusagen reichen nicht und sie werden oft nicht eingehalten. Deutschland wird ohne einen raschen Kohleausstieg seine Klimaziele verfehlen._x000a__x000a_Doch die Kohleländer verlangen Milliarden, wollen Kraftwerke aber gerne bis 2040 laufen lassen. Kein Geld ohne ambitionierte Ziele: www.greenpeace.de/themen/energiewende-fossile-energien/kohle/kohle-nur-gegen-kohle"/>
    <s v="https://www.facebook.com/22541752487_10156864625737488"/>
    <x v="4"/>
    <n v="28"/>
    <n v="9"/>
    <m/>
    <m/>
    <m/>
    <n v="1"/>
    <s v="1"/>
    <s v="1"/>
    <n v="0"/>
    <n v="0"/>
    <n v="4"/>
    <n v="5.633802816901408"/>
    <n v="0"/>
    <n v="0"/>
    <n v="67"/>
    <n v="94.36619718309859"/>
    <n v="71"/>
  </r>
  <r>
    <s v="22541752487_10156864762747488"/>
    <s v="22541752487_10156864762747488"/>
    <m/>
    <m/>
    <m/>
    <m/>
    <m/>
    <m/>
    <m/>
    <m/>
    <s v="No"/>
    <n v="8"/>
    <m/>
    <m/>
    <s v="Post"/>
    <s v="Post"/>
    <s v="Bist du auch für eine Landwirtschaft, die unsere Lebensmittel umweltschonend und tierfreundlich erzeugt? Dann komm zur Wir haben Agrarindustrie satt!-Demo am Samstag in Berlin! 🌻🐝💚_x000a_#WHES19"/>
    <s v="https://www.facebook.com/22541752487_10156864762747488"/>
    <x v="5"/>
    <n v="151"/>
    <n v="10"/>
    <m/>
    <m/>
    <s v=" #WHES19"/>
    <n v="1"/>
    <s v="1"/>
    <s v="1"/>
    <n v="0"/>
    <n v="0"/>
    <n v="1"/>
    <n v="3.8461538461538463"/>
    <n v="0"/>
    <n v="0"/>
    <n v="25"/>
    <n v="96.15384615384616"/>
    <n v="26"/>
  </r>
  <r>
    <s v="22541752487_10156866032387488"/>
    <s v="22541752487_10156866032387488"/>
    <m/>
    <m/>
    <m/>
    <m/>
    <m/>
    <m/>
    <m/>
    <m/>
    <s v="No"/>
    <n v="9"/>
    <m/>
    <m/>
    <s v="Post"/>
    <s v="Post"/>
    <s v="Kein Wetter zu schlecht für den Kohleausstieg ✊_x000a__x000a_DANKE an alle, die heute in Berlin laut waren für eine Wende in der Klimapolitik. Dort verhandeln heute die Kohleländer mit Bundeskanzlerin Merkel. Ihr Anliegen: Viel Geld und eine Verzögerung der Energiewende._x000a__x000a_Wir fordern: Geld nur für einen schnellen Ausstieg aus der Kohle. Mehr erfahren: www.greenpeace.de/themen/energiewende-fossile-energien/kohle/kohle-nur-gegen-kohle"/>
    <s v="https://www.facebook.com/22541752487_10156866032387488"/>
    <x v="6"/>
    <n v="127"/>
    <n v="2"/>
    <m/>
    <m/>
    <m/>
    <n v="1"/>
    <s v="1"/>
    <s v="1"/>
    <n v="1"/>
    <n v="1.5625"/>
    <n v="2"/>
    <n v="3.125"/>
    <n v="0"/>
    <n v="0"/>
    <n v="61"/>
    <n v="95.3125"/>
    <n v="64"/>
  </r>
  <r>
    <s v="22541752487_10156865259227488"/>
    <s v="22541752487_10156865259227488"/>
    <m/>
    <m/>
    <m/>
    <m/>
    <m/>
    <m/>
    <m/>
    <m/>
    <s v="No"/>
    <n v="10"/>
    <m/>
    <m/>
    <s v="Post"/>
    <s v="Post"/>
    <s v="In rund 50 Städten protestieren am Freitag Jugendliche für Klimaschutz. Detailinfos zu allen Events (Updates in den Kommentaren):_x000a__x000a_► Aachen (10 Uhr | Markt): www.facebook.com/events/382106025898955_x000a_► Augsburg (11 Uhr | Rathausplatz): www.facebook.com/events/278031949547999_x000a_► Bayreuth (11 Uhr | Herkulesbrunnen): www.facebook.com/events/327315004547791_x000a_► Berlin (10 Uhr | Bundestag): www.facebook.com/events/354350781782830_x000a_► Bielefeld (12 Uhr | altens Rathaus): www.facebook.com/events/1852013258259015 _x000a_► Bonn (9:30 Uhr | Münsterplatz): www.facebook.com/events/415973038941154 _x000a_► Bremen (10 Uhr | Altenwall 25)_x000a_► Dresden (14 Uhr | Bernhard-von-Lindenau-Platz): www.facebook.com/events/2228570647363935 _x000a_► Düsseldorf (11 Uhr | Rathaus): www.facebook.com/events/2201638993408294 _x000a_► Eberswalde (13:56 Uhr | Bahnhof): www.facebook.com/events/216304045991287 _x000a_► Elmshorn (10:30 | Alter Markt): www.facebook.com/events/586201488487617_x000a_► Erlangen (11 Uhr | Hugenottenplatz): www.facebook.com/events/2021287751252983 _x000a_► Essen (10 Uhr | Willy-Brandt-Platz): www.facebook.com/events/278616442800899 _x000a_► Frankfurt a. M.(10 Uhr | Bockenheimer Warte)_x000a_► Freiburg (9 Uhr | Platz der Alten Synagoge): www.facebook.com/events/2235538370019280 _x000a_► Friedrichshafen (10 Uhr | Rathaus)_x000a_► Göttingen (8 Uhr | neues Rathaus)_x000a_► Hamburg (8 Uhr | Rathaus): www.facebook.com/events/136452177274054_x000a_► Hannover (12:30 Uhr | Am Kröpcke): www.facebook.com/events/310419096252100 _x000a_► Halle (10 Uhr, Marktplatz)_x000a_► Heidelberg (16 Uhr | Bismarckplatz)_x000a_► Hildesheim (11 Uhr | Rathaus, Marktplatz)_x000a_► Jena (12 Uhr | Holzmarkt): www.facebook.com/events/236971573867239_x000a_► Karlsruhe (11 Uhr | Rathaus): www.facebook.com/events/1953079511408669 _x000a_► Kiel (8:30 Uhr | Landtag): www.facebook.com/events/1891629777616009_x000a_► Köln (9 Uhr | Bahnhofsvorplatz): www.facebook.com/events/499750573881078_x000a_► Landshut (12 Uhr | Rathaus in der Altstadt): www.facebook.com/events/2257578054523158 _x000a_► Leipzig (12:30 Uhr | Willy-Brandt-Platz): www.facebook.com/events/972324866292316_x000a_► Lübeck (11 Uhr | MuK bei der Brücke)_x000a_► Lüneburg (12 Uhr | Katzenstraße 2, JANUN Lüneburg): www.facebook.com/events/279822629371973 _x000a_► Mainz (10 Uhr | Bahnhofplatz): www.facebook.com/events/790736611276900 _x000a_► Marburg (10 Uhr | Marktplatz): www.facebook.com/events/409775006427428_x000a_► München (11 Uhr | Geschwister-Scholl-Platz): www.facebook.com/events/2019201614827987_x000a_► Münster (10 Uhr | historisches Rathaus): www.facebook.com/events/2012075862210511 _x000a_► Nürnberg (10 Uhr| Hauptmarkt): www.facebook.com/events/386883745212151 _x000a_► Offenburg (11 Uhr | Rathaus): www.facebook.com/events/2267842606818120 _x000a_► Osnabrück (10:30 Uhr | Rathaus): www.facebook.com/events/2205841156343614_x000a_► Pforzheim (11 Uhr | Markt): www.facebook.com/events/337790943614268 _x000a_► Potsdam (14 Uhr | Landtag)_x000a_► Saarbrücken (9:30 Uhr | St. Johanner Markt): www.facebook.com/events/381590445731358 _x000a_► Stuttgart (11 Uhr | Rathaus): www.facebook.com/events/579943789100449 _x000a_► Trier (10 Uhr | Domfreihof): www.facebook.com/events/2062895237102702 _x000a_► Tübingen (11 Uhr | vor dem Kepler-Gymnasium, Uhlandstraße): www.facebook.com/events/1938415566467430_x000a_► Ulm (12 Uhr | Marktplatz): www.facebook.com/events/368650150567679_x000a_► Viersen (12 Uhr | Remigiusplatz)_x000a_► Würzburg (11 Uhr | Hauptbahnhof): www.facebook.com/events/565184143947409 _x000a_► Zweibrücken (13:30 Uhr | Rathaus): www.facebook.com/events/278519892846793"/>
    <s v="https://www.facebook.com/22541752487_10156865259227488"/>
    <x v="7"/>
    <n v="226"/>
    <n v="27"/>
    <m/>
    <m/>
    <m/>
    <n v="1"/>
    <s v="1"/>
    <s v="1"/>
    <n v="0"/>
    <n v="0"/>
    <n v="0"/>
    <n v="0"/>
    <n v="0"/>
    <n v="0"/>
    <n v="436"/>
    <n v="100"/>
    <n v="436"/>
  </r>
  <r>
    <s v="22541752487_10156867351842488"/>
    <s v="22541752487_10156867351842488"/>
    <m/>
    <m/>
    <m/>
    <m/>
    <m/>
    <m/>
    <m/>
    <m/>
    <s v="No"/>
    <n v="11"/>
    <m/>
    <m/>
    <s v="Post"/>
    <s v="Post"/>
    <s v="In rund 50 Städten protestieren am Freitag Jugendliche für Klimaschutz. Wer teilnehmen will, sollte folgendes wissen."/>
    <s v="https://www.facebook.com/22541752487_10156867351842488"/>
    <x v="8"/>
    <n v="241"/>
    <n v="9"/>
    <m/>
    <m/>
    <m/>
    <n v="1"/>
    <s v="1"/>
    <s v="1"/>
    <n v="0"/>
    <n v="0"/>
    <n v="0"/>
    <n v="0"/>
    <n v="0"/>
    <n v="0"/>
    <n v="16"/>
    <n v="100"/>
    <n v="16"/>
  </r>
  <r>
    <s v="22541752487_10156867817567488"/>
    <s v="22541752487_10156867817567488"/>
    <m/>
    <m/>
    <m/>
    <m/>
    <m/>
    <m/>
    <m/>
    <m/>
    <s v="No"/>
    <n v="12"/>
    <m/>
    <m/>
    <s v="Post"/>
    <s v="Post"/>
    <s v="#10yearchallenge 100 Jahre Challenge... Im nächsten Jahrhundert sollten wir uns mehr anstrengen. Fordere mit uns ein Recht auf Klimaschutz: https://act.gp/2MbXYdK"/>
    <s v="https://www.facebook.com/22541752487_10156867817567488"/>
    <x v="9"/>
    <n v="418"/>
    <n v="48"/>
    <m/>
    <m/>
    <s v=" #10yearchallenge"/>
    <n v="1"/>
    <s v="1"/>
    <s v="1"/>
    <n v="0"/>
    <n v="0"/>
    <n v="0"/>
    <n v="0"/>
    <n v="0"/>
    <n v="0"/>
    <n v="19"/>
    <n v="100"/>
    <n v="19"/>
  </r>
  <r>
    <s v="22541752487_10156868295562488"/>
    <s v="22541752487_10156868295562488"/>
    <m/>
    <m/>
    <m/>
    <m/>
    <m/>
    <m/>
    <m/>
    <m/>
    <s v="No"/>
    <n v="13"/>
    <m/>
    <m/>
    <s v="Post"/>
    <s v="Post"/>
    <s v="Weißt du, wie die Luft in deiner Straße ist? Unsere interaktive Stickoxid-Karte zeigt es dir 😮👉https://act.greenpeace.de/nox-karte"/>
    <s v="https://www.facebook.com/22541752487_10156868295562488"/>
    <x v="10"/>
    <n v="52"/>
    <n v="59"/>
    <m/>
    <m/>
    <m/>
    <n v="1"/>
    <s v="1"/>
    <s v="1"/>
    <n v="0"/>
    <n v="0"/>
    <n v="1"/>
    <n v="4.545454545454546"/>
    <n v="0"/>
    <n v="0"/>
    <n v="21"/>
    <n v="95.45454545454545"/>
    <n v="22"/>
  </r>
  <r>
    <s v="22541752487_10156862519442488"/>
    <s v="22541752487_10156862519442488"/>
    <m/>
    <m/>
    <m/>
    <m/>
    <m/>
    <m/>
    <m/>
    <m/>
    <s v="No"/>
    <n v="14"/>
    <m/>
    <m/>
    <s v="Post"/>
    <s v="Post"/>
    <s v="Unglaublich! 😍 _x000a_#NatureisAwesome"/>
    <s v="https://www.facebook.com/22541752487_10156862519442488"/>
    <x v="11"/>
    <n v="1337"/>
    <n v="166"/>
    <m/>
    <m/>
    <s v=" #NatureisAwesome"/>
    <n v="1"/>
    <s v="1"/>
    <s v="1"/>
    <n v="0"/>
    <n v="0"/>
    <n v="0"/>
    <n v="0"/>
    <n v="0"/>
    <n v="0"/>
    <n v="2"/>
    <n v="100"/>
    <n v="2"/>
  </r>
  <r>
    <s v="22541752487_2186408618141058"/>
    <s v="22541752487_2186408618141058"/>
    <m/>
    <m/>
    <m/>
    <m/>
    <m/>
    <m/>
    <m/>
    <m/>
    <s v="No"/>
    <n v="15"/>
    <m/>
    <m/>
    <s v="Post"/>
    <s v="Post"/>
    <s v="Hohe Stickoxid-Werte = lokale Fahrverbote? Wird das größere Problem nicht lösen, zeigt unsere interaktive NOX-Karte 🇩🇪☁️. Sieh selber nach &gt;&gt; https://act.gp/2FwxT90"/>
    <s v="https://www.facebook.com/22541752487_2186408618141058"/>
    <x v="12"/>
    <n v="186"/>
    <n v="99"/>
    <m/>
    <m/>
    <m/>
    <n v="1"/>
    <s v="1"/>
    <s v="1"/>
    <n v="0"/>
    <n v="0"/>
    <n v="1"/>
    <n v="5.2631578947368425"/>
    <n v="0"/>
    <n v="0"/>
    <n v="18"/>
    <n v="94.73684210526316"/>
    <n v="19"/>
  </r>
  <r>
    <s v="22541752487_10156869527717488"/>
    <s v="22541752487_10156869527717488"/>
    <m/>
    <m/>
    <m/>
    <m/>
    <m/>
    <m/>
    <m/>
    <m/>
    <s v="No"/>
    <n v="16"/>
    <m/>
    <m/>
    <s v="Post"/>
    <s v="Post"/>
    <s v="Welcher Müll ist im Meer gelandet? Um die Gefahren einzuschätzen, die von den verlorenen Containern der MSC Zoe ausgehen, muss MSC die komplette Frachtliste veröffentlichen❗"/>
    <s v="https://www.facebook.com/22541752487_10156869527717488"/>
    <x v="13"/>
    <n v="85"/>
    <n v="9"/>
    <m/>
    <m/>
    <m/>
    <n v="1"/>
    <s v="1"/>
    <s v="1"/>
    <n v="0"/>
    <n v="0"/>
    <n v="3"/>
    <n v="12"/>
    <n v="0"/>
    <n v="0"/>
    <n v="22"/>
    <n v="88"/>
    <n v="25"/>
  </r>
  <r>
    <s v="22541752487_10156871549517488"/>
    <s v="22541752487_10156871549517488"/>
    <m/>
    <m/>
    <m/>
    <m/>
    <m/>
    <m/>
    <m/>
    <m/>
    <s v="No"/>
    <n v="17"/>
    <m/>
    <m/>
    <s v="Post"/>
    <s v="Post"/>
    <s v="#10yearschallenge Die vor 10 Jahren ins Meer geworfene Plastikflasche ist immer noch da. 😱 Jede Minute gelangt eine Müllwagenladung PLASTIK in die Meere. Mehr dazu in den neuen Greenpeace-Nachrichten ➡️ https://act.gp/2MjBJmj"/>
    <s v="https://www.facebook.com/22541752487_10156871549517488"/>
    <x v="14"/>
    <n v="241"/>
    <n v="18"/>
    <m/>
    <m/>
    <s v=" #10yearschallenge"/>
    <n v="1"/>
    <s v="1"/>
    <s v="1"/>
    <n v="0"/>
    <n v="0"/>
    <n v="2"/>
    <n v="6.896551724137931"/>
    <n v="0"/>
    <n v="0"/>
    <n v="27"/>
    <n v="93.10344827586206"/>
    <n v="29"/>
  </r>
  <r>
    <s v="22541752487_10156872145032488"/>
    <s v="22541752487_10156872145032488"/>
    <m/>
    <m/>
    <m/>
    <m/>
    <m/>
    <m/>
    <m/>
    <m/>
    <s v="No"/>
    <n v="18"/>
    <m/>
    <m/>
    <s v="Post"/>
    <s v="Post"/>
    <s v="Welcher Müll steckt in den Containern, die der Frachter MSC Zoe vor zwei Wochen in der Nordsee verloren hat? Greenpeace-Aktivisten gehen der Sache seit heute auf den Grund – buchstäblich! 🥽 (https://bit.ly/2syeWKi)"/>
    <s v="https://www.facebook.com/22541752487_10156872145032488"/>
    <x v="15"/>
    <n v="48"/>
    <n v="2"/>
    <m/>
    <m/>
    <m/>
    <n v="1"/>
    <s v="1"/>
    <s v="1"/>
    <n v="0"/>
    <n v="0"/>
    <n v="1"/>
    <n v="2.9411764705882355"/>
    <n v="0"/>
    <n v="0"/>
    <n v="33"/>
    <n v="97.05882352941177"/>
    <n v="34"/>
  </r>
  <r>
    <s v="22541752487_10156872366387488"/>
    <s v="22541752487_10156872366387488"/>
    <m/>
    <m/>
    <m/>
    <m/>
    <m/>
    <m/>
    <m/>
    <m/>
    <s v="No"/>
    <n v="19"/>
    <m/>
    <m/>
    <s v="Post"/>
    <s v="Post"/>
    <s v="Nur auf diesem Planeten kann man gemeinsam mit Delfinen surfen. 😉 Lasst uns die Erde gemeinsam bewahren!  #NatureisAwesome"/>
    <s v="https://www.facebook.com/22541752487_10156872366387488"/>
    <x v="16"/>
    <n v="1143"/>
    <n v="43"/>
    <m/>
    <m/>
    <s v=" #NatureisAwesome"/>
    <n v="1"/>
    <s v="1"/>
    <s v="1"/>
    <n v="0"/>
    <n v="0"/>
    <n v="1"/>
    <n v="5.882352941176471"/>
    <n v="0"/>
    <n v="0"/>
    <n v="16"/>
    <n v="94.11764705882354"/>
    <n v="17"/>
  </r>
  <r>
    <s v="22541752487_380328882746922"/>
    <s v="22541752487_380328882746922"/>
    <m/>
    <m/>
    <m/>
    <m/>
    <m/>
    <m/>
    <m/>
    <m/>
    <s v="No"/>
    <n v="20"/>
    <m/>
    <m/>
    <s v="Post"/>
    <s v="Post"/>
    <s v="Beeindruckend 💚 Knapp 30.000 Jugendliche haben in über 50 Städten für ihre Zukunft protestiert. Am 25.1. sind sie in Berlin. Dort verhandelt die Kohlekommission über den Kohleausstieg._x000a__x000a_Keine Zukunft ohne Klimaschutz ✊ #FridaysForFuture"/>
    <s v="https://www.facebook.com/22541752487_380328882746922"/>
    <x v="17"/>
    <n v="966"/>
    <n v="106"/>
    <m/>
    <m/>
    <s v=" #FridaysForFuture"/>
    <n v="1"/>
    <s v="1"/>
    <s v="1"/>
    <n v="0"/>
    <n v="0"/>
    <n v="1"/>
    <n v="3.0303030303030303"/>
    <n v="0"/>
    <n v="0"/>
    <n v="32"/>
    <n v="96.96969696969697"/>
    <n v="33"/>
  </r>
  <r>
    <s v="22541752487_10156874513742488"/>
    <s v="22541752487_10156874513742488"/>
    <m/>
    <m/>
    <m/>
    <m/>
    <m/>
    <m/>
    <m/>
    <m/>
    <s v="No"/>
    <n v="21"/>
    <m/>
    <m/>
    <s v="Post"/>
    <s v="Post"/>
    <s v="Wow! Danke an 35.000 Menschen die heute in Berlin für eine ökologische Landwirtschaft demonstriert haben! ✊💚 Für blühende Landschaften, summende Bienen, gesunde Böden und sauberes Wasser statt Massentierhaltung, Monokulturen, Pestizide und unermessliches Tierleid!. #WHES19"/>
    <s v="https://www.facebook.com/22541752487_10156874513742488"/>
    <x v="18"/>
    <n v="501"/>
    <n v="26"/>
    <m/>
    <m/>
    <s v=" #WHES19"/>
    <n v="1"/>
    <s v="1"/>
    <s v="1"/>
    <n v="2"/>
    <n v="5.882352941176471"/>
    <n v="1"/>
    <n v="2.9411764705882355"/>
    <n v="0"/>
    <n v="0"/>
    <n v="31"/>
    <n v="91.17647058823529"/>
    <n v="34"/>
  </r>
  <r>
    <s v="22541752487_10156874636477488"/>
    <s v="22541752487_10156874636477488"/>
    <m/>
    <m/>
    <m/>
    <m/>
    <m/>
    <m/>
    <m/>
    <m/>
    <s v="No"/>
    <n v="22"/>
    <m/>
    <m/>
    <s v="Post"/>
    <s v="Post"/>
    <s v="Wenn die Politik die Klimaziele verfehlt, leidet darunter besonders die Landwirtschaft - und damit unsere Versorgungssicherheit. Darum haben heute 35.000 Menschen in Berlin demonstriert: für eine klimaschonende und umweltfreundliche Agrarpolitik!_x000a_#WHES19 #Klimaklage"/>
    <s v="https://www.facebook.com/22541752487_10156874636477488"/>
    <x v="19"/>
    <n v="204"/>
    <n v="13"/>
    <m/>
    <m/>
    <s v=" #WHES19 #Klimaklage"/>
    <n v="1"/>
    <s v="1"/>
    <s v="1"/>
    <n v="0"/>
    <n v="0"/>
    <n v="3"/>
    <n v="9.375"/>
    <n v="0"/>
    <n v="0"/>
    <n v="29"/>
    <n v="90.625"/>
    <n v="32"/>
  </r>
  <r>
    <s v="22541752487_533537190480535"/>
    <s v="22541752487_533537190480535"/>
    <m/>
    <m/>
    <m/>
    <m/>
    <m/>
    <m/>
    <m/>
    <m/>
    <s v="No"/>
    <n v="23"/>
    <m/>
    <m/>
    <s v="Post"/>
    <s v="Post"/>
    <s v="Kein leichtes Unterfangen: Seit Freitag suchen🕵‍♂Greenpeace-Aktivisten nach verlorenen Containern, die der Frachter MSC Zoe in der Nordsee verloren hat, um den Zustand der Stahlbehälter zu überprüfen."/>
    <s v="https://www.facebook.com/22541752487_533537190480535"/>
    <x v="20"/>
    <n v="206"/>
    <n v="21"/>
    <m/>
    <m/>
    <m/>
    <n v="1"/>
    <s v="1"/>
    <s v="1"/>
    <n v="0"/>
    <n v="0"/>
    <n v="1"/>
    <n v="3.5714285714285716"/>
    <n v="0"/>
    <n v="0"/>
    <n v="27"/>
    <n v="96.42857142857143"/>
    <n v="28"/>
  </r>
  <r>
    <s v="22541752487_10156874860592488"/>
    <s v="22541752487_10156874860592488"/>
    <m/>
    <m/>
    <m/>
    <m/>
    <m/>
    <m/>
    <m/>
    <m/>
    <s v="No"/>
    <n v="24"/>
    <m/>
    <m/>
    <s v="Post"/>
    <s v="Post"/>
    <s v="Landwirtin Silke Backsen ist mit ihrem Hof auf der Insel Pellworm schon jetzt von der Klimakrise betroffen. Mit ihr forderten gestern 35.000 Menschen in Berlin eine klima- und umweltfreundliche Agrarpolitik. #WHES19 #Klimaklage"/>
    <s v="https://www.facebook.com/22541752487_10156874860592488"/>
    <x v="21"/>
    <n v="325"/>
    <n v="17"/>
    <m/>
    <m/>
    <s v=" #WHES19 #Klimaklage"/>
    <n v="1"/>
    <s v="1"/>
    <s v="1"/>
    <n v="0"/>
    <n v="0"/>
    <n v="0"/>
    <n v="0"/>
    <n v="0"/>
    <n v="0"/>
    <n v="33"/>
    <n v="100"/>
    <n v="33"/>
  </r>
  <r>
    <s v="22541752487_10156871616887488"/>
    <s v="22541752487_10156871616887488"/>
    <m/>
    <m/>
    <m/>
    <m/>
    <m/>
    <m/>
    <m/>
    <m/>
    <s v="No"/>
    <n v="25"/>
    <m/>
    <m/>
    <s v="Post"/>
    <s v="Post"/>
    <s v="Auf unserem Planeten geschehen so viele Wunder 😍 #NatureisAwesome"/>
    <s v="https://www.facebook.com/22541752487_10156871616887488"/>
    <x v="22"/>
    <n v="1138"/>
    <n v="57"/>
    <m/>
    <m/>
    <s v=" #NatureisAwesome"/>
    <n v="1"/>
    <s v="1"/>
    <s v="1"/>
    <n v="0"/>
    <n v="0"/>
    <n v="0"/>
    <n v="0"/>
    <n v="0"/>
    <n v="0"/>
    <n v="8"/>
    <n v="100"/>
    <n v="8"/>
  </r>
  <r>
    <s v="22541752487_10156876395437488"/>
    <s v="22541752487_10156876395437488"/>
    <m/>
    <m/>
    <m/>
    <m/>
    <m/>
    <m/>
    <m/>
    <m/>
    <s v="No"/>
    <n v="26"/>
    <m/>
    <m/>
    <s v="Post"/>
    <s v="Post"/>
    <s v="In Deutschland engagieren sich über 500 Jugendliche zwischen 14 und 19 Jahren in der Greenpeace Jugend. Du willst auch etwas für den Schutz des Planeten tun? Hier kannst du mitmachen: https://www.greenpeace-jugend.de"/>
    <s v="https://www.facebook.com/22541752487_10156876395437488"/>
    <x v="23"/>
    <n v="106"/>
    <n v="4"/>
    <m/>
    <m/>
    <m/>
    <n v="1"/>
    <s v="1"/>
    <s v="1"/>
    <n v="0"/>
    <n v="0"/>
    <n v="0"/>
    <n v="0"/>
    <n v="0"/>
    <n v="0"/>
    <n v="30"/>
    <n v="100"/>
    <n v="30"/>
  </r>
  <r>
    <s v="22541752487_10156878812302488"/>
    <s v="22541752487_10156878812302488"/>
    <m/>
    <m/>
    <m/>
    <m/>
    <m/>
    <m/>
    <m/>
    <m/>
    <s v="No"/>
    <n v="27"/>
    <m/>
    <m/>
    <s v="Post"/>
    <s v="Post"/>
    <s v="12.000 Jugendliche alleine in Brüssel, 22.000 in der Schweiz und 30.000 in Deutschland. Was mit dem Protest der 15-jährigen Schülerin Greta Thunberg in Schweden begonnen hat, ist zu einer globalen Bewegung gewachsen._x000a__x000a_Am Freitag tagt die Kohlekommission in Berlin und macht Vorschläge zur zukünftigen Klimapolitik Deutschlands. Viele Jugendliche wollen dafür nach Berlin kommen: https://fridaysforfuture.de/25januar"/>
    <s v="https://www.facebook.com/22541752487_10156878812302488"/>
    <x v="24"/>
    <n v="275"/>
    <n v="3"/>
    <m/>
    <m/>
    <m/>
    <n v="1"/>
    <s v="1"/>
    <s v="1"/>
    <n v="0"/>
    <n v="0"/>
    <n v="2"/>
    <n v="3.508771929824561"/>
    <n v="0"/>
    <n v="0"/>
    <n v="55"/>
    <n v="96.49122807017544"/>
    <n v="57"/>
  </r>
  <r>
    <s v="22541752487_10156879173517488"/>
    <s v="22541752487_10156879173517488"/>
    <m/>
    <m/>
    <m/>
    <m/>
    <m/>
    <m/>
    <m/>
    <m/>
    <s v="No"/>
    <n v="28"/>
    <m/>
    <m/>
    <s v="Post"/>
    <s v="Post"/>
    <s v="Da läuft was gewaltig schief: Recycling-Plastikmüll aus Deutschland wird in Malaysia unter freiem Himmel verbrannt. Mehr über ein kaputtes System im Greenpeace-Report &quot;The Recycling Myth&quot; &gt;&gt; https://bit.ly/2KBCZjK"/>
    <s v="https://www.facebook.com/22541752487_10156879173517488"/>
    <x v="25"/>
    <n v="224"/>
    <n v="80"/>
    <m/>
    <m/>
    <m/>
    <n v="1"/>
    <s v="1"/>
    <s v="1"/>
    <n v="0"/>
    <n v="0"/>
    <n v="1"/>
    <n v="3.7037037037037037"/>
    <n v="0"/>
    <n v="0"/>
    <n v="26"/>
    <n v="96.29629629629629"/>
    <n v="27"/>
  </r>
  <r>
    <s v="22541752487_10156878752092488"/>
    <s v="22541752487_10156878752092488"/>
    <m/>
    <m/>
    <m/>
    <m/>
    <m/>
    <m/>
    <m/>
    <m/>
    <s v="No"/>
    <n v="29"/>
    <m/>
    <m/>
    <s v="Post"/>
    <s v="Post"/>
    <s v="Lautstark, bunt und entschlossen - so haben wir am Wochenende mit 35.000 Menschen in Berlin eine umweltfreundliche und klimagerechte Landwirtschaft gefordert. Landwirtschaftsministerin Julia Klöckner muss endlich eine Agrarpolitik umsetzen, die uns auch morgen noch gesunde Böden, gesunde Luft und gesunde Lebensmittel erhält!_x000a_www.wir-haben-es-satt.de #WHES19"/>
    <s v="https://www.facebook.com/22541752487_10156878752092488"/>
    <x v="26"/>
    <n v="178"/>
    <n v="13"/>
    <m/>
    <m/>
    <s v=" #WHES19"/>
    <n v="1"/>
    <s v="1"/>
    <s v="1"/>
    <n v="0"/>
    <n v="0"/>
    <n v="1"/>
    <n v="2.0408163265306123"/>
    <n v="0"/>
    <n v="0"/>
    <n v="48"/>
    <n v="97.95918367346938"/>
    <n v="49"/>
  </r>
  <r>
    <s v="22541752487_337727817081840"/>
    <s v="22541752487_337727817081840"/>
    <m/>
    <m/>
    <m/>
    <m/>
    <m/>
    <m/>
    <m/>
    <m/>
    <s v="No"/>
    <n v="30"/>
    <m/>
    <m/>
    <s v="Post"/>
    <s v="Post"/>
    <s v="Aktivistinnen und Aktvisten setzen ein Zeichen für den Klimaschutz ✊💚🌍"/>
    <s v="https://www.facebook.com/22541752487_337727817081840"/>
    <x v="27"/>
    <n v="318"/>
    <n v="54"/>
    <m/>
    <m/>
    <m/>
    <n v="1"/>
    <s v="1"/>
    <s v="1"/>
    <n v="0"/>
    <n v="0"/>
    <n v="0"/>
    <n v="0"/>
    <n v="0"/>
    <n v="0"/>
    <n v="9"/>
    <n v="100"/>
    <n v="9"/>
  </r>
  <r>
    <s v="22541752487_2360408894238493"/>
    <s v="22541752487_2360408894238493"/>
    <m/>
    <m/>
    <m/>
    <m/>
    <m/>
    <m/>
    <m/>
    <m/>
    <s v="No"/>
    <n v="31"/>
    <m/>
    <m/>
    <s v="Post"/>
    <s v="Post"/>
    <s v="Schwedens Regierung beweist Mut und gesunden #Menschenverstand: ab 2030 werden keine neuen Diesel und Benziner mehr verkauft. In Deutschland bremst und mauert Verkehrsminister Scheuer. Wir fragen: Wie wollen sie das Klima schützen?"/>
    <s v="https://www.facebook.com/22541752487_2360408894238493"/>
    <x v="28"/>
    <n v="335"/>
    <n v="318"/>
    <m/>
    <m/>
    <s v=" #Menschenverstand"/>
    <n v="1"/>
    <s v="1"/>
    <s v="1"/>
    <n v="0"/>
    <n v="0"/>
    <n v="0"/>
    <n v="0"/>
    <n v="0"/>
    <n v="0"/>
    <n v="32"/>
    <n v="100"/>
    <n v="32"/>
  </r>
  <r>
    <s v="22541752487_10156883174337488"/>
    <s v="22541752487_10156883174337488"/>
    <m/>
    <m/>
    <m/>
    <m/>
    <m/>
    <m/>
    <m/>
    <m/>
    <s v="No"/>
    <n v="32"/>
    <m/>
    <m/>
    <s v="Post"/>
    <s v="Post"/>
    <s v="Diese wunderschöne Natur gilt es zu bewahren. 💚 Komm wir packen es gemeinsam an! #NatureIsAwesome"/>
    <s v="https://www.facebook.com/22541752487_10156883174337488"/>
    <x v="29"/>
    <n v="1089"/>
    <n v="143"/>
    <m/>
    <m/>
    <s v=" #NatureisAwesome"/>
    <n v="1"/>
    <s v="1"/>
    <s v="1"/>
    <n v="0"/>
    <n v="0"/>
    <n v="0"/>
    <n v="0"/>
    <n v="0"/>
    <n v="0"/>
    <n v="14"/>
    <n v="100"/>
    <n v="14"/>
  </r>
  <r>
    <s v="22541752487_10156881792647488"/>
    <s v="22541752487_10156881792647488"/>
    <m/>
    <m/>
    <m/>
    <m/>
    <m/>
    <m/>
    <m/>
    <m/>
    <s v="No"/>
    <n v="33"/>
    <m/>
    <m/>
    <s v="Post"/>
    <s v="Post"/>
    <s v="Warum stinkt Gülle? 🤢 Weil in ihr Ammoniak enthalten ist. Das Ammoniak verbindet sich in der Luft mit Stickoxiden zu gesundheitsgefährdendem Feinstaub. Wie können wir unsere Gesundheit davor schützen? Ganz einfach: weniger Fleisch essen und Tierbestände reduzieren! #issgutjetzt_x000a__x000a_Weitere Infos: https://www.tagesschau.de/inland/feinstaub-landwirtschaft-101.html"/>
    <s v="https://www.facebook.com/22541752487_10156881792647488"/>
    <x v="30"/>
    <n v="211"/>
    <n v="140"/>
    <m/>
    <m/>
    <s v=" #issgutjetzt"/>
    <n v="1"/>
    <s v="1"/>
    <s v="1"/>
    <n v="0"/>
    <n v="0"/>
    <n v="0"/>
    <n v="0"/>
    <n v="0"/>
    <n v="0"/>
    <n v="39"/>
    <n v="100"/>
    <n v="39"/>
  </r>
  <r>
    <s v="22541752487_10156883353982488"/>
    <s v="22541752487_10156883353982488"/>
    <m/>
    <m/>
    <m/>
    <m/>
    <m/>
    <m/>
    <m/>
    <m/>
    <s v="No"/>
    <n v="34"/>
    <m/>
    <m/>
    <s v="Post"/>
    <s v="Post"/>
    <s v="Während die Kohlekommission tagt: Am Freitag protestieren Jugendliche in Berlin für Klimaschutz."/>
    <s v="https://www.facebook.com/22541752487_10156883353982488"/>
    <x v="31"/>
    <n v="222"/>
    <n v="6"/>
    <m/>
    <m/>
    <m/>
    <n v="1"/>
    <s v="1"/>
    <s v="1"/>
    <n v="0"/>
    <n v="0"/>
    <n v="1"/>
    <n v="8.333333333333334"/>
    <n v="0"/>
    <n v="0"/>
    <n v="11"/>
    <n v="91.66666666666667"/>
    <n v="12"/>
  </r>
  <r>
    <s v="22541752487_10156883887642488"/>
    <s v="22541752487_10156883887642488"/>
    <m/>
    <m/>
    <m/>
    <m/>
    <m/>
    <m/>
    <m/>
    <m/>
    <s v="No"/>
    <n v="35"/>
    <m/>
    <m/>
    <s v="Post"/>
    <s v="Post"/>
    <s v="Bis 2021 gehen rund 40 Prozent der Beschäftigten in der Braunkohleindustrie altersbedingt in den Ruhestand. Bis 2030 sind es etwa zwei Drittel._x000a__x000a_Statt falsche Versprechen, brauchen die Regionen Klarheit und eine Perspektive für die Zukunft. Mehr dazu erfährst du hier: www.greenpeace.de/themen/energiewende-fossile-energien/kohle/kohle-nur-gegen-kohle"/>
    <s v="https://www.facebook.com/22541752487_10156883887642488"/>
    <x v="32"/>
    <n v="68"/>
    <n v="4"/>
    <m/>
    <m/>
    <m/>
    <n v="1"/>
    <s v="1"/>
    <s v="1"/>
    <n v="0"/>
    <n v="0"/>
    <n v="2"/>
    <n v="3.8461538461538463"/>
    <n v="0"/>
    <n v="0"/>
    <n v="50"/>
    <n v="96.15384615384616"/>
    <n v="52"/>
  </r>
  <r>
    <s v="22541752487_10156885184547488"/>
    <s v="22541752487_10156885184547488"/>
    <m/>
    <m/>
    <m/>
    <m/>
    <m/>
    <m/>
    <m/>
    <m/>
    <s v="No"/>
    <n v="36"/>
    <m/>
    <m/>
    <s v="Post"/>
    <s v="Post"/>
    <s v="Umweltverträglich, gesund und lecker? Wie das funktionieren kann, haben weltweit führende Wissenschaftler*innen herausgefunden... #eatlancet #planetaryhealthdiet_x000a__x000a_Weitere Infos: https://eatforum.org/eat-lancet-commission/_x000a__x000a_P.S. ... da tierische Produkte dem Planeten am meisten zusetzen, kannst du auf die natürlich auch ganz verzichten ;-)"/>
    <s v="https://www.facebook.com/22541752487_10156885184547488"/>
    <x v="33"/>
    <n v="549"/>
    <n v="121"/>
    <m/>
    <m/>
    <s v=" #eatlancet #planetaryhealthdiet"/>
    <n v="1"/>
    <s v="1"/>
    <s v="1"/>
    <n v="0"/>
    <n v="0"/>
    <n v="1"/>
    <n v="2.7777777777777777"/>
    <n v="0"/>
    <n v="0"/>
    <n v="35"/>
    <n v="97.22222222222223"/>
    <n v="36"/>
  </r>
  <r>
    <s v="22541752487_10156885303637488"/>
    <s v="22541752487_10156885303637488"/>
    <m/>
    <m/>
    <m/>
    <m/>
    <m/>
    <m/>
    <m/>
    <m/>
    <s v="No"/>
    <n v="37"/>
    <m/>
    <m/>
    <s v="Post"/>
    <s v="Post"/>
    <s v="Greta Thunberg's Botschaft an die Staatschefs der Welt ✊"/>
    <s v="https://www.facebook.com/22541752487_10156885303637488"/>
    <x v="34"/>
    <n v="1664"/>
    <n v="103"/>
    <m/>
    <m/>
    <m/>
    <n v="1"/>
    <s v="1"/>
    <s v="1"/>
    <n v="0"/>
    <n v="0"/>
    <n v="1"/>
    <n v="12.5"/>
    <n v="0"/>
    <n v="0"/>
    <n v="7"/>
    <n v="87.5"/>
    <n v="8"/>
  </r>
  <r>
    <s v="22541752487_10156885148167488"/>
    <s v="22541752487_10156885148167488"/>
    <m/>
    <m/>
    <m/>
    <m/>
    <m/>
    <m/>
    <m/>
    <m/>
    <s v="No"/>
    <n v="38"/>
    <m/>
    <m/>
    <s v="Post"/>
    <s v="Post"/>
    <s v="Damit Pinguine noch lange über Eisflächen watscheln können. 😍🐧 Fordere mit uns ein Recht auf Klimaschutz: https://act.gp/2U7ipLI"/>
    <s v="https://www.facebook.com/22541752487_10156885148167488"/>
    <x v="35"/>
    <n v="1032"/>
    <n v="345"/>
    <m/>
    <m/>
    <m/>
    <n v="1"/>
    <s v="1"/>
    <s v="1"/>
    <n v="0"/>
    <n v="0"/>
    <n v="0"/>
    <n v="0"/>
    <n v="0"/>
    <n v="0"/>
    <n v="15"/>
    <n v="100"/>
    <n v="15"/>
  </r>
  <r>
    <s v="22541752487_10156887036357488"/>
    <s v="22541752487_10156887036357488"/>
    <m/>
    <m/>
    <m/>
    <m/>
    <m/>
    <m/>
    <m/>
    <m/>
    <s v="No"/>
    <n v="39"/>
    <m/>
    <m/>
    <s v="Post"/>
    <s v="Post"/>
    <s v="Der Planet verhandelt nicht. #Kohlekommission"/>
    <s v="https://www.facebook.com/22541752487_10156887036357488"/>
    <x v="36"/>
    <n v="427"/>
    <n v="75"/>
    <m/>
    <m/>
    <s v=" #Kohlekommission"/>
    <n v="1"/>
    <s v="1"/>
    <s v="1"/>
    <n v="0"/>
    <n v="0"/>
    <n v="0"/>
    <n v="0"/>
    <n v="0"/>
    <n v="0"/>
    <n v="5"/>
    <n v="100"/>
    <n v="5"/>
  </r>
  <r>
    <s v="22541752487_2196369240604011"/>
    <s v="22541752487_2196369240604011"/>
    <m/>
    <m/>
    <m/>
    <m/>
    <m/>
    <m/>
    <m/>
    <m/>
    <s v="No"/>
    <n v="40"/>
    <m/>
    <m/>
    <s v="Post"/>
    <s v="Post"/>
    <s v="10.000 Jugendliche machen mächtig Druck für den Kohleausstieg 💚"/>
    <s v="https://www.facebook.com/22541752487_2196369240604011"/>
    <x v="37"/>
    <n v="2280"/>
    <n v="219"/>
    <m/>
    <m/>
    <m/>
    <n v="1"/>
    <s v="1"/>
    <s v="1"/>
    <n v="0"/>
    <n v="0"/>
    <n v="0"/>
    <n v="0"/>
    <n v="0"/>
    <n v="0"/>
    <n v="9"/>
    <n v="100"/>
    <n v="9"/>
  </r>
  <r>
    <s v="22541752487_769628746726665"/>
    <s v="22541752487_769628746726665"/>
    <m/>
    <m/>
    <m/>
    <m/>
    <m/>
    <m/>
    <m/>
    <m/>
    <s v="No"/>
    <n v="41"/>
    <m/>
    <m/>
    <s v="Post"/>
    <s v="Post"/>
    <s v="Peter Altmaier will Jugendliche als Bühne nutzen. Fridays for future Deutschland lässt ihn abblitzen."/>
    <s v="https://www.facebook.com/22541752487_769628746726665"/>
    <x v="38"/>
    <n v="363"/>
    <n v="101"/>
    <m/>
    <m/>
    <m/>
    <n v="1"/>
    <s v="1"/>
    <s v="1"/>
    <n v="0"/>
    <n v="0"/>
    <n v="0"/>
    <n v="0"/>
    <n v="0"/>
    <n v="0"/>
    <n v="14"/>
    <n v="100"/>
    <n v="14"/>
  </r>
  <r>
    <s v="22541752487_10156888667497488"/>
    <s v="22541752487_10156888667497488"/>
    <m/>
    <m/>
    <m/>
    <m/>
    <m/>
    <m/>
    <m/>
    <m/>
    <s v="No"/>
    <n v="42"/>
    <m/>
    <m/>
    <s v="Post"/>
    <s v="Post"/>
    <s v="Jakob Blasel von Fridays for future Deutschland erklärt, warum so viele Jugendliche Klimaschutz fordern."/>
    <s v="https://www.facebook.com/22541752487_10156888667497488"/>
    <x v="39"/>
    <n v="659"/>
    <n v="190"/>
    <m/>
    <m/>
    <m/>
    <n v="1"/>
    <s v="1"/>
    <s v="1"/>
    <n v="0"/>
    <n v="0"/>
    <n v="0"/>
    <n v="0"/>
    <n v="0"/>
    <n v="0"/>
    <n v="14"/>
    <n v="100"/>
    <n v="14"/>
  </r>
  <r>
    <s v="22541752487_10156887301747488"/>
    <s v="22541752487_10156887301747488"/>
    <m/>
    <m/>
    <m/>
    <m/>
    <m/>
    <m/>
    <m/>
    <m/>
    <s v="No"/>
    <n v="43"/>
    <m/>
    <m/>
    <s v="Post"/>
    <s v="Post"/>
    <s v="Nur zusammen können wir was bewegen! 💚✊"/>
    <s v="https://www.facebook.com/22541752487_10156887301747488"/>
    <x v="40"/>
    <n v="1581"/>
    <n v="52"/>
    <m/>
    <m/>
    <m/>
    <n v="1"/>
    <s v="1"/>
    <s v="1"/>
    <n v="0"/>
    <n v="0"/>
    <n v="0"/>
    <n v="0"/>
    <n v="0"/>
    <n v="0"/>
    <n v="6"/>
    <n v="100"/>
    <n v="6"/>
  </r>
  <r>
    <s v="22541752487_10156890441832488"/>
    <s v="22541752487_10156890441832488"/>
    <m/>
    <m/>
    <m/>
    <m/>
    <m/>
    <m/>
    <m/>
    <m/>
    <s v="No"/>
    <n v="44"/>
    <m/>
    <m/>
    <s v="Post"/>
    <s v="Post"/>
    <s v="Die #Kohlekommission hat einen Plan für den Kohleausstieg vorgelegt. Auf der Grafik seht ihr, was erreicht wurde. Unser Fazit: 2038 als Enddatum ist inakzeptabel. Wir müssen weiter für einen schnelleren Ausstieg streiten! #Endcoal 💪🌍💚"/>
    <s v="https://www.facebook.com/22541752487_10156890441832488"/>
    <x v="41"/>
    <n v="289"/>
    <n v="156"/>
    <m/>
    <m/>
    <s v=" #Kohlekommission #Endcoal"/>
    <n v="1"/>
    <s v="1"/>
    <s v="1"/>
    <n v="0"/>
    <n v="0"/>
    <n v="1"/>
    <n v="3.0303030303030303"/>
    <n v="0"/>
    <n v="0"/>
    <n v="32"/>
    <n v="96.96969696969697"/>
    <n v="33"/>
  </r>
  <r>
    <s v="22541752487_10156891071487488"/>
    <s v="22541752487_10156891071487488"/>
    <m/>
    <m/>
    <m/>
    <m/>
    <m/>
    <m/>
    <m/>
    <m/>
    <s v="No"/>
    <n v="45"/>
    <m/>
    <m/>
    <s v="Post"/>
    <s v="Post"/>
    <s v="Deutschland steigt aus der Kohle aus. Martin Kaiser hat für uns in der #Kohlekommission verhandelt. Warum hat Greenpeace dem Abschlussbericht zugestimmt❓🤔 Hier steht er Rede und Antwort: https://www.greenpeace.de/themen/klimawandel/kohleausstieg-ist-beschlossen"/>
    <s v="https://www.facebook.com/22541752487_10156891071487488"/>
    <x v="42"/>
    <n v="216"/>
    <n v="106"/>
    <m/>
    <m/>
    <s v=" #Kohlekommission"/>
    <n v="1"/>
    <s v="1"/>
    <s v="1"/>
    <n v="0"/>
    <n v="0"/>
    <n v="0"/>
    <n v="0"/>
    <n v="0"/>
    <n v="0"/>
    <n v="27"/>
    <n v="100"/>
    <n v="27"/>
  </r>
  <r>
    <s v="22541752487_10156885312117488"/>
    <s v="22541752487_10156885312117488"/>
    <m/>
    <m/>
    <m/>
    <m/>
    <m/>
    <m/>
    <m/>
    <m/>
    <s v="No"/>
    <n v="46"/>
    <m/>
    <m/>
    <s v="Post"/>
    <s v="Post"/>
    <s v="Diese Damen verklagen die Schweizer Regierung. Und sie lassen sich nicht aufhalten 💚"/>
    <s v="https://www.facebook.com/22541752487_10156885312117488"/>
    <x v="43"/>
    <n v="524"/>
    <n v="42"/>
    <m/>
    <m/>
    <m/>
    <n v="1"/>
    <s v="1"/>
    <s v="1"/>
    <n v="0"/>
    <n v="0"/>
    <n v="1"/>
    <n v="8.333333333333334"/>
    <n v="0"/>
    <n v="0"/>
    <n v="11"/>
    <n v="91.66666666666667"/>
    <n v="12"/>
  </r>
  <r>
    <s v="22541752487_10156894818712488"/>
    <s v="22541752487_10156894818712488"/>
    <m/>
    <m/>
    <m/>
    <m/>
    <m/>
    <m/>
    <m/>
    <m/>
    <s v="No"/>
    <n v="47"/>
    <m/>
    <m/>
    <s v="Post"/>
    <s v="Post"/>
    <s v="Einen guten Start in die Woche wünschen wir euch mit diesen süßen Wolfswelpen! 💚🐺"/>
    <s v="https://www.facebook.com/22541752487_10156894818712488"/>
    <x v="44"/>
    <n v="392"/>
    <n v="108"/>
    <m/>
    <m/>
    <m/>
    <n v="1"/>
    <s v="1"/>
    <s v="1"/>
    <n v="0"/>
    <n v="0"/>
    <n v="1"/>
    <n v="7.6923076923076925"/>
    <n v="0"/>
    <n v="0"/>
    <n v="12"/>
    <n v="92.3076923076923"/>
    <n v="13"/>
  </r>
  <r>
    <s v="22541752487_10156895159557488"/>
    <s v="22541752487_10156895159557488"/>
    <m/>
    <m/>
    <m/>
    <m/>
    <m/>
    <m/>
    <m/>
    <m/>
    <s v="No"/>
    <n v="48"/>
    <m/>
    <m/>
    <s v="Post"/>
    <s v="Post"/>
    <s v="Weißt du, warum diese beiden Buddies so ne erdige Nase haben? Weil sie so gerne die Erde nach leckeren Pilzen und Wurzeln durchwühlen._x000a_👍 hoch, wenn du auch findest, dass Schweine Auslauf haben sollten, um ordentlich rumwühlen zu können! _x000a_#issgutjetzt"/>
    <s v="https://www.facebook.com/22541752487_10156895159557488"/>
    <x v="45"/>
    <n v="835"/>
    <n v="71"/>
    <m/>
    <m/>
    <s v=" #issgutjetzt"/>
    <n v="1"/>
    <s v="1"/>
    <s v="1"/>
    <n v="0"/>
    <n v="0"/>
    <n v="1"/>
    <n v="2.5641025641025643"/>
    <n v="0"/>
    <n v="0"/>
    <n v="38"/>
    <n v="97.43589743589743"/>
    <n v="39"/>
  </r>
  <r>
    <s v="22541752487_10156896948497488"/>
    <s v="22541752487_10156896948497488"/>
    <m/>
    <m/>
    <m/>
    <m/>
    <m/>
    <m/>
    <m/>
    <m/>
    <s v="No"/>
    <n v="49"/>
    <m/>
    <m/>
    <s v="Post"/>
    <s v="Post"/>
    <s v="Geht gar nicht 🙄: Die &quot;liberal-konservative&quot; Seite Tichys Einblick schimpft auf den Kohleausstieg und verspottet Jugendliche für ihren Protest für eine lebenswerte Zukunft. Darum ist das Quatsch &gt;&gt; https://bit.ly/2G878qF"/>
    <s v="https://www.facebook.com/22541752487_10156896948497488"/>
    <x v="46"/>
    <n v="577"/>
    <n v="39"/>
    <m/>
    <m/>
    <m/>
    <n v="1"/>
    <s v="1"/>
    <s v="1"/>
    <n v="0"/>
    <n v="0"/>
    <n v="2"/>
    <n v="7.407407407407407"/>
    <n v="0"/>
    <n v="0"/>
    <n v="25"/>
    <n v="92.5925925925926"/>
    <n v="27"/>
  </r>
  <r>
    <s v="22541752487_10156897016182488"/>
    <s v="22541752487_10156897016182488"/>
    <m/>
    <m/>
    <m/>
    <m/>
    <m/>
    <m/>
    <m/>
    <m/>
    <s v="No"/>
    <n v="50"/>
    <m/>
    <m/>
    <s v="Post"/>
    <s v="Post"/>
    <s v="Greta Thunberg bringt den rechten Onlinemob in Rage. Warum? Ganz einfach: Weil sie Recht hat."/>
    <s v="https://www.facebook.com/22541752487_10156897016182488"/>
    <x v="47"/>
    <n v="2036"/>
    <n v="339"/>
    <m/>
    <m/>
    <m/>
    <n v="1"/>
    <s v="1"/>
    <s v="1"/>
    <n v="0"/>
    <n v="0"/>
    <n v="1"/>
    <n v="6.666666666666667"/>
    <n v="0"/>
    <n v="0"/>
    <n v="14"/>
    <n v="93.33333333333333"/>
    <n v="15"/>
  </r>
  <r>
    <s v="22541752487_10156897440202488"/>
    <s v="22541752487_10156897440202488"/>
    <m/>
    <m/>
    <m/>
    <m/>
    <m/>
    <m/>
    <m/>
    <m/>
    <s v="No"/>
    <n v="51"/>
    <m/>
    <m/>
    <s v="Post"/>
    <s v="Post"/>
    <s v="Lass uns das innere Kind nicht verlieren und die Natur gemeinsam bewahren. 🙌 Mitmachen: https://act.gp/2MFf982"/>
    <s v="https://www.facebook.com/22541752487_10156897440202488"/>
    <x v="48"/>
    <n v="521"/>
    <n v="21"/>
    <m/>
    <m/>
    <m/>
    <n v="1"/>
    <s v="1"/>
    <s v="1"/>
    <n v="0"/>
    <n v="0"/>
    <n v="1"/>
    <n v="7.6923076923076925"/>
    <n v="0"/>
    <n v="0"/>
    <n v="12"/>
    <n v="92.3076923076923"/>
    <n v="13"/>
  </r>
  <r>
    <s v="22541752487_10156899593692488"/>
    <s v="22541752487_10156899593692488"/>
    <m/>
    <m/>
    <m/>
    <m/>
    <m/>
    <m/>
    <m/>
    <m/>
    <s v="No"/>
    <n v="52"/>
    <m/>
    <m/>
    <s v="Post"/>
    <s v="Post"/>
    <s v="Traurig aber wahr: In Deutschland werden neuwertige Retouren zerstört, weil sich das für große Online-Händler wie Amazon mehr rentiert. 145.000 Unterstützer*innen für ein Ressourcenschutzgesetz fordern: Schluss damit! DANKE allen, die unsere Petition unterzeichnet haben!! 🙏💚"/>
    <s v="https://www.facebook.com/22541752487_10156899593692488"/>
    <x v="49"/>
    <n v="69"/>
    <n v="7"/>
    <m/>
    <m/>
    <m/>
    <n v="1"/>
    <s v="1"/>
    <s v="1"/>
    <n v="1"/>
    <n v="2.7027027027027026"/>
    <n v="1"/>
    <n v="2.7027027027027026"/>
    <n v="0"/>
    <n v="0"/>
    <n v="35"/>
    <n v="94.5945945945946"/>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5" firstHeaderRow="1" firstDataRow="1" firstDataCol="1"/>
  <pivotFields count="3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37"/>
    <field x="36"/>
    <field x="18"/>
  </rowFields>
  <rowItems count="20">
    <i>
      <x v="1"/>
    </i>
    <i r="1">
      <x v="1"/>
    </i>
    <i r="2">
      <x v="14"/>
    </i>
    <i r="2">
      <x v="15"/>
    </i>
    <i r="2">
      <x v="16"/>
    </i>
    <i r="2">
      <x v="17"/>
    </i>
    <i r="2">
      <x v="18"/>
    </i>
    <i r="2">
      <x v="19"/>
    </i>
    <i r="2">
      <x v="20"/>
    </i>
    <i r="2">
      <x v="21"/>
    </i>
    <i r="2">
      <x v="22"/>
    </i>
    <i r="2">
      <x v="23"/>
    </i>
    <i r="2">
      <x v="24"/>
    </i>
    <i r="2">
      <x v="25"/>
    </i>
    <i r="2">
      <x v="26"/>
    </i>
    <i r="2">
      <x v="27"/>
    </i>
    <i r="2">
      <x v="28"/>
    </i>
    <i r="2">
      <x v="29"/>
    </i>
    <i r="2">
      <x v="30"/>
    </i>
    <i t="grand">
      <x/>
    </i>
  </rowItems>
  <colItems count="1">
    <i/>
  </colItems>
  <dataFields count="1">
    <dataField name="Count of Time" fld="18"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J52" totalsRowShown="0" headerRowDxfId="227" dataDxfId="226">
  <autoFilter ref="A2:AJ52"/>
  <tableColumns count="36">
    <tableColumn id="1" name="Vertex 1" dataDxfId="178"/>
    <tableColumn id="2" name="Vertex 2" dataDxfId="176"/>
    <tableColumn id="3" name="Color" dataDxfId="177"/>
    <tableColumn id="4" name="Width" dataDxfId="225"/>
    <tableColumn id="11" name="Style" dataDxfId="224"/>
    <tableColumn id="5" name="Opacity" dataDxfId="223"/>
    <tableColumn id="6" name="Visibility" dataDxfId="222"/>
    <tableColumn id="10" name="Label" dataDxfId="221"/>
    <tableColumn id="12" name="Label Text Color" dataDxfId="220"/>
    <tableColumn id="13" name="Label Font Size" dataDxfId="219"/>
    <tableColumn id="14" name="Reciprocated?" dataDxfId="72"/>
    <tableColumn id="7" name="ID" dataDxfId="218"/>
    <tableColumn id="9" name="Dynamic Filter" dataDxfId="217"/>
    <tableColumn id="8" name="Add Your Own Columns Here" dataDxfId="175"/>
    <tableColumn id="15" name="Relationship" dataDxfId="174"/>
    <tableColumn id="16" name="Type" dataDxfId="173"/>
    <tableColumn id="17" name="Post Content" dataDxfId="172"/>
    <tableColumn id="18" name="Post URL" dataDxfId="171"/>
    <tableColumn id="19" name="Time" dataDxfId="170"/>
    <tableColumn id="20" name="Total Likes" dataDxfId="169"/>
    <tableColumn id="21" name="Total Comments" dataDxfId="168"/>
    <tableColumn id="22" name="URLs in Post" dataDxfId="167"/>
    <tableColumn id="23" name="Domains in Post" dataDxfId="166"/>
    <tableColumn id="24" name="Hashtags in Post" dataDxfId="165"/>
    <tableColumn id="25" name="Edge Weight"/>
    <tableColumn id="26" name="Vertex 1 Group" dataDxfId="129">
      <calculatedColumnFormula>REPLACE(INDEX(GroupVertices[Group], MATCH(Edges[[#This Row],[Vertex 1]],GroupVertices[Vertex],0)),1,1,"")</calculatedColumnFormula>
    </tableColumn>
    <tableColumn id="27" name="Vertex 2 Group" dataDxfId="98">
      <calculatedColumnFormula>REPLACE(INDEX(GroupVertices[Group], MATCH(Edges[[#This Row],[Vertex 2]],GroupVertices[Vertex],0)),1,1,"")</calculatedColumnFormula>
    </tableColumn>
    <tableColumn id="28" name="Sentiment List #1: Positive Word Count" dataDxfId="97"/>
    <tableColumn id="29" name="Sentiment List #1: Positive Word Percentage (%)" dataDxfId="96"/>
    <tableColumn id="30" name="Sentiment List #2: Negative Word Count" dataDxfId="95"/>
    <tableColumn id="31" name="Sentiment List #2: Negative Word Percentage (%)" dataDxfId="94"/>
    <tableColumn id="32" name="Sentiment List #3: Keywords Word Count" dataDxfId="93"/>
    <tableColumn id="33" name="Sentiment List #3: Keywords Word Percentage (%)" dataDxfId="92"/>
    <tableColumn id="34" name="Non-categorized Word Count" dataDxfId="91"/>
    <tableColumn id="35" name="Non-categorized Word Percentage (%)" dataDxfId="90"/>
    <tableColumn id="36" name="Edge Content Word Count" dataDxfId="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128" dataDxfId="127">
  <autoFilter ref="A2:C3"/>
  <tableColumns count="3">
    <tableColumn id="1" name="Group 1" dataDxfId="126"/>
    <tableColumn id="2" name="Group 2" dataDxfId="125"/>
    <tableColumn id="3" name="Edges" dataDxfId="124"/>
  </tableColumns>
  <tableStyleInfo name="NodeXL Table" showFirstColumn="0" showLastColumn="0" showRowStripes="1" showColumnStripes="0"/>
</table>
</file>

<file path=xl/tables/table12.xml><?xml version="1.0" encoding="utf-8"?>
<table xmlns="http://schemas.openxmlformats.org/spreadsheetml/2006/main" id="11" name="Words" displayName="Words" ref="A1:G276" totalsRowShown="0" headerRowDxfId="121" dataDxfId="120">
  <autoFilter ref="A1:G276"/>
  <tableColumns count="7">
    <tableColumn id="1" name="Word" dataDxfId="119"/>
    <tableColumn id="2" name="Count" dataDxfId="118"/>
    <tableColumn id="3" name="Salience" dataDxfId="117"/>
    <tableColumn id="4" name="Group" dataDxfId="116"/>
    <tableColumn id="5" name="Word on Sentiment List #1: Positive" dataDxfId="115"/>
    <tableColumn id="6" name="Word on Sentiment List #2: Negative" dataDxfId="114"/>
    <tableColumn id="7" name="Word on Sentiment List #3: Keywords" dataDxfId="113"/>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129" totalsRowShown="0" headerRowDxfId="112" dataDxfId="111">
  <autoFilter ref="A1:L129"/>
  <tableColumns count="12">
    <tableColumn id="1" name="Word 1" dataDxfId="110"/>
    <tableColumn id="2" name="Word 2" dataDxfId="109"/>
    <tableColumn id="3" name="Count" dataDxfId="108"/>
    <tableColumn id="4" name="Salience" dataDxfId="107"/>
    <tableColumn id="5" name="Mutual Information" dataDxfId="106"/>
    <tableColumn id="6" name="Group" dataDxfId="105"/>
    <tableColumn id="7" name="Word1 on Sentiment List #1: Positive" dataDxfId="104"/>
    <tableColumn id="8" name="Word1 on Sentiment List #2: Negative" dataDxfId="103"/>
    <tableColumn id="9" name="Word1 on Sentiment List #3: Keywords" dataDxfId="102"/>
    <tableColumn id="10" name="Word2 on Sentiment List #1: Positive" dataDxfId="101"/>
    <tableColumn id="11" name="Word2 on Sentiment List #2: Negative" dataDxfId="100"/>
    <tableColumn id="12" name="Word2 on Sentiment List #3: Keywords" dataDxfId="99"/>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D2" totalsRowShown="0" headerRowDxfId="46" dataDxfId="45">
  <autoFilter ref="A1:D2"/>
  <tableColumns count="4">
    <tableColumn id="1" name="Top URLs in Post in Entire Graph" dataDxfId="44"/>
    <tableColumn id="2" name="Entire Graph Count" dataDxfId="43"/>
    <tableColumn id="3" name="Top URLs in Post in G1" dataDxfId="42"/>
    <tableColumn id="4" name="G1 Count" dataDxfId="41"/>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4:D5" totalsRowShown="0" headerRowDxfId="39" dataDxfId="38">
  <autoFilter ref="A4:D5"/>
  <tableColumns count="4">
    <tableColumn id="1" name="Top Domains in Post in Entire Graph" dataDxfId="37"/>
    <tableColumn id="2" name="Entire Graph Count" dataDxfId="36"/>
    <tableColumn id="3" name="Top Domains in Post in G1" dataDxfId="35"/>
    <tableColumn id="4" name="G1 Count" dataDxfId="34"/>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7:D17" totalsRowShown="0" headerRowDxfId="32" dataDxfId="31">
  <autoFilter ref="A7:D17"/>
  <tableColumns count="4">
    <tableColumn id="1" name="Top Hashtags in Post in Entire Graph" dataDxfId="30"/>
    <tableColumn id="2" name="Entire Graph Count" dataDxfId="29"/>
    <tableColumn id="3" name="Top Hashtags in Post in G1" dataDxfId="28"/>
    <tableColumn id="4" name="G1 Count" dataDxfId="27"/>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20:D30" totalsRowShown="0" headerRowDxfId="25" dataDxfId="24">
  <autoFilter ref="A20:D30"/>
  <tableColumns count="4">
    <tableColumn id="1" name="Top Words in Post Content in Entire Graph" dataDxfId="23"/>
    <tableColumn id="2" name="Entire Graph Count" dataDxfId="22"/>
    <tableColumn id="3" name="Top Words in Post Content in G1" dataDxfId="21"/>
    <tableColumn id="4" name="G1 Count" dataDxfId="20"/>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33:D43" totalsRowShown="0" headerRowDxfId="18" dataDxfId="17">
  <autoFilter ref="A33:D43"/>
  <tableColumns count="4">
    <tableColumn id="1" name="Top Word Pairs in Post Content in Entire Graph" dataDxfId="16"/>
    <tableColumn id="2" name="Entire Graph Count" dataDxfId="15"/>
    <tableColumn id="3" name="Top Word Pairs in Post Content in G1" dataDxfId="14"/>
    <tableColumn id="4" name="G1 Count" dataDxfId="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P52" totalsRowShown="0" headerRowDxfId="216" dataDxfId="215">
  <autoFilter ref="A2:BP52"/>
  <tableColumns count="68">
    <tableColumn id="1" name="Vertex" dataDxfId="214"/>
    <tableColumn id="2" name="Color" dataDxfId="213"/>
    <tableColumn id="5" name="Shape" dataDxfId="212"/>
    <tableColumn id="6" name="Size" dataDxfId="211"/>
    <tableColumn id="4" name="Opacity" dataDxfId="162"/>
    <tableColumn id="7" name="Image File" dataDxfId="161"/>
    <tableColumn id="3" name="Visibility" dataDxfId="156"/>
    <tableColumn id="10" name="Label" dataDxfId="154"/>
    <tableColumn id="16" name="Label Fill Color" dataDxfId="155"/>
    <tableColumn id="9" name="Label Position" dataDxfId="159"/>
    <tableColumn id="8" name="Tooltip" dataDxfId="157"/>
    <tableColumn id="18" name="Layout Order" dataDxfId="158"/>
    <tableColumn id="13" name="X" dataDxfId="210"/>
    <tableColumn id="14" name="Y" dataDxfId="209"/>
    <tableColumn id="12" name="Locked?" dataDxfId="208"/>
    <tableColumn id="19" name="Polar R" dataDxfId="207"/>
    <tableColumn id="20" name="Polar Angle" dataDxfId="206"/>
    <tableColumn id="21" name="Degree" dataDxfId="55"/>
    <tableColumn id="22" name="In-Degree" dataDxfId="54"/>
    <tableColumn id="23" name="Out-Degree" dataDxfId="51"/>
    <tableColumn id="24" name="Betweenness Centrality" dataDxfId="50"/>
    <tableColumn id="25" name="Closeness Centrality" dataDxfId="49"/>
    <tableColumn id="26" name="Eigenvector Centrality" dataDxfId="47"/>
    <tableColumn id="15" name="PageRank" dataDxfId="48"/>
    <tableColumn id="27" name="Clustering Coefficient" dataDxfId="52"/>
    <tableColumn id="29" name="Reciprocated Vertex Pair Ratio" dataDxfId="53"/>
    <tableColumn id="11" name="ID" dataDxfId="205"/>
    <tableColumn id="28" name="Dynamic Filter" dataDxfId="204"/>
    <tableColumn id="17" name="Add Your Own Columns Here" dataDxfId="164"/>
    <tableColumn id="30" name="Custom Menu Item Text" dataDxfId="163"/>
    <tableColumn id="31" name="Custom Menu Item Action" dataDxfId="160"/>
    <tableColumn id="32" name="Content" dataDxfId="153"/>
    <tableColumn id="33" name="Vertex Type" dataDxfId="152"/>
    <tableColumn id="34" name="Post Type" dataDxfId="151"/>
    <tableColumn id="35" name="Author" dataDxfId="150"/>
    <tableColumn id="36" name="Post Date" dataDxfId="149"/>
    <tableColumn id="37" name="Image" dataDxfId="148"/>
    <tableColumn id="38" name="Post URL" dataDxfId="147"/>
    <tableColumn id="39" name="Total Likes" dataDxfId="146"/>
    <tableColumn id="40" name="Total Comments" dataDxfId="145"/>
    <tableColumn id="41" name="Total Shares" dataDxfId="144"/>
    <tableColumn id="42" name="Attachment Description" dataDxfId="143"/>
    <tableColumn id="43" name="Attachment Title" dataDxfId="142"/>
    <tableColumn id="44" name="Attachment Type" dataDxfId="141"/>
    <tableColumn id="45" name="Attachment URL" dataDxfId="140"/>
    <tableColumn id="46" name="Parent ID" dataDxfId="139"/>
    <tableColumn id="47" name="Comment Date" dataDxfId="138"/>
    <tableColumn id="48" name="Comment URL" dataDxfId="130"/>
    <tableColumn id="49" name="Vertex Group" dataDxfId="88">
      <calculatedColumnFormula>REPLACE(INDEX(GroupVertices[Group], MATCH(Vertices[[#This Row],[Vertex]],GroupVertices[Vertex],0)),1,1,"")</calculatedColumnFormula>
    </tableColumn>
    <tableColumn id="50" name="Sentiment List #1: Positive Word Count" dataDxfId="87"/>
    <tableColumn id="51" name="Sentiment List #1: Positive Word Percentage (%)" dataDxfId="86"/>
    <tableColumn id="52" name="Sentiment List #2: Negative Word Count" dataDxfId="85"/>
    <tableColumn id="53" name="Sentiment List #2: Negative Word Percentage (%)" dataDxfId="84"/>
    <tableColumn id="54" name="Sentiment List #3: Keywords Word Count" dataDxfId="83"/>
    <tableColumn id="55" name="Sentiment List #3: Keywords Word Percentage (%)" dataDxfId="82"/>
    <tableColumn id="56" name="Non-categorized Word Count" dataDxfId="81"/>
    <tableColumn id="57" name="Non-categorized Word Percentage (%)" dataDxfId="80"/>
    <tableColumn id="58" name="Vertex Content Word Count" dataDxfId="10"/>
    <tableColumn id="59" name="URLs in Post by Count" dataDxfId="9"/>
    <tableColumn id="60" name="URLs in Post by Salience" dataDxfId="8"/>
    <tableColumn id="61" name="Domains in Post by Count" dataDxfId="7"/>
    <tableColumn id="62" name="Domains in Post by Salience" dataDxfId="6"/>
    <tableColumn id="63" name="Hashtags in Post by Count" dataDxfId="5"/>
    <tableColumn id="64" name="Hashtags in Post by Salience" dataDxfId="4"/>
    <tableColumn id="65" name="Top Words in Post Content by Count" dataDxfId="3"/>
    <tableColumn id="66" name="Top Words in Post Content by Salience" dataDxfId="2"/>
    <tableColumn id="67" name="Top Word Pairs in Post Content by Count" dataDxfId="1"/>
    <tableColumn id="68" name="Top Word Pairs in Post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L3" totalsRowShown="0" headerRowDxfId="203">
  <autoFilter ref="A2:AL3"/>
  <tableColumns count="38">
    <tableColumn id="1" name="Group" dataDxfId="137"/>
    <tableColumn id="2" name="Vertex Color" dataDxfId="136"/>
    <tableColumn id="3" name="Vertex Shape" dataDxfId="134"/>
    <tableColumn id="22" name="Visibility" dataDxfId="135"/>
    <tableColumn id="4" name="Collapsed?"/>
    <tableColumn id="18" name="Label" dataDxfId="202"/>
    <tableColumn id="20" name="Collapsed X"/>
    <tableColumn id="21" name="Collapsed Y"/>
    <tableColumn id="6" name="ID" dataDxfId="201"/>
    <tableColumn id="19" name="Collapsed Properties" dataDxfId="71"/>
    <tableColumn id="5" name="Vertices" dataDxfId="70"/>
    <tableColumn id="7" name="Unique Edges" dataDxfId="69"/>
    <tableColumn id="8" name="Edges With Duplicates" dataDxfId="68"/>
    <tableColumn id="9" name="Total Edges" dataDxfId="67"/>
    <tableColumn id="10" name="Self-Loops" dataDxfId="66"/>
    <tableColumn id="24" name="Reciprocated Vertex Pair Ratio" dataDxfId="65"/>
    <tableColumn id="25" name="Reciprocated Edge Ratio" dataDxfId="64"/>
    <tableColumn id="11" name="Connected Components" dataDxfId="63"/>
    <tableColumn id="12" name="Single-Vertex Connected Components" dataDxfId="62"/>
    <tableColumn id="13" name="Maximum Vertices in a Connected Component" dataDxfId="61"/>
    <tableColumn id="14" name="Maximum Edges in a Connected Component" dataDxfId="60"/>
    <tableColumn id="15" name="Maximum Geodesic Distance (Diameter)" dataDxfId="59"/>
    <tableColumn id="16" name="Average Geodesic Distance" dataDxfId="58"/>
    <tableColumn id="17" name="Graph Density" dataDxfId="56"/>
    <tableColumn id="23" name="Sentiment List #1: Positive Word Count" dataDxfId="57"/>
    <tableColumn id="26" name="Sentiment List #1: Positive Word Percentage (%)" dataDxfId="79"/>
    <tableColumn id="27" name="Sentiment List #2: Negative Word Count" dataDxfId="78"/>
    <tableColumn id="28" name="Sentiment List #2: Negative Word Percentage (%)" dataDxfId="77"/>
    <tableColumn id="29" name="Sentiment List #3: Keywords Word Count" dataDxfId="76"/>
    <tableColumn id="30" name="Sentiment List #3: Keywords Word Percentage (%)" dataDxfId="75"/>
    <tableColumn id="31" name="Non-categorized Word Count" dataDxfId="74"/>
    <tableColumn id="32" name="Non-categorized Word Percentage (%)" dataDxfId="73"/>
    <tableColumn id="33" name="Group Content Word Count" dataDxfId="40"/>
    <tableColumn id="34" name="Top URLs in Post" dataDxfId="33"/>
    <tableColumn id="35" name="Top Domains in Post" dataDxfId="26"/>
    <tableColumn id="36" name="Top Hashtags in Post" dataDxfId="19"/>
    <tableColumn id="37" name="Top Words in Post Content" dataDxfId="12"/>
    <tableColumn id="38" name="Top Word Pairs in Post Cont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200" dataDxfId="199">
  <autoFilter ref="A1:C51"/>
  <tableColumns count="3">
    <tableColumn id="1" name="Group" dataDxfId="133"/>
    <tableColumn id="2" name="Vertex" dataDxfId="132"/>
    <tableColumn id="3" name="Vertex ID" dataDxfId="13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23"/>
    <tableColumn id="2" name="Value" dataDxfId="1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8"/>
    <tableColumn id="2" name="Degree Frequency" dataDxfId="197">
      <calculatedColumnFormula>COUNTIF(Vertices[Degree], "&gt;= " &amp; D2) - COUNTIF(Vertices[Degree], "&gt;=" &amp; D3)</calculatedColumnFormula>
    </tableColumn>
    <tableColumn id="3" name="In-Degree Bin" dataDxfId="196"/>
    <tableColumn id="4" name="In-Degree Frequency" dataDxfId="195">
      <calculatedColumnFormula>COUNTIF(Vertices[In-Degree], "&gt;= " &amp; F2) - COUNTIF(Vertices[In-Degree], "&gt;=" &amp; F3)</calculatedColumnFormula>
    </tableColumn>
    <tableColumn id="5" name="Out-Degree Bin" dataDxfId="194"/>
    <tableColumn id="6" name="Out-Degree Frequency" dataDxfId="193">
      <calculatedColumnFormula>COUNTIF(Vertices[Out-Degree], "&gt;= " &amp; H2) - COUNTIF(Vertices[Out-Degree], "&gt;=" &amp; H3)</calculatedColumnFormula>
    </tableColumn>
    <tableColumn id="7" name="Betweenness Centrality Bin" dataDxfId="192"/>
    <tableColumn id="8" name="Betweenness Centrality Frequency" dataDxfId="191">
      <calculatedColumnFormula>COUNTIF(Vertices[Betweenness Centrality], "&gt;= " &amp; J2) - COUNTIF(Vertices[Betweenness Centrality], "&gt;=" &amp; J3)</calculatedColumnFormula>
    </tableColumn>
    <tableColumn id="9" name="Closeness Centrality Bin" dataDxfId="190"/>
    <tableColumn id="10" name="Closeness Centrality Frequency" dataDxfId="189">
      <calculatedColumnFormula>COUNTIF(Vertices[Closeness Centrality], "&gt;= " &amp; L2) - COUNTIF(Vertices[Closeness Centrality], "&gt;=" &amp; L3)</calculatedColumnFormula>
    </tableColumn>
    <tableColumn id="11" name="Eigenvector Centrality Bin" dataDxfId="188"/>
    <tableColumn id="12" name="Eigenvector Centrality Frequency" dataDxfId="187">
      <calculatedColumnFormula>COUNTIF(Vertices[Eigenvector Centrality], "&gt;= " &amp; N2) - COUNTIF(Vertices[Eigenvector Centrality], "&gt;=" &amp; N3)</calculatedColumnFormula>
    </tableColumn>
    <tableColumn id="18" name="PageRank Bin" dataDxfId="186"/>
    <tableColumn id="17" name="PageRank Frequency" dataDxfId="185">
      <calculatedColumnFormula>COUNTIF(Vertices[Eigenvector Centrality], "&gt;= " &amp; P2) - COUNTIF(Vertices[Eigenvector Centrality], "&gt;=" &amp; P3)</calculatedColumnFormula>
    </tableColumn>
    <tableColumn id="13" name="Clustering Coefficient Bin" dataDxfId="184"/>
    <tableColumn id="14" name="Clustering Coefficient Frequency" dataDxfId="183">
      <calculatedColumnFormula>COUNTIF(Vertices[Clustering Coefficient], "&gt;= " &amp; R2) - COUNTIF(Vertices[Clustering Coefficient], "&gt;=" &amp; R3)</calculatedColumnFormula>
    </tableColumn>
    <tableColumn id="15" name="Dynamic Filter Bin" dataDxfId="182"/>
    <tableColumn id="16" name="Dynamic Filter Frequency" dataDxfId="1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180">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22541752487_10156857933162488" TargetMode="External" /><Relationship Id="rId2" Type="http://schemas.openxmlformats.org/officeDocument/2006/relationships/hyperlink" Target="https://www.facebook.com/22541752487_10156855666577488" TargetMode="External" /><Relationship Id="rId3" Type="http://schemas.openxmlformats.org/officeDocument/2006/relationships/hyperlink" Target="https://www.facebook.com/22541752487_10156862507352488" TargetMode="External" /><Relationship Id="rId4" Type="http://schemas.openxmlformats.org/officeDocument/2006/relationships/hyperlink" Target="https://www.facebook.com/22541752487_10156863050512488" TargetMode="External" /><Relationship Id="rId5" Type="http://schemas.openxmlformats.org/officeDocument/2006/relationships/hyperlink" Target="https://www.facebook.com/22541752487_10156864625737488" TargetMode="External" /><Relationship Id="rId6" Type="http://schemas.openxmlformats.org/officeDocument/2006/relationships/hyperlink" Target="https://www.facebook.com/22541752487_10156864762747488" TargetMode="External" /><Relationship Id="rId7" Type="http://schemas.openxmlformats.org/officeDocument/2006/relationships/hyperlink" Target="https://www.facebook.com/22541752487_10156866032387488" TargetMode="External" /><Relationship Id="rId8" Type="http://schemas.openxmlformats.org/officeDocument/2006/relationships/hyperlink" Target="https://www.facebook.com/22541752487_10156865259227488" TargetMode="External" /><Relationship Id="rId9" Type="http://schemas.openxmlformats.org/officeDocument/2006/relationships/hyperlink" Target="https://www.facebook.com/22541752487_10156867351842488" TargetMode="External" /><Relationship Id="rId10" Type="http://schemas.openxmlformats.org/officeDocument/2006/relationships/hyperlink" Target="https://www.facebook.com/22541752487_10156867817567488" TargetMode="External" /><Relationship Id="rId11" Type="http://schemas.openxmlformats.org/officeDocument/2006/relationships/hyperlink" Target="https://www.facebook.com/22541752487_10156868295562488" TargetMode="External" /><Relationship Id="rId12" Type="http://schemas.openxmlformats.org/officeDocument/2006/relationships/hyperlink" Target="https://www.facebook.com/22541752487_10156862519442488" TargetMode="External" /><Relationship Id="rId13" Type="http://schemas.openxmlformats.org/officeDocument/2006/relationships/hyperlink" Target="https://www.facebook.com/22541752487_2186408618141058" TargetMode="External" /><Relationship Id="rId14" Type="http://schemas.openxmlformats.org/officeDocument/2006/relationships/hyperlink" Target="https://www.facebook.com/22541752487_10156869527717488" TargetMode="External" /><Relationship Id="rId15" Type="http://schemas.openxmlformats.org/officeDocument/2006/relationships/hyperlink" Target="https://www.facebook.com/22541752487_10156871549517488" TargetMode="External" /><Relationship Id="rId16" Type="http://schemas.openxmlformats.org/officeDocument/2006/relationships/hyperlink" Target="https://www.facebook.com/22541752487_10156872145032488" TargetMode="External" /><Relationship Id="rId17" Type="http://schemas.openxmlformats.org/officeDocument/2006/relationships/hyperlink" Target="https://www.facebook.com/22541752487_10156872366387488" TargetMode="External" /><Relationship Id="rId18" Type="http://schemas.openxmlformats.org/officeDocument/2006/relationships/hyperlink" Target="https://www.facebook.com/22541752487_380328882746922" TargetMode="External" /><Relationship Id="rId19" Type="http://schemas.openxmlformats.org/officeDocument/2006/relationships/hyperlink" Target="https://www.facebook.com/22541752487_10156874513742488" TargetMode="External" /><Relationship Id="rId20" Type="http://schemas.openxmlformats.org/officeDocument/2006/relationships/hyperlink" Target="https://www.facebook.com/22541752487_10156874636477488" TargetMode="External" /><Relationship Id="rId21" Type="http://schemas.openxmlformats.org/officeDocument/2006/relationships/hyperlink" Target="https://www.facebook.com/22541752487_533537190480535" TargetMode="External" /><Relationship Id="rId22" Type="http://schemas.openxmlformats.org/officeDocument/2006/relationships/hyperlink" Target="https://www.facebook.com/22541752487_10156874860592488" TargetMode="External" /><Relationship Id="rId23" Type="http://schemas.openxmlformats.org/officeDocument/2006/relationships/hyperlink" Target="https://www.facebook.com/22541752487_10156871616887488" TargetMode="External" /><Relationship Id="rId24" Type="http://schemas.openxmlformats.org/officeDocument/2006/relationships/hyperlink" Target="https://www.facebook.com/22541752487_10156876395437488" TargetMode="External" /><Relationship Id="rId25" Type="http://schemas.openxmlformats.org/officeDocument/2006/relationships/hyperlink" Target="https://www.facebook.com/22541752487_10156878812302488" TargetMode="External" /><Relationship Id="rId26" Type="http://schemas.openxmlformats.org/officeDocument/2006/relationships/hyperlink" Target="https://www.facebook.com/22541752487_10156879173517488" TargetMode="External" /><Relationship Id="rId27" Type="http://schemas.openxmlformats.org/officeDocument/2006/relationships/hyperlink" Target="https://www.facebook.com/22541752487_10156878752092488" TargetMode="External" /><Relationship Id="rId28" Type="http://schemas.openxmlformats.org/officeDocument/2006/relationships/hyperlink" Target="https://www.facebook.com/22541752487_337727817081840" TargetMode="External" /><Relationship Id="rId29" Type="http://schemas.openxmlformats.org/officeDocument/2006/relationships/hyperlink" Target="https://www.facebook.com/22541752487_2360408894238493" TargetMode="External" /><Relationship Id="rId30" Type="http://schemas.openxmlformats.org/officeDocument/2006/relationships/hyperlink" Target="https://www.facebook.com/22541752487_10156883174337488" TargetMode="External" /><Relationship Id="rId31" Type="http://schemas.openxmlformats.org/officeDocument/2006/relationships/hyperlink" Target="https://www.facebook.com/22541752487_10156881792647488" TargetMode="External" /><Relationship Id="rId32" Type="http://schemas.openxmlformats.org/officeDocument/2006/relationships/hyperlink" Target="https://www.facebook.com/22541752487_10156883353982488" TargetMode="External" /><Relationship Id="rId33" Type="http://schemas.openxmlformats.org/officeDocument/2006/relationships/hyperlink" Target="https://www.facebook.com/22541752487_10156883887642488" TargetMode="External" /><Relationship Id="rId34" Type="http://schemas.openxmlformats.org/officeDocument/2006/relationships/hyperlink" Target="https://www.facebook.com/22541752487_10156885184547488" TargetMode="External" /><Relationship Id="rId35" Type="http://schemas.openxmlformats.org/officeDocument/2006/relationships/hyperlink" Target="https://www.facebook.com/22541752487_10156885303637488" TargetMode="External" /><Relationship Id="rId36" Type="http://schemas.openxmlformats.org/officeDocument/2006/relationships/hyperlink" Target="https://www.facebook.com/22541752487_10156885148167488" TargetMode="External" /><Relationship Id="rId37" Type="http://schemas.openxmlformats.org/officeDocument/2006/relationships/hyperlink" Target="https://www.facebook.com/22541752487_10156887036357488" TargetMode="External" /><Relationship Id="rId38" Type="http://schemas.openxmlformats.org/officeDocument/2006/relationships/hyperlink" Target="https://www.facebook.com/22541752487_2196369240604011" TargetMode="External" /><Relationship Id="rId39" Type="http://schemas.openxmlformats.org/officeDocument/2006/relationships/hyperlink" Target="https://www.facebook.com/22541752487_769628746726665" TargetMode="External" /><Relationship Id="rId40" Type="http://schemas.openxmlformats.org/officeDocument/2006/relationships/hyperlink" Target="https://www.facebook.com/22541752487_10156888667497488" TargetMode="External" /><Relationship Id="rId41" Type="http://schemas.openxmlformats.org/officeDocument/2006/relationships/hyperlink" Target="https://www.facebook.com/22541752487_10156887301747488" TargetMode="External" /><Relationship Id="rId42" Type="http://schemas.openxmlformats.org/officeDocument/2006/relationships/hyperlink" Target="https://www.facebook.com/22541752487_10156890441832488" TargetMode="External" /><Relationship Id="rId43" Type="http://schemas.openxmlformats.org/officeDocument/2006/relationships/hyperlink" Target="https://www.facebook.com/22541752487_10156891071487488" TargetMode="External" /><Relationship Id="rId44" Type="http://schemas.openxmlformats.org/officeDocument/2006/relationships/hyperlink" Target="https://www.facebook.com/22541752487_10156885312117488" TargetMode="External" /><Relationship Id="rId45" Type="http://schemas.openxmlformats.org/officeDocument/2006/relationships/hyperlink" Target="https://www.facebook.com/22541752487_10156894818712488" TargetMode="External" /><Relationship Id="rId46" Type="http://schemas.openxmlformats.org/officeDocument/2006/relationships/hyperlink" Target="https://www.facebook.com/22541752487_10156895159557488" TargetMode="External" /><Relationship Id="rId47" Type="http://schemas.openxmlformats.org/officeDocument/2006/relationships/hyperlink" Target="https://www.facebook.com/22541752487_10156896948497488" TargetMode="External" /><Relationship Id="rId48" Type="http://schemas.openxmlformats.org/officeDocument/2006/relationships/hyperlink" Target="https://www.facebook.com/22541752487_10156897016182488" TargetMode="External" /><Relationship Id="rId49" Type="http://schemas.openxmlformats.org/officeDocument/2006/relationships/hyperlink" Target="https://www.facebook.com/22541752487_10156897440202488" TargetMode="External" /><Relationship Id="rId50" Type="http://schemas.openxmlformats.org/officeDocument/2006/relationships/hyperlink" Target="https://www.facebook.com/22541752487_10156899593692488" TargetMode="External" /><Relationship Id="rId51" Type="http://schemas.openxmlformats.org/officeDocument/2006/relationships/comments" Target="../comments1.xml" /><Relationship Id="rId52" Type="http://schemas.openxmlformats.org/officeDocument/2006/relationships/vmlDrawing" Target="../drawings/vmlDrawing1.vml" /><Relationship Id="rId53" Type="http://schemas.openxmlformats.org/officeDocument/2006/relationships/table" Target="../tables/table1.xml" /><Relationship Id="rId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table" Target="../tables/table15.xml" /><Relationship Id="rId3" Type="http://schemas.openxmlformats.org/officeDocument/2006/relationships/table" Target="../tables/table16.xml" /><Relationship Id="rId4" Type="http://schemas.openxmlformats.org/officeDocument/2006/relationships/table" Target="../tables/table17.xml" /><Relationship Id="rId5" Type="http://schemas.openxmlformats.org/officeDocument/2006/relationships/table" Target="../tables/table1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22541752487_10156857933162488" TargetMode="External" /><Relationship Id="rId2" Type="http://schemas.openxmlformats.org/officeDocument/2006/relationships/hyperlink" Target="https://www.facebook.com/22541752487_10156855666577488" TargetMode="External" /><Relationship Id="rId3" Type="http://schemas.openxmlformats.org/officeDocument/2006/relationships/hyperlink" Target="https://www.facebook.com/22541752487_10156862507352488" TargetMode="External" /><Relationship Id="rId4" Type="http://schemas.openxmlformats.org/officeDocument/2006/relationships/hyperlink" Target="https://www.facebook.com/22541752487_10156863050512488" TargetMode="External" /><Relationship Id="rId5" Type="http://schemas.openxmlformats.org/officeDocument/2006/relationships/hyperlink" Target="https://www.facebook.com/22541752487_10156864625737488" TargetMode="External" /><Relationship Id="rId6" Type="http://schemas.openxmlformats.org/officeDocument/2006/relationships/hyperlink" Target="https://www.facebook.com/22541752487_10156864762747488" TargetMode="External" /><Relationship Id="rId7" Type="http://schemas.openxmlformats.org/officeDocument/2006/relationships/hyperlink" Target="https://www.facebook.com/22541752487_10156866032387488" TargetMode="External" /><Relationship Id="rId8" Type="http://schemas.openxmlformats.org/officeDocument/2006/relationships/hyperlink" Target="https://www.facebook.com/22541752487_10156865259227488" TargetMode="External" /><Relationship Id="rId9" Type="http://schemas.openxmlformats.org/officeDocument/2006/relationships/hyperlink" Target="https://www.facebook.com/22541752487_10156867351842488" TargetMode="External" /><Relationship Id="rId10" Type="http://schemas.openxmlformats.org/officeDocument/2006/relationships/hyperlink" Target="https://www.facebook.com/22541752487_10156867817567488" TargetMode="External" /><Relationship Id="rId11" Type="http://schemas.openxmlformats.org/officeDocument/2006/relationships/hyperlink" Target="https://www.facebook.com/22541752487_10156868295562488" TargetMode="External" /><Relationship Id="rId12" Type="http://schemas.openxmlformats.org/officeDocument/2006/relationships/hyperlink" Target="https://www.facebook.com/22541752487_10156862519442488" TargetMode="External" /><Relationship Id="rId13" Type="http://schemas.openxmlformats.org/officeDocument/2006/relationships/hyperlink" Target="https://www.facebook.com/22541752487_2186408618141058" TargetMode="External" /><Relationship Id="rId14" Type="http://schemas.openxmlformats.org/officeDocument/2006/relationships/hyperlink" Target="https://www.facebook.com/22541752487_10156869527717488" TargetMode="External" /><Relationship Id="rId15" Type="http://schemas.openxmlformats.org/officeDocument/2006/relationships/hyperlink" Target="https://www.facebook.com/22541752487_10156871549517488" TargetMode="External" /><Relationship Id="rId16" Type="http://schemas.openxmlformats.org/officeDocument/2006/relationships/hyperlink" Target="https://www.facebook.com/22541752487_10156872145032488" TargetMode="External" /><Relationship Id="rId17" Type="http://schemas.openxmlformats.org/officeDocument/2006/relationships/hyperlink" Target="https://www.facebook.com/22541752487_10156872366387488" TargetMode="External" /><Relationship Id="rId18" Type="http://schemas.openxmlformats.org/officeDocument/2006/relationships/hyperlink" Target="https://www.facebook.com/22541752487_380328882746922" TargetMode="External" /><Relationship Id="rId19" Type="http://schemas.openxmlformats.org/officeDocument/2006/relationships/hyperlink" Target="https://www.facebook.com/22541752487_10156874513742488" TargetMode="External" /><Relationship Id="rId20" Type="http://schemas.openxmlformats.org/officeDocument/2006/relationships/hyperlink" Target="https://www.facebook.com/22541752487_10156874636477488" TargetMode="External" /><Relationship Id="rId21" Type="http://schemas.openxmlformats.org/officeDocument/2006/relationships/hyperlink" Target="https://www.facebook.com/22541752487_533537190480535" TargetMode="External" /><Relationship Id="rId22" Type="http://schemas.openxmlformats.org/officeDocument/2006/relationships/hyperlink" Target="https://www.facebook.com/22541752487_10156874860592488" TargetMode="External" /><Relationship Id="rId23" Type="http://schemas.openxmlformats.org/officeDocument/2006/relationships/hyperlink" Target="https://www.facebook.com/22541752487_10156871616887488" TargetMode="External" /><Relationship Id="rId24" Type="http://schemas.openxmlformats.org/officeDocument/2006/relationships/hyperlink" Target="https://www.facebook.com/22541752487_10156876395437488" TargetMode="External" /><Relationship Id="rId25" Type="http://schemas.openxmlformats.org/officeDocument/2006/relationships/hyperlink" Target="https://www.facebook.com/22541752487_10156878812302488" TargetMode="External" /><Relationship Id="rId26" Type="http://schemas.openxmlformats.org/officeDocument/2006/relationships/hyperlink" Target="https://www.facebook.com/22541752487_10156879173517488" TargetMode="External" /><Relationship Id="rId27" Type="http://schemas.openxmlformats.org/officeDocument/2006/relationships/hyperlink" Target="https://www.facebook.com/22541752487_10156878752092488" TargetMode="External" /><Relationship Id="rId28" Type="http://schemas.openxmlformats.org/officeDocument/2006/relationships/hyperlink" Target="https://www.facebook.com/22541752487_337727817081840" TargetMode="External" /><Relationship Id="rId29" Type="http://schemas.openxmlformats.org/officeDocument/2006/relationships/hyperlink" Target="https://www.facebook.com/22541752487_2360408894238493" TargetMode="External" /><Relationship Id="rId30" Type="http://schemas.openxmlformats.org/officeDocument/2006/relationships/hyperlink" Target="https://www.facebook.com/22541752487_10156883174337488" TargetMode="External" /><Relationship Id="rId31" Type="http://schemas.openxmlformats.org/officeDocument/2006/relationships/hyperlink" Target="https://www.facebook.com/22541752487_10156881792647488" TargetMode="External" /><Relationship Id="rId32" Type="http://schemas.openxmlformats.org/officeDocument/2006/relationships/hyperlink" Target="https://www.facebook.com/22541752487_10156883353982488" TargetMode="External" /><Relationship Id="rId33" Type="http://schemas.openxmlformats.org/officeDocument/2006/relationships/hyperlink" Target="https://www.facebook.com/22541752487_10156883887642488" TargetMode="External" /><Relationship Id="rId34" Type="http://schemas.openxmlformats.org/officeDocument/2006/relationships/hyperlink" Target="https://www.facebook.com/22541752487_10156885184547488" TargetMode="External" /><Relationship Id="rId35" Type="http://schemas.openxmlformats.org/officeDocument/2006/relationships/hyperlink" Target="https://www.facebook.com/22541752487_10156885303637488" TargetMode="External" /><Relationship Id="rId36" Type="http://schemas.openxmlformats.org/officeDocument/2006/relationships/hyperlink" Target="https://www.facebook.com/22541752487_10156885148167488" TargetMode="External" /><Relationship Id="rId37" Type="http://schemas.openxmlformats.org/officeDocument/2006/relationships/hyperlink" Target="https://www.facebook.com/22541752487_10156887036357488" TargetMode="External" /><Relationship Id="rId38" Type="http://schemas.openxmlformats.org/officeDocument/2006/relationships/hyperlink" Target="https://www.facebook.com/22541752487_2196369240604011" TargetMode="External" /><Relationship Id="rId39" Type="http://schemas.openxmlformats.org/officeDocument/2006/relationships/hyperlink" Target="https://www.facebook.com/22541752487_769628746726665" TargetMode="External" /><Relationship Id="rId40" Type="http://schemas.openxmlformats.org/officeDocument/2006/relationships/hyperlink" Target="https://www.facebook.com/22541752487_10156888667497488" TargetMode="External" /><Relationship Id="rId41" Type="http://schemas.openxmlformats.org/officeDocument/2006/relationships/hyperlink" Target="https://www.facebook.com/22541752487_10156887301747488" TargetMode="External" /><Relationship Id="rId42" Type="http://schemas.openxmlformats.org/officeDocument/2006/relationships/hyperlink" Target="https://www.facebook.com/22541752487_10156890441832488" TargetMode="External" /><Relationship Id="rId43" Type="http://schemas.openxmlformats.org/officeDocument/2006/relationships/hyperlink" Target="https://www.facebook.com/22541752487_10156891071487488" TargetMode="External" /><Relationship Id="rId44" Type="http://schemas.openxmlformats.org/officeDocument/2006/relationships/hyperlink" Target="https://www.facebook.com/22541752487_10156885312117488" TargetMode="External" /><Relationship Id="rId45" Type="http://schemas.openxmlformats.org/officeDocument/2006/relationships/hyperlink" Target="https://www.facebook.com/22541752487_10156894818712488" TargetMode="External" /><Relationship Id="rId46" Type="http://schemas.openxmlformats.org/officeDocument/2006/relationships/hyperlink" Target="https://www.facebook.com/22541752487_10156895159557488" TargetMode="External" /><Relationship Id="rId47" Type="http://schemas.openxmlformats.org/officeDocument/2006/relationships/hyperlink" Target="https://www.facebook.com/22541752487_10156896948497488" TargetMode="External" /><Relationship Id="rId48" Type="http://schemas.openxmlformats.org/officeDocument/2006/relationships/hyperlink" Target="https://www.facebook.com/22541752487_10156897016182488" TargetMode="External" /><Relationship Id="rId49" Type="http://schemas.openxmlformats.org/officeDocument/2006/relationships/hyperlink" Target="https://www.facebook.com/22541752487_10156897440202488" TargetMode="External" /><Relationship Id="rId50" Type="http://schemas.openxmlformats.org/officeDocument/2006/relationships/hyperlink" Target="https://www.facebook.com/22541752487_10156899593692488" TargetMode="External" /><Relationship Id="rId51" Type="http://schemas.openxmlformats.org/officeDocument/2006/relationships/hyperlink" Target="https://scontent.xx.fbcdn.net/v/t1.0-0/p130x130/49948657_10156857932867488_6122439957341536256_n.jpg?_nc_cat=105&amp;_nc_ht=scontent.xx&amp;oh=c7096e555d53e9a7fd9d5f2880cdb9fc&amp;oe=5CEDED7A" TargetMode="External" /><Relationship Id="rId52" Type="http://schemas.openxmlformats.org/officeDocument/2006/relationships/hyperlink" Target="https://scontent.xx.fbcdn.net/v/t15.5256-10/s130x130/49618640_554482171687528_1185421526430646272_n.jpg?_nc_cat=107&amp;_nc_ht=scontent.xx&amp;oh=dfdaf7cafa16440d48f4c42f5c180622&amp;oe=5CC3AAA1" TargetMode="External" /><Relationship Id="rId53" Type="http://schemas.openxmlformats.org/officeDocument/2006/relationships/hyperlink" Target="https://scontent.xx.fbcdn.net/v/t15.5256-10/p130x130/49200230_534431150396950_882911891553255424_n.jpg?_nc_cat=103&amp;_nc_ht=scontent.xx&amp;oh=de701019a18cd70d740fb0e3e49c04a7&amp;oe=5CFAF1F3" TargetMode="External" /><Relationship Id="rId54" Type="http://schemas.openxmlformats.org/officeDocument/2006/relationships/hyperlink" Target="https://scontent.xx.fbcdn.net/v/t15.13418-10/p130x130/49335045_1388654981277796_6305016169531179008_n.jpg?_nc_cat=107&amp;_nc_ht=scontent.xx&amp;oh=690077b04c1b7287891a02b9cb2b09f9&amp;oe=5CBCABD0" TargetMode="External" /><Relationship Id="rId55" Type="http://schemas.openxmlformats.org/officeDocument/2006/relationships/hyperlink" Target="https://scontent.xx.fbcdn.net/v/t1.0-0/s130x130/49210706_10156864617542488_8488126502532022272_n.png?_nc_cat=108&amp;_nc_ht=scontent.xx&amp;oh=61d3cb6081147eb048f9b19c40ffc8b6&amp;oe=5CB6629A" TargetMode="External" /><Relationship Id="rId56" Type="http://schemas.openxmlformats.org/officeDocument/2006/relationships/hyperlink" Target="https://scontent.xx.fbcdn.net/v/t1.0-0/p130x130/50491087_10156864754842488_5402664671880675328_n.jpg?_nc_cat=100&amp;_nc_ht=scontent.xx&amp;oh=7aed4060d60f5e00430a5bb856c96e91&amp;oe=5CB436AD" TargetMode="External" /><Relationship Id="rId57" Type="http://schemas.openxmlformats.org/officeDocument/2006/relationships/hyperlink" Target="https://scontent.xx.fbcdn.net/v/t1.0-0/s130x130/50454611_10156866023987488_6839296112445095936_n.jpg?_nc_cat=103&amp;_nc_ht=scontent.xx&amp;oh=0cfeb72410b9f68ab9b2a69d50b3dcd3&amp;oe=5CFFC9F3" TargetMode="External" /><Relationship Id="rId58" Type="http://schemas.openxmlformats.org/officeDocument/2006/relationships/hyperlink" Target="https://scontent.xx.fbcdn.net/v/t1.0-0/p130x130/50304673_10156865153942488_1483329048015798272_n.jpg?_nc_cat=101&amp;_nc_ht=scontent.xx&amp;oh=48a0a40347dac6d27d349f2d1de6211d&amp;oe=5CBF7767" TargetMode="External" /><Relationship Id="rId59" Type="http://schemas.openxmlformats.org/officeDocument/2006/relationships/hyperlink" Target="https://external.xx.fbcdn.net/safe_image.php?d=AQCXO69z3d4D8cy6&amp;w=130&amp;h=130&amp;url=http%3A%2F%2Fblog.greenpeace.de%2Fsites%2Fdefault%2Ffiles%2Fstyles%2Fgp_open_graph%2Fpublic%2Fmedia%2Fimages%2FGP0STSKJ2_Web_size.jpg%3Fitok%3DpONfWELO&amp;cfs=1&amp;sx=69&amp;sy=0&amp;sw=533&amp;sh=533&amp;_nc_hash=AQA0wAOow8VeeepU" TargetMode="External" /><Relationship Id="rId60" Type="http://schemas.openxmlformats.org/officeDocument/2006/relationships/hyperlink" Target="https://scontent.xx.fbcdn.net/v/t1.0-0/p130x130/50091167_10156867816582488_2711783140275257344_n.jpg?_nc_cat=102&amp;_nc_ht=scontent.xx&amp;oh=0d9cb83d80a5e13564ae95047bcf3be8&amp;oe=5CF114CC" TargetMode="External" /><Relationship Id="rId61" Type="http://schemas.openxmlformats.org/officeDocument/2006/relationships/hyperlink" Target="https://external.xx.fbcdn.net/safe_image.php?d=AQC-BQQkdeqERXk-&amp;w=130&amp;h=130&amp;url=https%3A%2F%2Fact.greenpeace.de%2Fsites%2Fdefault%2Ffiles%2F2019-01%2Fgpd_nox-karte_sharing1.jpg&amp;cfs=1&amp;_nc_hash=AQBK4AxUfyP0xGI7" TargetMode="External" /><Relationship Id="rId62" Type="http://schemas.openxmlformats.org/officeDocument/2006/relationships/hyperlink" Target="https://scontent.xx.fbcdn.net/v/t15.5256-10/s130x130/38972787_875132129277199_1440760171151228928_n.jpg?_nc_cat=102&amp;_nc_ht=scontent.xx&amp;oh=a267ac9a1d85387c5141320255cea81a&amp;oe=5CEC0413" TargetMode="External" /><Relationship Id="rId63" Type="http://schemas.openxmlformats.org/officeDocument/2006/relationships/hyperlink" Target="https://scontent.xx.fbcdn.net/v/t15.13418-10/p130x130/49432797_870413706683435_6604378332114976768_n.jpg?_nc_cat=109&amp;_nc_ht=scontent.xx&amp;oh=660c43aeaaec6f82f37bed87f92a927c&amp;oe=5D005F66" TargetMode="External" /><Relationship Id="rId64" Type="http://schemas.openxmlformats.org/officeDocument/2006/relationships/hyperlink" Target="https://scontent.xx.fbcdn.net/v/t15.5256-10/p130x130/49663089_590583154737300_8995259730989416448_n.jpg?_nc_cat=103&amp;_nc_ht=scontent.xx&amp;oh=3774fa03972b8b93e3c8382bb22a2f4e&amp;oe=5CBAB039" TargetMode="External" /><Relationship Id="rId65" Type="http://schemas.openxmlformats.org/officeDocument/2006/relationships/hyperlink" Target="https://scontent.xx.fbcdn.net/v/t1.0-0/p130x130/50082593_10156871548832488_1048828707285762048_n.jpg?_nc_cat=102&amp;_nc_ht=scontent.xx&amp;oh=ffe09f6894f179c3b882b650f8a80cb1&amp;oe=5CBEDA33" TargetMode="External" /><Relationship Id="rId66" Type="http://schemas.openxmlformats.org/officeDocument/2006/relationships/hyperlink" Target="https://scontent.xx.fbcdn.net/v/t1.0-0/p130x130/50210558_10156872142382488_8488803402262773760_n.png?_nc_cat=104&amp;_nc_ht=scontent.xx&amp;oh=414d2507a461668e81eee01d8fcb5334&amp;oe=5CFE0A78" TargetMode="External" /><Relationship Id="rId67" Type="http://schemas.openxmlformats.org/officeDocument/2006/relationships/hyperlink" Target="https://scontent.xx.fbcdn.net/v/t15.5256-10/p130x130/49118639_1935664309815772_552492300761038848_n.jpg?_nc_cat=1&amp;_nc_ht=scontent.xx&amp;oh=a34b312838af8bacc57d2d651ab669de&amp;oe=5CB41F66" TargetMode="External" /><Relationship Id="rId68" Type="http://schemas.openxmlformats.org/officeDocument/2006/relationships/hyperlink" Target="https://scontent.xx.fbcdn.net/v/t15.13418-10/p130x130/50273866_2047976758583673_3796183196203220992_n.jpg?_nc_cat=109&amp;_nc_ht=scontent.xx&amp;oh=57bf8975956cc46be4a7acb940add598&amp;oe=5CFF4A4B" TargetMode="External" /><Relationship Id="rId69" Type="http://schemas.openxmlformats.org/officeDocument/2006/relationships/hyperlink" Target="https://scontent.xx.fbcdn.net/v/t1.0-0/p130x130/50550822_10156874494842488_5182939479366696960_n.jpg?_nc_cat=101&amp;_nc_ht=scontent.xx&amp;oh=3305e001c84c82b4f5f59e4b702218eb&amp;oe=5CC3AE2E" TargetMode="External" /><Relationship Id="rId70" Type="http://schemas.openxmlformats.org/officeDocument/2006/relationships/hyperlink" Target="https://scontent.xx.fbcdn.net/v/t1.0-0/p130x130/50122824_10156874631547488_921158450770083840_n.jpg?_nc_cat=106&amp;_nc_ht=scontent.xx&amp;oh=05304eeb2df328773e9707b3c0b4cb06&amp;oe=5CFF7C41" TargetMode="External" /><Relationship Id="rId71" Type="http://schemas.openxmlformats.org/officeDocument/2006/relationships/hyperlink" Target="https://scontent.xx.fbcdn.net/v/t15.5256-10/s130x130/49722596_2253714471542837_1198886631155695616_n.jpg?_nc_cat=103&amp;_nc_ht=scontent.xx&amp;oh=f4cc2fdc6b7750eccb81846e1a4cbaa9&amp;oe=5CF91AA3" TargetMode="External" /><Relationship Id="rId72" Type="http://schemas.openxmlformats.org/officeDocument/2006/relationships/hyperlink" Target="https://scontent.xx.fbcdn.net/v/t1.0-0/p130x130/50626216_10156874860562488_6042716542464950272_n.jpg?_nc_cat=104&amp;_nc_ht=scontent.xx&amp;oh=c5998aac463af8658da3e66bbc4db8ce&amp;oe=5CEDBB26" TargetMode="External" /><Relationship Id="rId73" Type="http://schemas.openxmlformats.org/officeDocument/2006/relationships/hyperlink" Target="https://scontent.xx.fbcdn.net/v/t15.5256-10/p130x130/49341913_581621668947180_2591494356288405504_n.jpg?_nc_cat=1&amp;_nc_ht=scontent.xx&amp;oh=8b083dd949186d3e510c0d79596c64c1&amp;oe=5CB88221" TargetMode="External" /><Relationship Id="rId74" Type="http://schemas.openxmlformats.org/officeDocument/2006/relationships/hyperlink" Target="https://scontent.xx.fbcdn.net/v/t15.5256-10/s130x130/50468821_582596358868664_7747483152095903744_n.jpg?_nc_cat=110&amp;_nc_ht=scontent.xx&amp;oh=59e39b74c63960164ab0462e609d046a&amp;oe=5D007F6F" TargetMode="External" /><Relationship Id="rId75" Type="http://schemas.openxmlformats.org/officeDocument/2006/relationships/hyperlink" Target="https://scontent.xx.fbcdn.net/v/t1.0-1/p100x100/51061493_1262233957257685_7907988742827147264_n.jpg?_nc_cat=101&amp;_nc_ht=scontent.xx&amp;oh=bf7a58765416013442fe88b7b05c6583&amp;oe=5CF44AD4" TargetMode="External" /><Relationship Id="rId76" Type="http://schemas.openxmlformats.org/officeDocument/2006/relationships/hyperlink" Target="https://external.xx.fbcdn.net/safe_image.php?d=AQANxrMpXaMi8UIT&amp;w=130&amp;h=130&amp;url=http%3A%2F%2Fcdn4.spiegel.de%2Fimages%2Fimage-1385287-860_poster_16x9-qbvb-1385287.jpg&amp;cfs=1&amp;_nc_hash=AQDqJ7OF2tO1Puk_" TargetMode="External" /><Relationship Id="rId77" Type="http://schemas.openxmlformats.org/officeDocument/2006/relationships/hyperlink" Target="https://scontent.xx.fbcdn.net/v/t15.5256-10/s130x130/49699642_896442580526102_3728440863181766656_n.jpg?_nc_cat=105&amp;_nc_ht=scontent.xx&amp;oh=fe5245bf80ae3fe4ad8b38b5834fc58d&amp;oe=5CFB43B8" TargetMode="External" /><Relationship Id="rId78" Type="http://schemas.openxmlformats.org/officeDocument/2006/relationships/hyperlink" Target="https://scontent.xx.fbcdn.net/v/t15.5256-10/p130x130/49772323_2273852106271262_7360884530078547968_n.jpg?_nc_cat=106&amp;_nc_ht=scontent.xx&amp;oh=79499c6c08421223715293e038218b56&amp;oe=5CF23F15" TargetMode="External" /><Relationship Id="rId79" Type="http://schemas.openxmlformats.org/officeDocument/2006/relationships/hyperlink" Target="https://scontent.xx.fbcdn.net/v/t15.13418-10/p130x130/49861187_2256743584571961_8864494379306319872_n.jpg?_nc_cat=101&amp;_nc_ht=scontent.xx&amp;oh=2bda5495f457209ae50276518824bf3d&amp;oe=5CBBCE01" TargetMode="External" /><Relationship Id="rId80" Type="http://schemas.openxmlformats.org/officeDocument/2006/relationships/hyperlink" Target="https://scontent.xx.fbcdn.net/v/t15.5256-10/p130x130/49168013_224108288531257_362804717945880576_n.jpg?_nc_cat=1&amp;_nc_ht=scontent.xx&amp;oh=5cb445c054b03424def0d078791bd5d3&amp;oe=5CC36F6E" TargetMode="External" /><Relationship Id="rId81" Type="http://schemas.openxmlformats.org/officeDocument/2006/relationships/hyperlink" Target="https://scontent.xx.fbcdn.net/v/t1.0-0/p130x130/50713959_10156883313312488_3784983536402956288_n.jpg?_nc_cat=106&amp;_nc_ht=scontent.xx&amp;oh=631f27f0da36895db159e20224e96844&amp;oe=5CF382C6" TargetMode="External" /><Relationship Id="rId82" Type="http://schemas.openxmlformats.org/officeDocument/2006/relationships/hyperlink" Target="https://external.xx.fbcdn.net/safe_image.php?d=AQDkgU0EWCL_ykX-&amp;w=130&amp;h=130&amp;url=http%3A%2F%2Fblog.greenpeace.de%2Fsites%2Fdefault%2Ffiles%2Fstyles%2Fgp_open_graph%2Fpublic%2Fmedia%2Fimages%2FBild_1%25202019-01-18_12-01-35.jpeg%3Fitok%3DlFSQEMBs&amp;cfs=1&amp;sx=151&amp;sy=0&amp;sw=600&amp;sh=600&amp;_nc_hash=AQD_YFZM0qgS8H_6" TargetMode="External" /><Relationship Id="rId83" Type="http://schemas.openxmlformats.org/officeDocument/2006/relationships/hyperlink" Target="https://scontent.xx.fbcdn.net/v/t1.0-0/p130x130/50554390_10156883864772488_3101410246812237824_n.png?_nc_cat=108&amp;_nc_ht=scontent.xx&amp;oh=030d928194b6a4dc47393b81f7e39e27&amp;oe=5CF8D2C4" TargetMode="External" /><Relationship Id="rId84" Type="http://schemas.openxmlformats.org/officeDocument/2006/relationships/hyperlink" Target="https://scontent.xx.fbcdn.net/v/t1.0-0/p130x130/50292222_10156885184042488_8545409512150925312_n.jpg?_nc_cat=107&amp;_nc_ht=scontent.xx&amp;oh=a7e4b06aa063c7a7336649474a5106cf&amp;oe=5CF2F224" TargetMode="External" /><Relationship Id="rId85" Type="http://schemas.openxmlformats.org/officeDocument/2006/relationships/hyperlink" Target="https://scontent.xx.fbcdn.net/v/t15.5256-10/s130x130/49397834_342055923053593_1669418427489452032_n.jpg?_nc_cat=103&amp;_nc_ht=scontent.xx&amp;oh=05f8e39c055ef09694e64070462d30c8&amp;oe=5CB31B9B" TargetMode="External" /><Relationship Id="rId86" Type="http://schemas.openxmlformats.org/officeDocument/2006/relationships/hyperlink" Target="https://scontent.xx.fbcdn.net/v/t15.13418-10/s130x130/46569068_373193486749516_7560967200765378560_n.jpg?_nc_cat=102&amp;_nc_ht=scontent.xx&amp;oh=420fb6bc13b0e2693478c5d99b4a31dd&amp;oe=5CBA376C" TargetMode="External" /><Relationship Id="rId87" Type="http://schemas.openxmlformats.org/officeDocument/2006/relationships/hyperlink" Target="https://scontent.xx.fbcdn.net/v/t1.0-0/p130x130/51099728_10156887035847488_1048438307643457536_n.jpg?_nc_cat=103&amp;_nc_ht=scontent.xx&amp;oh=dbd32bbda8a1a5f32c33cb5de19fa4ca&amp;oe=5CC373CD" TargetMode="External" /><Relationship Id="rId88" Type="http://schemas.openxmlformats.org/officeDocument/2006/relationships/hyperlink" Target="https://scontent.xx.fbcdn.net/v/t15.5256-10/p130x130/50129089_639766396440070_9120304061680189440_n.jpg?_nc_cat=111&amp;_nc_ht=scontent.xx&amp;oh=bd599bc9d521127adbe43def83f76d4a&amp;oe=5CC21886" TargetMode="External" /><Relationship Id="rId89" Type="http://schemas.openxmlformats.org/officeDocument/2006/relationships/hyperlink" Target="https://scontent.xx.fbcdn.net/v/t15.5256-10/p130x130/49951538_266917727535187_1739277281739669504_n.jpg?_nc_cat=110&amp;_nc_ht=scontent.xx&amp;oh=582b70e588d93e54cd47bdbb6f3d56a3&amp;oe=5CEF0ACB" TargetMode="External" /><Relationship Id="rId90" Type="http://schemas.openxmlformats.org/officeDocument/2006/relationships/hyperlink" Target="https://scontent.xx.fbcdn.net/v/t15.5256-10/p130x130/50326269_300088693981685_1296192847573155840_n.jpg?_nc_cat=111&amp;_nc_ht=scontent.xx&amp;oh=169abd1aa3bac509d1d371fae73830d8&amp;oe=5CB47F1B" TargetMode="External" /><Relationship Id="rId91" Type="http://schemas.openxmlformats.org/officeDocument/2006/relationships/hyperlink" Target="https://scontent.xx.fbcdn.net/v/t15.5256-10/p130x130/22642574_1362651617202843_3616902143052611584_n.jpg?_nc_cat=104&amp;_nc_ht=scontent.xx&amp;oh=c1544f2f4dc9d0b068138009d15a1552&amp;oe=5CBEB076" TargetMode="External" /><Relationship Id="rId92" Type="http://schemas.openxmlformats.org/officeDocument/2006/relationships/hyperlink" Target="https://scontent.xx.fbcdn.net/v/t1.0-0/p130x130/50663842_10156890427477488_126228749527023616_n.jpg?_nc_cat=103&amp;_nc_ht=scontent.xx&amp;oh=fa97ffe9400b37d5df0288eb1426e9c0&amp;oe=5CC39A4D" TargetMode="External" /><Relationship Id="rId93" Type="http://schemas.openxmlformats.org/officeDocument/2006/relationships/hyperlink" Target="https://external.xx.fbcdn.net/safe_image.php?d=AQDC5ZmxoKH1Gt41&amp;w=130&amp;h=130&amp;url=https%3A%2F%2Fwww.greenpeace.de%2Fsites%2Fwww.greenpeace.de%2Ffiles%2Fmartin-kaiser-kanzleramt-gp0sts5wg_1.jpg&amp;cfs=1&amp;sx=859&amp;sy=0&amp;sw=1380&amp;sh=1380&amp;_nc_hash=AQANBtM46lmXnrza" TargetMode="External" /><Relationship Id="rId94" Type="http://schemas.openxmlformats.org/officeDocument/2006/relationships/hyperlink" Target="https://external.xx.fbcdn.net/safe_image.php?d=AQCvPTKfupbUbGRt&amp;w=130&amp;h=130&amp;url=http%3A%2F%2Fblog.greenpeace.de%2Fsites%2Fdefault%2Ffiles%2Fstyles%2Fgp_open_graph%2Fpublic%2Fmedia%2Fimages%2FWEF%2520%2528%25C2%25A9%2520Miriam%2520K%25C3%25BCnzli_KlimaSeniorinnen%2529_001.jpg%3Fitok%3DvYK0Aq5t&amp;cfs=1&amp;sx=154&amp;sy=0&amp;sw=533&amp;sh=533&amp;_nc_hash=AQC0spMT11JRsZ4F" TargetMode="External" /><Relationship Id="rId95" Type="http://schemas.openxmlformats.org/officeDocument/2006/relationships/hyperlink" Target="https://scontent.xx.fbcdn.net/v/t15.5256-10/p130x130/48208665_277839123083760_7755444428029820928_n.jpg?_nc_cat=1&amp;_nc_ht=scontent.xx&amp;oh=88b168c03b78f286a15f467da2b55c65&amp;oe=5CF8D8A6" TargetMode="External" /><Relationship Id="rId96" Type="http://schemas.openxmlformats.org/officeDocument/2006/relationships/hyperlink" Target="https://scontent.xx.fbcdn.net/v/t1.0-0/p130x130/51275687_10156895159512488_6182498920287961088_n.jpg?_nc_cat=101&amp;_nc_ht=scontent.xx&amp;oh=b03b4f7bb5a0094f1a8c02e1bc16a205&amp;oe=5CFA2128" TargetMode="External" /><Relationship Id="rId97" Type="http://schemas.openxmlformats.org/officeDocument/2006/relationships/hyperlink" Target="https://scontent.xx.fbcdn.net/v/t1.0-0/p130x130/51389715_10156896943097488_7677293383500431360_n.jpg?_nc_cat=110&amp;_nc_ht=scontent.xx&amp;oh=5077b87afb9ce5e5ea94c985949964bc&amp;oe=5CB40DBD" TargetMode="External" /><Relationship Id="rId98" Type="http://schemas.openxmlformats.org/officeDocument/2006/relationships/hyperlink" Target="https://external.xx.fbcdn.net/safe_image.php?d=AQDvDKMDY9ChTfEE&amp;w=130&amp;h=130&amp;url=http%3A%2F%2Fwww.taz.de%2Fpicture%2F3211118%2F948%2FGreta_Thunberg_Klimawandel_Erderwaermung_Davos_Schulstreik.jpeg&amp;cfs=1&amp;sx=180&amp;sy=0&amp;sw=474&amp;sh=474&amp;_nc_hash=AQC2cO-SGXLHqnAh" TargetMode="External" /><Relationship Id="rId99" Type="http://schemas.openxmlformats.org/officeDocument/2006/relationships/hyperlink" Target="https://scontent.xx.fbcdn.net/v/t1.0-0/p130x130/51085251_10156897440177488_7540668042863181824_n.jpg?_nc_cat=104&amp;_nc_ht=scontent.xx&amp;oh=f04f972aea61ce80c0ec583de265d6d4&amp;oe=5CB8240E" TargetMode="External" /><Relationship Id="rId100" Type="http://schemas.openxmlformats.org/officeDocument/2006/relationships/hyperlink" Target="https://scontent.xx.fbcdn.net/v/t15.13418-10/s130x130/50771243_1059505194250667_3818782841668370432_n.jpg?_nc_cat=109&amp;_nc_ht=scontent.xx&amp;oh=892f54c78b9b95e30d821680020bbbad&amp;oe=5CFE550E" TargetMode="External" /><Relationship Id="rId101" Type="http://schemas.openxmlformats.org/officeDocument/2006/relationships/hyperlink" Target="https://scontent.xx.fbcdn.net/v/t1.0-0/p130x130/49948657_10156857932867488_6122439957341536256_n.jpg?_nc_cat=105&amp;_nc_ht=scontent.xx&amp;oh=c7096e555d53e9a7fd9d5f2880cdb9fc&amp;oe=5CEDED7A" TargetMode="External" /><Relationship Id="rId102" Type="http://schemas.openxmlformats.org/officeDocument/2006/relationships/hyperlink" Target="https://scontent.xx.fbcdn.net/v/t15.5256-10/s130x130/49618640_554482171687528_1185421526430646272_n.jpg?_nc_cat=107&amp;_nc_ht=scontent.xx&amp;oh=dfdaf7cafa16440d48f4c42f5c180622&amp;oe=5CC3AAA1" TargetMode="External" /><Relationship Id="rId103" Type="http://schemas.openxmlformats.org/officeDocument/2006/relationships/hyperlink" Target="https://scontent.xx.fbcdn.net/v/t15.5256-10/p130x130/49200230_534431150396950_882911891553255424_n.jpg?_nc_cat=103&amp;_nc_ht=scontent.xx&amp;oh=de701019a18cd70d740fb0e3e49c04a7&amp;oe=5CFAF1F3" TargetMode="External" /><Relationship Id="rId104" Type="http://schemas.openxmlformats.org/officeDocument/2006/relationships/hyperlink" Target="https://scontent.xx.fbcdn.net/v/t15.13418-10/p130x130/49335045_1388654981277796_6305016169531179008_n.jpg?_nc_cat=107&amp;_nc_ht=scontent.xx&amp;oh=690077b04c1b7287891a02b9cb2b09f9&amp;oe=5CBCABD0" TargetMode="External" /><Relationship Id="rId105" Type="http://schemas.openxmlformats.org/officeDocument/2006/relationships/hyperlink" Target="https://scontent.xx.fbcdn.net/v/t1.0-0/s130x130/49210706_10156864617542488_8488126502532022272_n.png?_nc_cat=108&amp;_nc_ht=scontent.xx&amp;oh=61d3cb6081147eb048f9b19c40ffc8b6&amp;oe=5CB6629A" TargetMode="External" /><Relationship Id="rId106" Type="http://schemas.openxmlformats.org/officeDocument/2006/relationships/hyperlink" Target="https://scontent.xx.fbcdn.net/v/t1.0-0/p130x130/50491087_10156864754842488_5402664671880675328_n.jpg?_nc_cat=100&amp;_nc_ht=scontent.xx&amp;oh=7aed4060d60f5e00430a5bb856c96e91&amp;oe=5CB436AD" TargetMode="External" /><Relationship Id="rId107" Type="http://schemas.openxmlformats.org/officeDocument/2006/relationships/hyperlink" Target="https://scontent.xx.fbcdn.net/v/t1.0-0/s130x130/50454611_10156866023987488_6839296112445095936_n.jpg?_nc_cat=103&amp;_nc_ht=scontent.xx&amp;oh=0cfeb72410b9f68ab9b2a69d50b3dcd3&amp;oe=5CFFC9F3" TargetMode="External" /><Relationship Id="rId108" Type="http://schemas.openxmlformats.org/officeDocument/2006/relationships/hyperlink" Target="https://scontent.xx.fbcdn.net/v/t1.0-0/p130x130/50304673_10156865153942488_1483329048015798272_n.jpg?_nc_cat=101&amp;_nc_ht=scontent.xx&amp;oh=48a0a40347dac6d27d349f2d1de6211d&amp;oe=5CBF7767" TargetMode="External" /><Relationship Id="rId109" Type="http://schemas.openxmlformats.org/officeDocument/2006/relationships/hyperlink" Target="https://external.xx.fbcdn.net/safe_image.php?d=AQCXO69z3d4D8cy6&amp;w=130&amp;h=130&amp;url=http%3A%2F%2Fblog.greenpeace.de%2Fsites%2Fdefault%2Ffiles%2Fstyles%2Fgp_open_graph%2Fpublic%2Fmedia%2Fimages%2FGP0STSKJ2_Web_size.jpg%3Fitok%3DpONfWELO&amp;cfs=1&amp;sx=69&amp;sy=0&amp;sw=533&amp;sh=533&amp;_nc_hash=AQA0wAOow8VeeepU" TargetMode="External" /><Relationship Id="rId110" Type="http://schemas.openxmlformats.org/officeDocument/2006/relationships/hyperlink" Target="https://scontent.xx.fbcdn.net/v/t1.0-0/p130x130/50091167_10156867816582488_2711783140275257344_n.jpg?_nc_cat=102&amp;_nc_ht=scontent.xx&amp;oh=0d9cb83d80a5e13564ae95047bcf3be8&amp;oe=5CF114CC" TargetMode="External" /><Relationship Id="rId111" Type="http://schemas.openxmlformats.org/officeDocument/2006/relationships/hyperlink" Target="https://external.xx.fbcdn.net/safe_image.php?d=AQC-BQQkdeqERXk-&amp;w=130&amp;h=130&amp;url=https%3A%2F%2Fact.greenpeace.de%2Fsites%2Fdefault%2Ffiles%2F2019-01%2Fgpd_nox-karte_sharing1.jpg&amp;cfs=1&amp;_nc_hash=AQBK4AxUfyP0xGI7" TargetMode="External" /><Relationship Id="rId112" Type="http://schemas.openxmlformats.org/officeDocument/2006/relationships/hyperlink" Target="https://scontent.xx.fbcdn.net/v/t15.5256-10/s130x130/38972787_875132129277199_1440760171151228928_n.jpg?_nc_cat=102&amp;_nc_ht=scontent.xx&amp;oh=a267ac9a1d85387c5141320255cea81a&amp;oe=5CEC0413" TargetMode="External" /><Relationship Id="rId113" Type="http://schemas.openxmlformats.org/officeDocument/2006/relationships/hyperlink" Target="https://scontent.xx.fbcdn.net/v/t15.13418-10/p130x130/49432797_870413706683435_6604378332114976768_n.jpg?_nc_cat=109&amp;_nc_ht=scontent.xx&amp;oh=660c43aeaaec6f82f37bed87f92a927c&amp;oe=5D005F66" TargetMode="External" /><Relationship Id="rId114" Type="http://schemas.openxmlformats.org/officeDocument/2006/relationships/hyperlink" Target="https://scontent.xx.fbcdn.net/v/t15.5256-10/p130x130/49663089_590583154737300_8995259730989416448_n.jpg?_nc_cat=103&amp;_nc_ht=scontent.xx&amp;oh=3774fa03972b8b93e3c8382bb22a2f4e&amp;oe=5CBAB039" TargetMode="External" /><Relationship Id="rId115" Type="http://schemas.openxmlformats.org/officeDocument/2006/relationships/hyperlink" Target="https://scontent.xx.fbcdn.net/v/t1.0-0/p130x130/50082593_10156871548832488_1048828707285762048_n.jpg?_nc_cat=102&amp;_nc_ht=scontent.xx&amp;oh=ffe09f6894f179c3b882b650f8a80cb1&amp;oe=5CBEDA33" TargetMode="External" /><Relationship Id="rId116" Type="http://schemas.openxmlformats.org/officeDocument/2006/relationships/hyperlink" Target="https://scontent.xx.fbcdn.net/v/t1.0-0/p130x130/50210558_10156872142382488_8488803402262773760_n.png?_nc_cat=104&amp;_nc_ht=scontent.xx&amp;oh=414d2507a461668e81eee01d8fcb5334&amp;oe=5CFE0A78" TargetMode="External" /><Relationship Id="rId117" Type="http://schemas.openxmlformats.org/officeDocument/2006/relationships/hyperlink" Target="https://scontent.xx.fbcdn.net/v/t15.5256-10/p130x130/49118639_1935664309815772_552492300761038848_n.jpg?_nc_cat=1&amp;_nc_ht=scontent.xx&amp;oh=a34b312838af8bacc57d2d651ab669de&amp;oe=5CB41F66" TargetMode="External" /><Relationship Id="rId118" Type="http://schemas.openxmlformats.org/officeDocument/2006/relationships/hyperlink" Target="https://scontent.xx.fbcdn.net/v/t15.13418-10/p130x130/50273866_2047976758583673_3796183196203220992_n.jpg?_nc_cat=109&amp;_nc_ht=scontent.xx&amp;oh=57bf8975956cc46be4a7acb940add598&amp;oe=5CFF4A4B" TargetMode="External" /><Relationship Id="rId119" Type="http://schemas.openxmlformats.org/officeDocument/2006/relationships/hyperlink" Target="https://scontent.xx.fbcdn.net/v/t1.0-0/p130x130/50550822_10156874494842488_5182939479366696960_n.jpg?_nc_cat=101&amp;_nc_ht=scontent.xx&amp;oh=3305e001c84c82b4f5f59e4b702218eb&amp;oe=5CC3AE2E" TargetMode="External" /><Relationship Id="rId120" Type="http://schemas.openxmlformats.org/officeDocument/2006/relationships/hyperlink" Target="https://scontent.xx.fbcdn.net/v/t1.0-0/p130x130/50122824_10156874631547488_921158450770083840_n.jpg?_nc_cat=106&amp;_nc_ht=scontent.xx&amp;oh=05304eeb2df328773e9707b3c0b4cb06&amp;oe=5CFF7C41" TargetMode="External" /><Relationship Id="rId121" Type="http://schemas.openxmlformats.org/officeDocument/2006/relationships/hyperlink" Target="https://scontent.xx.fbcdn.net/v/t15.5256-10/s130x130/49722596_2253714471542837_1198886631155695616_n.jpg?_nc_cat=103&amp;_nc_ht=scontent.xx&amp;oh=f4cc2fdc6b7750eccb81846e1a4cbaa9&amp;oe=5CF91AA3" TargetMode="External" /><Relationship Id="rId122" Type="http://schemas.openxmlformats.org/officeDocument/2006/relationships/hyperlink" Target="https://scontent.xx.fbcdn.net/v/t1.0-0/p130x130/50626216_10156874860562488_6042716542464950272_n.jpg?_nc_cat=104&amp;_nc_ht=scontent.xx&amp;oh=c5998aac463af8658da3e66bbc4db8ce&amp;oe=5CEDBB26" TargetMode="External" /><Relationship Id="rId123" Type="http://schemas.openxmlformats.org/officeDocument/2006/relationships/hyperlink" Target="https://scontent.xx.fbcdn.net/v/t15.5256-10/p130x130/49341913_581621668947180_2591494356288405504_n.jpg?_nc_cat=1&amp;_nc_ht=scontent.xx&amp;oh=8b083dd949186d3e510c0d79596c64c1&amp;oe=5CB88221" TargetMode="External" /><Relationship Id="rId124" Type="http://schemas.openxmlformats.org/officeDocument/2006/relationships/hyperlink" Target="https://scontent.xx.fbcdn.net/v/t15.5256-10/s130x130/50468821_582596358868664_7747483152095903744_n.jpg?_nc_cat=110&amp;_nc_ht=scontent.xx&amp;oh=59e39b74c63960164ab0462e609d046a&amp;oe=5D007F6F" TargetMode="External" /><Relationship Id="rId125" Type="http://schemas.openxmlformats.org/officeDocument/2006/relationships/hyperlink" Target="https://scontent.xx.fbcdn.net/v/t1.0-1/p100x100/51061493_1262233957257685_7907988742827147264_n.jpg?_nc_cat=101&amp;_nc_ht=scontent.xx&amp;oh=bf7a58765416013442fe88b7b05c6583&amp;oe=5CF44AD4" TargetMode="External" /><Relationship Id="rId126" Type="http://schemas.openxmlformats.org/officeDocument/2006/relationships/hyperlink" Target="https://external.xx.fbcdn.net/safe_image.php?d=AQANxrMpXaMi8UIT&amp;w=130&amp;h=130&amp;url=http%3A%2F%2Fcdn4.spiegel.de%2Fimages%2Fimage-1385287-860_poster_16x9-qbvb-1385287.jpg&amp;cfs=1&amp;_nc_hash=AQDqJ7OF2tO1Puk_" TargetMode="External" /><Relationship Id="rId127" Type="http://schemas.openxmlformats.org/officeDocument/2006/relationships/hyperlink" Target="https://scontent.xx.fbcdn.net/v/t15.5256-10/s130x130/49699642_896442580526102_3728440863181766656_n.jpg?_nc_cat=105&amp;_nc_ht=scontent.xx&amp;oh=fe5245bf80ae3fe4ad8b38b5834fc58d&amp;oe=5CFB43B8" TargetMode="External" /><Relationship Id="rId128" Type="http://schemas.openxmlformats.org/officeDocument/2006/relationships/hyperlink" Target="https://scontent.xx.fbcdn.net/v/t15.5256-10/p130x130/49772323_2273852106271262_7360884530078547968_n.jpg?_nc_cat=106&amp;_nc_ht=scontent.xx&amp;oh=79499c6c08421223715293e038218b56&amp;oe=5CF23F15" TargetMode="External" /><Relationship Id="rId129" Type="http://schemas.openxmlformats.org/officeDocument/2006/relationships/hyperlink" Target="https://scontent.xx.fbcdn.net/v/t15.13418-10/p130x130/49861187_2256743584571961_8864494379306319872_n.jpg?_nc_cat=101&amp;_nc_ht=scontent.xx&amp;oh=2bda5495f457209ae50276518824bf3d&amp;oe=5CBBCE01" TargetMode="External" /><Relationship Id="rId130" Type="http://schemas.openxmlformats.org/officeDocument/2006/relationships/hyperlink" Target="https://scontent.xx.fbcdn.net/v/t15.5256-10/p130x130/49168013_224108288531257_362804717945880576_n.jpg?_nc_cat=1&amp;_nc_ht=scontent.xx&amp;oh=5cb445c054b03424def0d078791bd5d3&amp;oe=5CC36F6E" TargetMode="External" /><Relationship Id="rId131" Type="http://schemas.openxmlformats.org/officeDocument/2006/relationships/hyperlink" Target="https://scontent.xx.fbcdn.net/v/t1.0-0/p130x130/50713959_10156883313312488_3784983536402956288_n.jpg?_nc_cat=106&amp;_nc_ht=scontent.xx&amp;oh=631f27f0da36895db159e20224e96844&amp;oe=5CF382C6" TargetMode="External" /><Relationship Id="rId132" Type="http://schemas.openxmlformats.org/officeDocument/2006/relationships/hyperlink" Target="https://external.xx.fbcdn.net/safe_image.php?d=AQDkgU0EWCL_ykX-&amp;w=130&amp;h=130&amp;url=http%3A%2F%2Fblog.greenpeace.de%2Fsites%2Fdefault%2Ffiles%2Fstyles%2Fgp_open_graph%2Fpublic%2Fmedia%2Fimages%2FBild_1%25202019-01-18_12-01-35.jpeg%3Fitok%3DlFSQEMBs&amp;cfs=1&amp;sx=151&amp;sy=0&amp;sw=600&amp;sh=600&amp;_nc_hash=AQD_YFZM0qgS8H_6" TargetMode="External" /><Relationship Id="rId133" Type="http://schemas.openxmlformats.org/officeDocument/2006/relationships/hyperlink" Target="https://scontent.xx.fbcdn.net/v/t1.0-0/p130x130/50554390_10156883864772488_3101410246812237824_n.png?_nc_cat=108&amp;_nc_ht=scontent.xx&amp;oh=030d928194b6a4dc47393b81f7e39e27&amp;oe=5CF8D2C4" TargetMode="External" /><Relationship Id="rId134" Type="http://schemas.openxmlformats.org/officeDocument/2006/relationships/hyperlink" Target="https://scontent.xx.fbcdn.net/v/t1.0-0/p130x130/50292222_10156885184042488_8545409512150925312_n.jpg?_nc_cat=107&amp;_nc_ht=scontent.xx&amp;oh=a7e4b06aa063c7a7336649474a5106cf&amp;oe=5CF2F224" TargetMode="External" /><Relationship Id="rId135" Type="http://schemas.openxmlformats.org/officeDocument/2006/relationships/hyperlink" Target="https://scontent.xx.fbcdn.net/v/t15.5256-10/s130x130/49397834_342055923053593_1669418427489452032_n.jpg?_nc_cat=103&amp;_nc_ht=scontent.xx&amp;oh=05f8e39c055ef09694e64070462d30c8&amp;oe=5CB31B9B" TargetMode="External" /><Relationship Id="rId136" Type="http://schemas.openxmlformats.org/officeDocument/2006/relationships/hyperlink" Target="https://scontent.xx.fbcdn.net/v/t15.13418-10/s130x130/46569068_373193486749516_7560967200765378560_n.jpg?_nc_cat=102&amp;_nc_ht=scontent.xx&amp;oh=420fb6bc13b0e2693478c5d99b4a31dd&amp;oe=5CBA376C" TargetMode="External" /><Relationship Id="rId137" Type="http://schemas.openxmlformats.org/officeDocument/2006/relationships/hyperlink" Target="https://scontent.xx.fbcdn.net/v/t1.0-0/p130x130/51099728_10156887035847488_1048438307643457536_n.jpg?_nc_cat=103&amp;_nc_ht=scontent.xx&amp;oh=dbd32bbda8a1a5f32c33cb5de19fa4ca&amp;oe=5CC373CD" TargetMode="External" /><Relationship Id="rId138" Type="http://schemas.openxmlformats.org/officeDocument/2006/relationships/hyperlink" Target="https://scontent.xx.fbcdn.net/v/t15.5256-10/p130x130/50129089_639766396440070_9120304061680189440_n.jpg?_nc_cat=111&amp;_nc_ht=scontent.xx&amp;oh=bd599bc9d521127adbe43def83f76d4a&amp;oe=5CC21886" TargetMode="External" /><Relationship Id="rId139" Type="http://schemas.openxmlformats.org/officeDocument/2006/relationships/hyperlink" Target="https://scontent.xx.fbcdn.net/v/t15.5256-10/p130x130/49951538_266917727535187_1739277281739669504_n.jpg?_nc_cat=110&amp;_nc_ht=scontent.xx&amp;oh=582b70e588d93e54cd47bdbb6f3d56a3&amp;oe=5CEF0ACB" TargetMode="External" /><Relationship Id="rId140" Type="http://schemas.openxmlformats.org/officeDocument/2006/relationships/hyperlink" Target="https://scontent.xx.fbcdn.net/v/t15.5256-10/p130x130/50326269_300088693981685_1296192847573155840_n.jpg?_nc_cat=111&amp;_nc_ht=scontent.xx&amp;oh=169abd1aa3bac509d1d371fae73830d8&amp;oe=5CB47F1B" TargetMode="External" /><Relationship Id="rId141" Type="http://schemas.openxmlformats.org/officeDocument/2006/relationships/hyperlink" Target="https://scontent.xx.fbcdn.net/v/t15.5256-10/p130x130/22642574_1362651617202843_3616902143052611584_n.jpg?_nc_cat=104&amp;_nc_ht=scontent.xx&amp;oh=c1544f2f4dc9d0b068138009d15a1552&amp;oe=5CBEB076" TargetMode="External" /><Relationship Id="rId142" Type="http://schemas.openxmlformats.org/officeDocument/2006/relationships/hyperlink" Target="https://scontent.xx.fbcdn.net/v/t1.0-0/p130x130/50663842_10156890427477488_126228749527023616_n.jpg?_nc_cat=103&amp;_nc_ht=scontent.xx&amp;oh=fa97ffe9400b37d5df0288eb1426e9c0&amp;oe=5CC39A4D" TargetMode="External" /><Relationship Id="rId143" Type="http://schemas.openxmlformats.org/officeDocument/2006/relationships/hyperlink" Target="https://external.xx.fbcdn.net/safe_image.php?d=AQDC5ZmxoKH1Gt41&amp;w=130&amp;h=130&amp;url=https%3A%2F%2Fwww.greenpeace.de%2Fsites%2Fwww.greenpeace.de%2Ffiles%2Fmartin-kaiser-kanzleramt-gp0sts5wg_1.jpg&amp;cfs=1&amp;sx=859&amp;sy=0&amp;sw=1380&amp;sh=1380&amp;_nc_hash=AQANBtM46lmXnrza" TargetMode="External" /><Relationship Id="rId144" Type="http://schemas.openxmlformats.org/officeDocument/2006/relationships/hyperlink" Target="https://external.xx.fbcdn.net/safe_image.php?d=AQCvPTKfupbUbGRt&amp;w=130&amp;h=130&amp;url=http%3A%2F%2Fblog.greenpeace.de%2Fsites%2Fdefault%2Ffiles%2Fstyles%2Fgp_open_graph%2Fpublic%2Fmedia%2Fimages%2FWEF%2520%2528%25C2%25A9%2520Miriam%2520K%25C3%25BCnzli_KlimaSeniorinnen%2529_001.jpg%3Fitok%3DvYK0Aq5t&amp;cfs=1&amp;sx=154&amp;sy=0&amp;sw=533&amp;sh=533&amp;_nc_hash=AQC0spMT11JRsZ4F" TargetMode="External" /><Relationship Id="rId145" Type="http://schemas.openxmlformats.org/officeDocument/2006/relationships/hyperlink" Target="https://scontent.xx.fbcdn.net/v/t15.5256-10/p130x130/48208665_277839123083760_7755444428029820928_n.jpg?_nc_cat=1&amp;_nc_ht=scontent.xx&amp;oh=88b168c03b78f286a15f467da2b55c65&amp;oe=5CF8D8A6" TargetMode="External" /><Relationship Id="rId146" Type="http://schemas.openxmlformats.org/officeDocument/2006/relationships/hyperlink" Target="https://scontent.xx.fbcdn.net/v/t1.0-0/p130x130/51275687_10156895159512488_6182498920287961088_n.jpg?_nc_cat=101&amp;_nc_ht=scontent.xx&amp;oh=b03b4f7bb5a0094f1a8c02e1bc16a205&amp;oe=5CFA2128" TargetMode="External" /><Relationship Id="rId147" Type="http://schemas.openxmlformats.org/officeDocument/2006/relationships/hyperlink" Target="https://scontent.xx.fbcdn.net/v/t1.0-0/p130x130/51389715_10156896943097488_7677293383500431360_n.jpg?_nc_cat=110&amp;_nc_ht=scontent.xx&amp;oh=5077b87afb9ce5e5ea94c985949964bc&amp;oe=5CB40DBD" TargetMode="External" /><Relationship Id="rId148" Type="http://schemas.openxmlformats.org/officeDocument/2006/relationships/hyperlink" Target="https://external.xx.fbcdn.net/safe_image.php?d=AQDvDKMDY9ChTfEE&amp;w=130&amp;h=130&amp;url=http%3A%2F%2Fwww.taz.de%2Fpicture%2F3211118%2F948%2FGreta_Thunberg_Klimawandel_Erderwaermung_Davos_Schulstreik.jpeg&amp;cfs=1&amp;sx=180&amp;sy=0&amp;sw=474&amp;sh=474&amp;_nc_hash=AQC2cO-SGXLHqnAh" TargetMode="External" /><Relationship Id="rId149" Type="http://schemas.openxmlformats.org/officeDocument/2006/relationships/hyperlink" Target="https://scontent.xx.fbcdn.net/v/t1.0-0/p130x130/51085251_10156897440177488_7540668042863181824_n.jpg?_nc_cat=104&amp;_nc_ht=scontent.xx&amp;oh=f04f972aea61ce80c0ec583de265d6d4&amp;oe=5CB8240E" TargetMode="External" /><Relationship Id="rId150" Type="http://schemas.openxmlformats.org/officeDocument/2006/relationships/hyperlink" Target="https://scontent.xx.fbcdn.net/v/t15.13418-10/s130x130/50771243_1059505194250667_3818782841668370432_n.jpg?_nc_cat=109&amp;_nc_ht=scontent.xx&amp;oh=892f54c78b9b95e30d821680020bbbad&amp;oe=5CFE550E" TargetMode="External" /><Relationship Id="rId151" Type="http://schemas.openxmlformats.org/officeDocument/2006/relationships/hyperlink" Target="https://www.facebook.com/22541752487_10156857933162488" TargetMode="External" /><Relationship Id="rId152" Type="http://schemas.openxmlformats.org/officeDocument/2006/relationships/hyperlink" Target="https://www.facebook.com/22541752487_10156855666577488" TargetMode="External" /><Relationship Id="rId153" Type="http://schemas.openxmlformats.org/officeDocument/2006/relationships/hyperlink" Target="https://www.facebook.com/22541752487_10156862507352488" TargetMode="External" /><Relationship Id="rId154" Type="http://schemas.openxmlformats.org/officeDocument/2006/relationships/hyperlink" Target="https://www.facebook.com/22541752487_10156863050512488" TargetMode="External" /><Relationship Id="rId155" Type="http://schemas.openxmlformats.org/officeDocument/2006/relationships/hyperlink" Target="https://www.facebook.com/22541752487_10156864625737488" TargetMode="External" /><Relationship Id="rId156" Type="http://schemas.openxmlformats.org/officeDocument/2006/relationships/hyperlink" Target="https://www.facebook.com/22541752487_10156864762747488" TargetMode="External" /><Relationship Id="rId157" Type="http://schemas.openxmlformats.org/officeDocument/2006/relationships/hyperlink" Target="https://www.facebook.com/22541752487_10156866032387488" TargetMode="External" /><Relationship Id="rId158" Type="http://schemas.openxmlformats.org/officeDocument/2006/relationships/hyperlink" Target="https://www.facebook.com/22541752487_10156865259227488" TargetMode="External" /><Relationship Id="rId159" Type="http://schemas.openxmlformats.org/officeDocument/2006/relationships/hyperlink" Target="https://www.facebook.com/22541752487_10156867351842488" TargetMode="External" /><Relationship Id="rId160" Type="http://schemas.openxmlformats.org/officeDocument/2006/relationships/hyperlink" Target="https://www.facebook.com/22541752487_10156867817567488" TargetMode="External" /><Relationship Id="rId161" Type="http://schemas.openxmlformats.org/officeDocument/2006/relationships/hyperlink" Target="https://www.facebook.com/22541752487_10156868295562488" TargetMode="External" /><Relationship Id="rId162" Type="http://schemas.openxmlformats.org/officeDocument/2006/relationships/hyperlink" Target="https://www.facebook.com/22541752487_10156862519442488" TargetMode="External" /><Relationship Id="rId163" Type="http://schemas.openxmlformats.org/officeDocument/2006/relationships/hyperlink" Target="https://www.facebook.com/22541752487_2186408618141058" TargetMode="External" /><Relationship Id="rId164" Type="http://schemas.openxmlformats.org/officeDocument/2006/relationships/hyperlink" Target="https://www.facebook.com/22541752487_10156869527717488" TargetMode="External" /><Relationship Id="rId165" Type="http://schemas.openxmlformats.org/officeDocument/2006/relationships/hyperlink" Target="https://www.facebook.com/22541752487_10156871549517488" TargetMode="External" /><Relationship Id="rId166" Type="http://schemas.openxmlformats.org/officeDocument/2006/relationships/hyperlink" Target="https://www.facebook.com/22541752487_10156872145032488" TargetMode="External" /><Relationship Id="rId167" Type="http://schemas.openxmlformats.org/officeDocument/2006/relationships/hyperlink" Target="https://www.facebook.com/22541752487_10156872366387488" TargetMode="External" /><Relationship Id="rId168" Type="http://schemas.openxmlformats.org/officeDocument/2006/relationships/hyperlink" Target="https://www.facebook.com/22541752487_380328882746922" TargetMode="External" /><Relationship Id="rId169" Type="http://schemas.openxmlformats.org/officeDocument/2006/relationships/hyperlink" Target="https://www.facebook.com/22541752487_10156874513742488" TargetMode="External" /><Relationship Id="rId170" Type="http://schemas.openxmlformats.org/officeDocument/2006/relationships/hyperlink" Target="https://www.facebook.com/22541752487_10156874636477488" TargetMode="External" /><Relationship Id="rId171" Type="http://schemas.openxmlformats.org/officeDocument/2006/relationships/hyperlink" Target="https://www.facebook.com/22541752487_533537190480535" TargetMode="External" /><Relationship Id="rId172" Type="http://schemas.openxmlformats.org/officeDocument/2006/relationships/hyperlink" Target="https://www.facebook.com/22541752487_10156874860592488" TargetMode="External" /><Relationship Id="rId173" Type="http://schemas.openxmlformats.org/officeDocument/2006/relationships/hyperlink" Target="https://www.facebook.com/22541752487_10156871616887488" TargetMode="External" /><Relationship Id="rId174" Type="http://schemas.openxmlformats.org/officeDocument/2006/relationships/hyperlink" Target="https://www.facebook.com/22541752487_10156876395437488" TargetMode="External" /><Relationship Id="rId175" Type="http://schemas.openxmlformats.org/officeDocument/2006/relationships/hyperlink" Target="https://www.facebook.com/22541752487_10156878812302488" TargetMode="External" /><Relationship Id="rId176" Type="http://schemas.openxmlformats.org/officeDocument/2006/relationships/hyperlink" Target="https://www.facebook.com/22541752487_10156879173517488" TargetMode="External" /><Relationship Id="rId177" Type="http://schemas.openxmlformats.org/officeDocument/2006/relationships/hyperlink" Target="https://www.facebook.com/22541752487_10156878752092488" TargetMode="External" /><Relationship Id="rId178" Type="http://schemas.openxmlformats.org/officeDocument/2006/relationships/hyperlink" Target="https://www.facebook.com/22541752487_337727817081840" TargetMode="External" /><Relationship Id="rId179" Type="http://schemas.openxmlformats.org/officeDocument/2006/relationships/hyperlink" Target="https://www.facebook.com/22541752487_2360408894238493" TargetMode="External" /><Relationship Id="rId180" Type="http://schemas.openxmlformats.org/officeDocument/2006/relationships/hyperlink" Target="https://www.facebook.com/22541752487_10156883174337488" TargetMode="External" /><Relationship Id="rId181" Type="http://schemas.openxmlformats.org/officeDocument/2006/relationships/hyperlink" Target="https://www.facebook.com/22541752487_10156881792647488" TargetMode="External" /><Relationship Id="rId182" Type="http://schemas.openxmlformats.org/officeDocument/2006/relationships/hyperlink" Target="https://www.facebook.com/22541752487_10156883353982488" TargetMode="External" /><Relationship Id="rId183" Type="http://schemas.openxmlformats.org/officeDocument/2006/relationships/hyperlink" Target="https://www.facebook.com/22541752487_10156883887642488" TargetMode="External" /><Relationship Id="rId184" Type="http://schemas.openxmlformats.org/officeDocument/2006/relationships/hyperlink" Target="https://www.facebook.com/22541752487_10156885184547488" TargetMode="External" /><Relationship Id="rId185" Type="http://schemas.openxmlformats.org/officeDocument/2006/relationships/hyperlink" Target="https://www.facebook.com/22541752487_10156885303637488" TargetMode="External" /><Relationship Id="rId186" Type="http://schemas.openxmlformats.org/officeDocument/2006/relationships/hyperlink" Target="https://www.facebook.com/22541752487_10156885148167488" TargetMode="External" /><Relationship Id="rId187" Type="http://schemas.openxmlformats.org/officeDocument/2006/relationships/hyperlink" Target="https://www.facebook.com/22541752487_10156887036357488" TargetMode="External" /><Relationship Id="rId188" Type="http://schemas.openxmlformats.org/officeDocument/2006/relationships/hyperlink" Target="https://www.facebook.com/22541752487_2196369240604011" TargetMode="External" /><Relationship Id="rId189" Type="http://schemas.openxmlformats.org/officeDocument/2006/relationships/hyperlink" Target="https://www.facebook.com/22541752487_769628746726665" TargetMode="External" /><Relationship Id="rId190" Type="http://schemas.openxmlformats.org/officeDocument/2006/relationships/hyperlink" Target="https://www.facebook.com/22541752487_10156888667497488" TargetMode="External" /><Relationship Id="rId191" Type="http://schemas.openxmlformats.org/officeDocument/2006/relationships/hyperlink" Target="https://www.facebook.com/22541752487_10156887301747488" TargetMode="External" /><Relationship Id="rId192" Type="http://schemas.openxmlformats.org/officeDocument/2006/relationships/hyperlink" Target="https://www.facebook.com/22541752487_10156890441832488" TargetMode="External" /><Relationship Id="rId193" Type="http://schemas.openxmlformats.org/officeDocument/2006/relationships/hyperlink" Target="https://www.facebook.com/22541752487_10156891071487488" TargetMode="External" /><Relationship Id="rId194" Type="http://schemas.openxmlformats.org/officeDocument/2006/relationships/hyperlink" Target="https://www.facebook.com/22541752487_10156885312117488" TargetMode="External" /><Relationship Id="rId195" Type="http://schemas.openxmlformats.org/officeDocument/2006/relationships/hyperlink" Target="https://www.facebook.com/22541752487_10156894818712488" TargetMode="External" /><Relationship Id="rId196" Type="http://schemas.openxmlformats.org/officeDocument/2006/relationships/hyperlink" Target="https://www.facebook.com/22541752487_10156895159557488" TargetMode="External" /><Relationship Id="rId197" Type="http://schemas.openxmlformats.org/officeDocument/2006/relationships/hyperlink" Target="https://www.facebook.com/22541752487_10156896948497488" TargetMode="External" /><Relationship Id="rId198" Type="http://schemas.openxmlformats.org/officeDocument/2006/relationships/hyperlink" Target="https://www.facebook.com/22541752487_10156897016182488" TargetMode="External" /><Relationship Id="rId199" Type="http://schemas.openxmlformats.org/officeDocument/2006/relationships/hyperlink" Target="https://www.facebook.com/22541752487_10156897440202488" TargetMode="External" /><Relationship Id="rId200" Type="http://schemas.openxmlformats.org/officeDocument/2006/relationships/hyperlink" Target="https://www.facebook.com/22541752487_10156899593692488" TargetMode="External" /><Relationship Id="rId201" Type="http://schemas.openxmlformats.org/officeDocument/2006/relationships/comments" Target="../comments2.xml" /><Relationship Id="rId202" Type="http://schemas.openxmlformats.org/officeDocument/2006/relationships/vmlDrawing" Target="../drawings/vmlDrawing2.vml" /><Relationship Id="rId203" Type="http://schemas.openxmlformats.org/officeDocument/2006/relationships/table" Target="../tables/table2.xml" /><Relationship Id="rId20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0.421875" style="0" bestFit="1" customWidth="1"/>
    <col min="18" max="18" width="10.8515625" style="0" bestFit="1" customWidth="1"/>
    <col min="19" max="20" width="7.7109375" style="0" bestFit="1" customWidth="1"/>
    <col min="21" max="21" width="12.8515625" style="0" bestFit="1" customWidth="1"/>
    <col min="22" max="22" width="9.57421875" style="0" bestFit="1" customWidth="1"/>
    <col min="23" max="23" width="13.140625" style="0" bestFit="1" customWidth="1"/>
    <col min="24" max="24" width="13.28125" style="0" bestFit="1" customWidth="1"/>
    <col min="25" max="25" width="14.421875" style="0" customWidth="1"/>
    <col min="26" max="27" width="11.140625" style="0" bestFit="1" customWidth="1"/>
    <col min="28" max="28" width="21.7109375" style="0" bestFit="1" customWidth="1"/>
    <col min="29" max="29" width="27.421875" style="0" bestFit="1" customWidth="1"/>
    <col min="30" max="30" width="22.57421875" style="0" bestFit="1" customWidth="1"/>
    <col min="31" max="31" width="28.421875" style="0" bestFit="1" customWidth="1"/>
    <col min="32" max="32" width="23.28125" style="0" bestFit="1" customWidth="1"/>
    <col min="33" max="33" width="29.140625" style="0" bestFit="1" customWidth="1"/>
    <col min="34" max="34" width="18.57421875" style="0" bestFit="1" customWidth="1"/>
    <col min="35" max="35" width="22.28125" style="0" bestFit="1" customWidth="1"/>
    <col min="36" max="36" width="15.7109375" style="0" bestFit="1" customWidth="1"/>
  </cols>
  <sheetData>
    <row r="1" spans="3:14" ht="15">
      <c r="C1" s="18" t="s">
        <v>39</v>
      </c>
      <c r="D1" s="19"/>
      <c r="E1" s="19"/>
      <c r="F1" s="19"/>
      <c r="G1" s="18"/>
      <c r="H1" s="16" t="s">
        <v>43</v>
      </c>
      <c r="I1" s="65"/>
      <c r="J1" s="65"/>
      <c r="K1" s="35" t="s">
        <v>42</v>
      </c>
      <c r="L1" s="20" t="s">
        <v>40</v>
      </c>
      <c r="M1" s="20"/>
      <c r="N1" s="17" t="s">
        <v>41</v>
      </c>
    </row>
    <row r="2" spans="1:3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220</v>
      </c>
      <c r="P2" s="13" t="s">
        <v>221</v>
      </c>
      <c r="Q2" s="13" t="s">
        <v>222</v>
      </c>
      <c r="R2" s="13" t="s">
        <v>223</v>
      </c>
      <c r="S2" s="13" t="s">
        <v>224</v>
      </c>
      <c r="T2" s="13" t="s">
        <v>225</v>
      </c>
      <c r="U2" s="13" t="s">
        <v>226</v>
      </c>
      <c r="V2" s="13" t="s">
        <v>227</v>
      </c>
      <c r="W2" s="13" t="s">
        <v>228</v>
      </c>
      <c r="X2" s="13" t="s">
        <v>229</v>
      </c>
      <c r="Y2" t="s">
        <v>460</v>
      </c>
      <c r="Z2" s="13" t="s">
        <v>464</v>
      </c>
      <c r="AA2" s="13" t="s">
        <v>465</v>
      </c>
      <c r="AB2" s="68" t="s">
        <v>631</v>
      </c>
      <c r="AC2" s="68" t="s">
        <v>632</v>
      </c>
      <c r="AD2" s="68" t="s">
        <v>633</v>
      </c>
      <c r="AE2" s="68" t="s">
        <v>634</v>
      </c>
      <c r="AF2" s="68" t="s">
        <v>635</v>
      </c>
      <c r="AG2" s="68" t="s">
        <v>636</v>
      </c>
      <c r="AH2" s="68" t="s">
        <v>637</v>
      </c>
      <c r="AI2" s="68" t="s">
        <v>638</v>
      </c>
      <c r="AJ2" s="68" t="s">
        <v>639</v>
      </c>
    </row>
    <row r="3" spans="1:36" ht="15" customHeight="1">
      <c r="A3" s="85" t="s">
        <v>230</v>
      </c>
      <c r="B3" s="85" t="s">
        <v>230</v>
      </c>
      <c r="C3" s="53"/>
      <c r="D3" s="54"/>
      <c r="E3" s="66"/>
      <c r="F3" s="55"/>
      <c r="G3" s="53"/>
      <c r="H3" s="57"/>
      <c r="I3" s="56"/>
      <c r="J3" s="56"/>
      <c r="K3" s="36" t="s">
        <v>65</v>
      </c>
      <c r="L3" s="62">
        <v>3</v>
      </c>
      <c r="M3" s="62"/>
      <c r="N3" s="63"/>
      <c r="O3" s="86" t="s">
        <v>280</v>
      </c>
      <c r="P3" s="86" t="s">
        <v>280</v>
      </c>
      <c r="Q3" s="86" t="s">
        <v>281</v>
      </c>
      <c r="R3" s="88" t="s">
        <v>331</v>
      </c>
      <c r="S3" s="90">
        <v>43479.313888888886</v>
      </c>
      <c r="T3" s="86">
        <v>1603</v>
      </c>
      <c r="U3" s="86">
        <v>23</v>
      </c>
      <c r="V3" s="86"/>
      <c r="W3" s="86"/>
      <c r="X3" s="86"/>
      <c r="Y3">
        <v>1</v>
      </c>
      <c r="Z3" s="86" t="str">
        <f>REPLACE(INDEX(GroupVertices[Group],MATCH(Edges[[#This Row],[Vertex 1]],GroupVertices[Vertex],0)),1,1,"")</f>
        <v>1</v>
      </c>
      <c r="AA3" s="86" t="str">
        <f>REPLACE(INDEX(GroupVertices[Group],MATCH(Edges[[#This Row],[Vertex 2]],GroupVertices[Vertex],0)),1,1,"")</f>
        <v>1</v>
      </c>
      <c r="AB3" s="51">
        <v>0</v>
      </c>
      <c r="AC3" s="52">
        <v>0</v>
      </c>
      <c r="AD3" s="51">
        <v>1</v>
      </c>
      <c r="AE3" s="52">
        <v>5.2631578947368425</v>
      </c>
      <c r="AF3" s="51">
        <v>0</v>
      </c>
      <c r="AG3" s="52">
        <v>0</v>
      </c>
      <c r="AH3" s="51">
        <v>18</v>
      </c>
      <c r="AI3" s="52">
        <v>94.73684210526316</v>
      </c>
      <c r="AJ3" s="51">
        <v>19</v>
      </c>
    </row>
    <row r="4" spans="1:36" ht="15" customHeight="1">
      <c r="A4" s="85" t="s">
        <v>231</v>
      </c>
      <c r="B4" s="85" t="s">
        <v>231</v>
      </c>
      <c r="C4" s="53"/>
      <c r="D4" s="54"/>
      <c r="E4" s="66"/>
      <c r="F4" s="55"/>
      <c r="G4" s="53"/>
      <c r="H4" s="57"/>
      <c r="I4" s="56"/>
      <c r="J4" s="56"/>
      <c r="K4" s="36" t="s">
        <v>65</v>
      </c>
      <c r="L4" s="84">
        <v>4</v>
      </c>
      <c r="M4" s="84"/>
      <c r="N4" s="63"/>
      <c r="O4" s="87" t="s">
        <v>280</v>
      </c>
      <c r="P4" s="87" t="s">
        <v>280</v>
      </c>
      <c r="Q4" s="87" t="s">
        <v>282</v>
      </c>
      <c r="R4" s="89" t="s">
        <v>332</v>
      </c>
      <c r="S4" s="91">
        <v>43479.48125</v>
      </c>
      <c r="T4" s="87">
        <v>338</v>
      </c>
      <c r="U4" s="87">
        <v>21</v>
      </c>
      <c r="V4" s="87"/>
      <c r="W4" s="87"/>
      <c r="X4" s="87"/>
      <c r="Y4">
        <v>1</v>
      </c>
      <c r="Z4" s="86" t="str">
        <f>REPLACE(INDEX(GroupVertices[Group],MATCH(Edges[[#This Row],[Vertex 1]],GroupVertices[Vertex],0)),1,1,"")</f>
        <v>1</v>
      </c>
      <c r="AA4" s="86" t="str">
        <f>REPLACE(INDEX(GroupVertices[Group],MATCH(Edges[[#This Row],[Vertex 2]],GroupVertices[Vertex],0)),1,1,"")</f>
        <v>1</v>
      </c>
      <c r="AB4" s="51">
        <v>0</v>
      </c>
      <c r="AC4" s="52">
        <v>0</v>
      </c>
      <c r="AD4" s="51">
        <v>0</v>
      </c>
      <c r="AE4" s="52">
        <v>0</v>
      </c>
      <c r="AF4" s="51">
        <v>0</v>
      </c>
      <c r="AG4" s="52">
        <v>0</v>
      </c>
      <c r="AH4" s="51">
        <v>18</v>
      </c>
      <c r="AI4" s="52">
        <v>100</v>
      </c>
      <c r="AJ4" s="51">
        <v>18</v>
      </c>
    </row>
    <row r="5" spans="1:36" ht="15">
      <c r="A5" s="85" t="s">
        <v>232</v>
      </c>
      <c r="B5" s="85" t="s">
        <v>232</v>
      </c>
      <c r="C5" s="53"/>
      <c r="D5" s="54"/>
      <c r="E5" s="66"/>
      <c r="F5" s="55"/>
      <c r="G5" s="53"/>
      <c r="H5" s="57"/>
      <c r="I5" s="56"/>
      <c r="J5" s="56"/>
      <c r="K5" s="36" t="s">
        <v>65</v>
      </c>
      <c r="L5" s="84">
        <v>5</v>
      </c>
      <c r="M5" s="84"/>
      <c r="N5" s="63"/>
      <c r="O5" s="87" t="s">
        <v>280</v>
      </c>
      <c r="P5" s="87" t="s">
        <v>280</v>
      </c>
      <c r="Q5" s="87" t="s">
        <v>283</v>
      </c>
      <c r="R5" s="89" t="s">
        <v>333</v>
      </c>
      <c r="S5" s="91">
        <v>43479.626388888886</v>
      </c>
      <c r="T5" s="87">
        <v>921</v>
      </c>
      <c r="U5" s="87">
        <v>209</v>
      </c>
      <c r="V5" s="87"/>
      <c r="W5" s="87"/>
      <c r="X5" s="87"/>
      <c r="Y5">
        <v>1</v>
      </c>
      <c r="Z5" s="86" t="str">
        <f>REPLACE(INDEX(GroupVertices[Group],MATCH(Edges[[#This Row],[Vertex 1]],GroupVertices[Vertex],0)),1,1,"")</f>
        <v>1</v>
      </c>
      <c r="AA5" s="86" t="str">
        <f>REPLACE(INDEX(GroupVertices[Group],MATCH(Edges[[#This Row],[Vertex 2]],GroupVertices[Vertex],0)),1,1,"")</f>
        <v>1</v>
      </c>
      <c r="AB5" s="51">
        <v>0</v>
      </c>
      <c r="AC5" s="52">
        <v>0</v>
      </c>
      <c r="AD5" s="51">
        <v>0</v>
      </c>
      <c r="AE5" s="52">
        <v>0</v>
      </c>
      <c r="AF5" s="51">
        <v>0</v>
      </c>
      <c r="AG5" s="52">
        <v>0</v>
      </c>
      <c r="AH5" s="51">
        <v>17</v>
      </c>
      <c r="AI5" s="52">
        <v>100</v>
      </c>
      <c r="AJ5" s="51">
        <v>17</v>
      </c>
    </row>
    <row r="6" spans="1:36" ht="15">
      <c r="A6" s="85" t="s">
        <v>233</v>
      </c>
      <c r="B6" s="85" t="s">
        <v>233</v>
      </c>
      <c r="C6" s="53"/>
      <c r="D6" s="54"/>
      <c r="E6" s="66"/>
      <c r="F6" s="55"/>
      <c r="G6" s="53"/>
      <c r="H6" s="57"/>
      <c r="I6" s="56"/>
      <c r="J6" s="56"/>
      <c r="K6" s="36" t="s">
        <v>65</v>
      </c>
      <c r="L6" s="84">
        <v>6</v>
      </c>
      <c r="M6" s="84"/>
      <c r="N6" s="63"/>
      <c r="O6" s="87" t="s">
        <v>280</v>
      </c>
      <c r="P6" s="87" t="s">
        <v>280</v>
      </c>
      <c r="Q6" s="87" t="s">
        <v>284</v>
      </c>
      <c r="R6" s="89" t="s">
        <v>334</v>
      </c>
      <c r="S6" s="91">
        <v>43479.729166666664</v>
      </c>
      <c r="T6" s="87">
        <v>15</v>
      </c>
      <c r="U6" s="87">
        <v>0</v>
      </c>
      <c r="V6" s="87"/>
      <c r="W6" s="87"/>
      <c r="X6" s="87"/>
      <c r="Y6">
        <v>1</v>
      </c>
      <c r="Z6" s="86" t="str">
        <f>REPLACE(INDEX(GroupVertices[Group],MATCH(Edges[[#This Row],[Vertex 1]],GroupVertices[Vertex],0)),1,1,"")</f>
        <v>1</v>
      </c>
      <c r="AA6" s="86" t="str">
        <f>REPLACE(INDEX(GroupVertices[Group],MATCH(Edges[[#This Row],[Vertex 2]],GroupVertices[Vertex],0)),1,1,"")</f>
        <v>1</v>
      </c>
      <c r="AB6" s="51">
        <v>0</v>
      </c>
      <c r="AC6" s="52">
        <v>0</v>
      </c>
      <c r="AD6" s="51">
        <v>0</v>
      </c>
      <c r="AE6" s="52">
        <v>0</v>
      </c>
      <c r="AF6" s="51">
        <v>0</v>
      </c>
      <c r="AG6" s="52">
        <v>0</v>
      </c>
      <c r="AH6" s="51">
        <v>17</v>
      </c>
      <c r="AI6" s="52">
        <v>100</v>
      </c>
      <c r="AJ6" s="51">
        <v>17</v>
      </c>
    </row>
    <row r="7" spans="1:36" ht="15">
      <c r="A7" s="85" t="s">
        <v>234</v>
      </c>
      <c r="B7" s="85" t="s">
        <v>234</v>
      </c>
      <c r="C7" s="53"/>
      <c r="D7" s="54"/>
      <c r="E7" s="66"/>
      <c r="F7" s="55"/>
      <c r="G7" s="53"/>
      <c r="H7" s="57"/>
      <c r="I7" s="56"/>
      <c r="J7" s="56"/>
      <c r="K7" s="36" t="s">
        <v>65</v>
      </c>
      <c r="L7" s="84">
        <v>7</v>
      </c>
      <c r="M7" s="84"/>
      <c r="N7" s="63"/>
      <c r="O7" s="87" t="s">
        <v>280</v>
      </c>
      <c r="P7" s="87" t="s">
        <v>280</v>
      </c>
      <c r="Q7" s="87" t="s">
        <v>285</v>
      </c>
      <c r="R7" s="89" t="s">
        <v>335</v>
      </c>
      <c r="S7" s="91">
        <v>43480.38167824074</v>
      </c>
      <c r="T7" s="87">
        <v>28</v>
      </c>
      <c r="U7" s="87">
        <v>9</v>
      </c>
      <c r="V7" s="87"/>
      <c r="W7" s="87"/>
      <c r="X7" s="87"/>
      <c r="Y7">
        <v>1</v>
      </c>
      <c r="Z7" s="86" t="str">
        <f>REPLACE(INDEX(GroupVertices[Group],MATCH(Edges[[#This Row],[Vertex 1]],GroupVertices[Vertex],0)),1,1,"")</f>
        <v>1</v>
      </c>
      <c r="AA7" s="86" t="str">
        <f>REPLACE(INDEX(GroupVertices[Group],MATCH(Edges[[#This Row],[Vertex 2]],GroupVertices[Vertex],0)),1,1,"")</f>
        <v>1</v>
      </c>
      <c r="AB7" s="51">
        <v>0</v>
      </c>
      <c r="AC7" s="52">
        <v>0</v>
      </c>
      <c r="AD7" s="51">
        <v>4</v>
      </c>
      <c r="AE7" s="52">
        <v>5.633802816901408</v>
      </c>
      <c r="AF7" s="51">
        <v>0</v>
      </c>
      <c r="AG7" s="52">
        <v>0</v>
      </c>
      <c r="AH7" s="51">
        <v>67</v>
      </c>
      <c r="AI7" s="52">
        <v>94.36619718309859</v>
      </c>
      <c r="AJ7" s="51">
        <v>71</v>
      </c>
    </row>
    <row r="8" spans="1:36" ht="15">
      <c r="A8" s="85" t="s">
        <v>235</v>
      </c>
      <c r="B8" s="85" t="s">
        <v>235</v>
      </c>
      <c r="C8" s="53"/>
      <c r="D8" s="54"/>
      <c r="E8" s="66"/>
      <c r="F8" s="55"/>
      <c r="G8" s="53"/>
      <c r="H8" s="57"/>
      <c r="I8" s="56"/>
      <c r="J8" s="56"/>
      <c r="K8" s="36" t="s">
        <v>65</v>
      </c>
      <c r="L8" s="84">
        <v>8</v>
      </c>
      <c r="M8" s="84"/>
      <c r="N8" s="63"/>
      <c r="O8" s="87" t="s">
        <v>280</v>
      </c>
      <c r="P8" s="87" t="s">
        <v>280</v>
      </c>
      <c r="Q8" s="87" t="s">
        <v>286</v>
      </c>
      <c r="R8" s="89" t="s">
        <v>336</v>
      </c>
      <c r="S8" s="91">
        <v>43480.50069444445</v>
      </c>
      <c r="T8" s="87">
        <v>151</v>
      </c>
      <c r="U8" s="87">
        <v>10</v>
      </c>
      <c r="V8" s="87"/>
      <c r="W8" s="87"/>
      <c r="X8" s="87" t="s">
        <v>381</v>
      </c>
      <c r="Y8">
        <v>1</v>
      </c>
      <c r="Z8" s="86" t="str">
        <f>REPLACE(INDEX(GroupVertices[Group],MATCH(Edges[[#This Row],[Vertex 1]],GroupVertices[Vertex],0)),1,1,"")</f>
        <v>1</v>
      </c>
      <c r="AA8" s="86" t="str">
        <f>REPLACE(INDEX(GroupVertices[Group],MATCH(Edges[[#This Row],[Vertex 2]],GroupVertices[Vertex],0)),1,1,"")</f>
        <v>1</v>
      </c>
      <c r="AB8" s="51">
        <v>0</v>
      </c>
      <c r="AC8" s="52">
        <v>0</v>
      </c>
      <c r="AD8" s="51">
        <v>1</v>
      </c>
      <c r="AE8" s="52">
        <v>3.8461538461538463</v>
      </c>
      <c r="AF8" s="51">
        <v>0</v>
      </c>
      <c r="AG8" s="52">
        <v>0</v>
      </c>
      <c r="AH8" s="51">
        <v>25</v>
      </c>
      <c r="AI8" s="52">
        <v>96.15384615384616</v>
      </c>
      <c r="AJ8" s="51">
        <v>26</v>
      </c>
    </row>
    <row r="9" spans="1:36" ht="15">
      <c r="A9" s="85" t="s">
        <v>236</v>
      </c>
      <c r="B9" s="85" t="s">
        <v>236</v>
      </c>
      <c r="C9" s="53"/>
      <c r="D9" s="54"/>
      <c r="E9" s="66"/>
      <c r="F9" s="55"/>
      <c r="G9" s="53"/>
      <c r="H9" s="57"/>
      <c r="I9" s="56"/>
      <c r="J9" s="56"/>
      <c r="K9" s="36" t="s">
        <v>65</v>
      </c>
      <c r="L9" s="84">
        <v>9</v>
      </c>
      <c r="M9" s="84"/>
      <c r="N9" s="63"/>
      <c r="O9" s="87" t="s">
        <v>280</v>
      </c>
      <c r="P9" s="87" t="s">
        <v>280</v>
      </c>
      <c r="Q9" s="87" t="s">
        <v>287</v>
      </c>
      <c r="R9" s="89" t="s">
        <v>337</v>
      </c>
      <c r="S9" s="91">
        <v>43480.91630787037</v>
      </c>
      <c r="T9" s="87">
        <v>127</v>
      </c>
      <c r="U9" s="87">
        <v>2</v>
      </c>
      <c r="V9" s="87"/>
      <c r="W9" s="87"/>
      <c r="X9" s="87"/>
      <c r="Y9">
        <v>1</v>
      </c>
      <c r="Z9" s="86" t="str">
        <f>REPLACE(INDEX(GroupVertices[Group],MATCH(Edges[[#This Row],[Vertex 1]],GroupVertices[Vertex],0)),1,1,"")</f>
        <v>1</v>
      </c>
      <c r="AA9" s="86" t="str">
        <f>REPLACE(INDEX(GroupVertices[Group],MATCH(Edges[[#This Row],[Vertex 2]],GroupVertices[Vertex],0)),1,1,"")</f>
        <v>1</v>
      </c>
      <c r="AB9" s="51">
        <v>1</v>
      </c>
      <c r="AC9" s="52">
        <v>1.5625</v>
      </c>
      <c r="AD9" s="51">
        <v>2</v>
      </c>
      <c r="AE9" s="52">
        <v>3.125</v>
      </c>
      <c r="AF9" s="51">
        <v>0</v>
      </c>
      <c r="AG9" s="52">
        <v>0</v>
      </c>
      <c r="AH9" s="51">
        <v>61</v>
      </c>
      <c r="AI9" s="52">
        <v>95.3125</v>
      </c>
      <c r="AJ9" s="51">
        <v>64</v>
      </c>
    </row>
    <row r="10" spans="1:36" ht="15">
      <c r="A10" s="85" t="s">
        <v>237</v>
      </c>
      <c r="B10" s="85" t="s">
        <v>237</v>
      </c>
      <c r="C10" s="53"/>
      <c r="D10" s="54"/>
      <c r="E10" s="66"/>
      <c r="F10" s="55"/>
      <c r="G10" s="53"/>
      <c r="H10" s="57"/>
      <c r="I10" s="56"/>
      <c r="J10" s="56"/>
      <c r="K10" s="36" t="s">
        <v>65</v>
      </c>
      <c r="L10" s="84">
        <v>10</v>
      </c>
      <c r="M10" s="84"/>
      <c r="N10" s="63"/>
      <c r="O10" s="87" t="s">
        <v>280</v>
      </c>
      <c r="P10" s="87" t="s">
        <v>280</v>
      </c>
      <c r="Q10" s="87" t="s">
        <v>288</v>
      </c>
      <c r="R10" s="89" t="s">
        <v>338</v>
      </c>
      <c r="S10" s="91">
        <v>43481.274305555555</v>
      </c>
      <c r="T10" s="87">
        <v>226</v>
      </c>
      <c r="U10" s="87">
        <v>27</v>
      </c>
      <c r="V10" s="87"/>
      <c r="W10" s="87"/>
      <c r="X10" s="87"/>
      <c r="Y10">
        <v>1</v>
      </c>
      <c r="Z10" s="86" t="str">
        <f>REPLACE(INDEX(GroupVertices[Group],MATCH(Edges[[#This Row],[Vertex 1]],GroupVertices[Vertex],0)),1,1,"")</f>
        <v>1</v>
      </c>
      <c r="AA10" s="86" t="str">
        <f>REPLACE(INDEX(GroupVertices[Group],MATCH(Edges[[#This Row],[Vertex 2]],GroupVertices[Vertex],0)),1,1,"")</f>
        <v>1</v>
      </c>
      <c r="AB10" s="51">
        <v>0</v>
      </c>
      <c r="AC10" s="52">
        <v>0</v>
      </c>
      <c r="AD10" s="51">
        <v>0</v>
      </c>
      <c r="AE10" s="52">
        <v>0</v>
      </c>
      <c r="AF10" s="51">
        <v>0</v>
      </c>
      <c r="AG10" s="52">
        <v>0</v>
      </c>
      <c r="AH10" s="51">
        <v>436</v>
      </c>
      <c r="AI10" s="52">
        <v>100</v>
      </c>
      <c r="AJ10" s="51">
        <v>436</v>
      </c>
    </row>
    <row r="11" spans="1:36" ht="15">
      <c r="A11" s="85" t="s">
        <v>238</v>
      </c>
      <c r="B11" s="85" t="s">
        <v>238</v>
      </c>
      <c r="C11" s="53"/>
      <c r="D11" s="54"/>
      <c r="E11" s="66"/>
      <c r="F11" s="55"/>
      <c r="G11" s="53"/>
      <c r="H11" s="57"/>
      <c r="I11" s="56"/>
      <c r="J11" s="56"/>
      <c r="K11" s="36" t="s">
        <v>65</v>
      </c>
      <c r="L11" s="84">
        <v>11</v>
      </c>
      <c r="M11" s="84"/>
      <c r="N11" s="63"/>
      <c r="O11" s="87" t="s">
        <v>280</v>
      </c>
      <c r="P11" s="87" t="s">
        <v>280</v>
      </c>
      <c r="Q11" s="87" t="s">
        <v>289</v>
      </c>
      <c r="R11" s="89" t="s">
        <v>339</v>
      </c>
      <c r="S11" s="91">
        <v>43481.64166666667</v>
      </c>
      <c r="T11" s="87">
        <v>241</v>
      </c>
      <c r="U11" s="87">
        <v>9</v>
      </c>
      <c r="V11" s="87"/>
      <c r="W11" s="87"/>
      <c r="X11" s="87"/>
      <c r="Y11">
        <v>1</v>
      </c>
      <c r="Z11" s="86" t="str">
        <f>REPLACE(INDEX(GroupVertices[Group],MATCH(Edges[[#This Row],[Vertex 1]],GroupVertices[Vertex],0)),1,1,"")</f>
        <v>1</v>
      </c>
      <c r="AA11" s="86" t="str">
        <f>REPLACE(INDEX(GroupVertices[Group],MATCH(Edges[[#This Row],[Vertex 2]],GroupVertices[Vertex],0)),1,1,"")</f>
        <v>1</v>
      </c>
      <c r="AB11" s="51">
        <v>0</v>
      </c>
      <c r="AC11" s="52">
        <v>0</v>
      </c>
      <c r="AD11" s="51">
        <v>0</v>
      </c>
      <c r="AE11" s="52">
        <v>0</v>
      </c>
      <c r="AF11" s="51">
        <v>0</v>
      </c>
      <c r="AG11" s="52">
        <v>0</v>
      </c>
      <c r="AH11" s="51">
        <v>16</v>
      </c>
      <c r="AI11" s="52">
        <v>100</v>
      </c>
      <c r="AJ11" s="51">
        <v>16</v>
      </c>
    </row>
    <row r="12" spans="1:36" ht="15">
      <c r="A12" s="85" t="s">
        <v>239</v>
      </c>
      <c r="B12" s="85" t="s">
        <v>239</v>
      </c>
      <c r="C12" s="53"/>
      <c r="D12" s="54"/>
      <c r="E12" s="66"/>
      <c r="F12" s="55"/>
      <c r="G12" s="53"/>
      <c r="H12" s="57"/>
      <c r="I12" s="56"/>
      <c r="J12" s="56"/>
      <c r="K12" s="36" t="s">
        <v>65</v>
      </c>
      <c r="L12" s="84">
        <v>12</v>
      </c>
      <c r="M12" s="84"/>
      <c r="N12" s="63"/>
      <c r="O12" s="87" t="s">
        <v>280</v>
      </c>
      <c r="P12" s="87" t="s">
        <v>280</v>
      </c>
      <c r="Q12" s="87" t="s">
        <v>290</v>
      </c>
      <c r="R12" s="89" t="s">
        <v>340</v>
      </c>
      <c r="S12" s="91">
        <v>43481.755011574074</v>
      </c>
      <c r="T12" s="87">
        <v>418</v>
      </c>
      <c r="U12" s="87">
        <v>48</v>
      </c>
      <c r="V12" s="87"/>
      <c r="W12" s="87"/>
      <c r="X12" s="87" t="s">
        <v>382</v>
      </c>
      <c r="Y12">
        <v>1</v>
      </c>
      <c r="Z12" s="86" t="str">
        <f>REPLACE(INDEX(GroupVertices[Group],MATCH(Edges[[#This Row],[Vertex 1]],GroupVertices[Vertex],0)),1,1,"")</f>
        <v>1</v>
      </c>
      <c r="AA12" s="86" t="str">
        <f>REPLACE(INDEX(GroupVertices[Group],MATCH(Edges[[#This Row],[Vertex 2]],GroupVertices[Vertex],0)),1,1,"")</f>
        <v>1</v>
      </c>
      <c r="AB12" s="51">
        <v>0</v>
      </c>
      <c r="AC12" s="52">
        <v>0</v>
      </c>
      <c r="AD12" s="51">
        <v>0</v>
      </c>
      <c r="AE12" s="52">
        <v>0</v>
      </c>
      <c r="AF12" s="51">
        <v>0</v>
      </c>
      <c r="AG12" s="52">
        <v>0</v>
      </c>
      <c r="AH12" s="51">
        <v>19</v>
      </c>
      <c r="AI12" s="52">
        <v>100</v>
      </c>
      <c r="AJ12" s="51">
        <v>19</v>
      </c>
    </row>
    <row r="13" spans="1:36" ht="15">
      <c r="A13" s="85" t="s">
        <v>240</v>
      </c>
      <c r="B13" s="85" t="s">
        <v>240</v>
      </c>
      <c r="C13" s="53"/>
      <c r="D13" s="54"/>
      <c r="E13" s="66"/>
      <c r="F13" s="55"/>
      <c r="G13" s="53"/>
      <c r="H13" s="57"/>
      <c r="I13" s="56"/>
      <c r="J13" s="56"/>
      <c r="K13" s="36" t="s">
        <v>65</v>
      </c>
      <c r="L13" s="84">
        <v>13</v>
      </c>
      <c r="M13" s="84"/>
      <c r="N13" s="63"/>
      <c r="O13" s="87" t="s">
        <v>280</v>
      </c>
      <c r="P13" s="87" t="s">
        <v>280</v>
      </c>
      <c r="Q13" s="87" t="s">
        <v>291</v>
      </c>
      <c r="R13" s="89" t="s">
        <v>341</v>
      </c>
      <c r="S13" s="91">
        <v>43482.29652777778</v>
      </c>
      <c r="T13" s="87">
        <v>52</v>
      </c>
      <c r="U13" s="87">
        <v>59</v>
      </c>
      <c r="V13" s="87"/>
      <c r="W13" s="87"/>
      <c r="X13" s="87"/>
      <c r="Y13">
        <v>1</v>
      </c>
      <c r="Z13" s="86" t="str">
        <f>REPLACE(INDEX(GroupVertices[Group],MATCH(Edges[[#This Row],[Vertex 1]],GroupVertices[Vertex],0)),1,1,"")</f>
        <v>1</v>
      </c>
      <c r="AA13" s="86" t="str">
        <f>REPLACE(INDEX(GroupVertices[Group],MATCH(Edges[[#This Row],[Vertex 2]],GroupVertices[Vertex],0)),1,1,"")</f>
        <v>1</v>
      </c>
      <c r="AB13" s="51">
        <v>0</v>
      </c>
      <c r="AC13" s="52">
        <v>0</v>
      </c>
      <c r="AD13" s="51">
        <v>1</v>
      </c>
      <c r="AE13" s="52">
        <v>4.545454545454546</v>
      </c>
      <c r="AF13" s="51">
        <v>0</v>
      </c>
      <c r="AG13" s="52">
        <v>0</v>
      </c>
      <c r="AH13" s="51">
        <v>21</v>
      </c>
      <c r="AI13" s="52">
        <v>95.45454545454545</v>
      </c>
      <c r="AJ13" s="51">
        <v>22</v>
      </c>
    </row>
    <row r="14" spans="1:36" ht="15">
      <c r="A14" s="85" t="s">
        <v>241</v>
      </c>
      <c r="B14" s="85" t="s">
        <v>241</v>
      </c>
      <c r="C14" s="53"/>
      <c r="D14" s="54"/>
      <c r="E14" s="66"/>
      <c r="F14" s="55"/>
      <c r="G14" s="53"/>
      <c r="H14" s="57"/>
      <c r="I14" s="56"/>
      <c r="J14" s="56"/>
      <c r="K14" s="36" t="s">
        <v>65</v>
      </c>
      <c r="L14" s="84">
        <v>14</v>
      </c>
      <c r="M14" s="84"/>
      <c r="N14" s="63"/>
      <c r="O14" s="87" t="s">
        <v>280</v>
      </c>
      <c r="P14" s="87" t="s">
        <v>280</v>
      </c>
      <c r="Q14" s="87" t="s">
        <v>292</v>
      </c>
      <c r="R14" s="89" t="s">
        <v>342</v>
      </c>
      <c r="S14" s="91">
        <v>43482.47287037037</v>
      </c>
      <c r="T14" s="87">
        <v>1337</v>
      </c>
      <c r="U14" s="87">
        <v>166</v>
      </c>
      <c r="V14" s="87"/>
      <c r="W14" s="87"/>
      <c r="X14" s="87" t="s">
        <v>383</v>
      </c>
      <c r="Y14">
        <v>1</v>
      </c>
      <c r="Z14" s="86" t="str">
        <f>REPLACE(INDEX(GroupVertices[Group],MATCH(Edges[[#This Row],[Vertex 1]],GroupVertices[Vertex],0)),1,1,"")</f>
        <v>1</v>
      </c>
      <c r="AA14" s="86" t="str">
        <f>REPLACE(INDEX(GroupVertices[Group],MATCH(Edges[[#This Row],[Vertex 2]],GroupVertices[Vertex],0)),1,1,"")</f>
        <v>1</v>
      </c>
      <c r="AB14" s="51">
        <v>0</v>
      </c>
      <c r="AC14" s="52">
        <v>0</v>
      </c>
      <c r="AD14" s="51">
        <v>0</v>
      </c>
      <c r="AE14" s="52">
        <v>0</v>
      </c>
      <c r="AF14" s="51">
        <v>0</v>
      </c>
      <c r="AG14" s="52">
        <v>0</v>
      </c>
      <c r="AH14" s="51">
        <v>2</v>
      </c>
      <c r="AI14" s="52">
        <v>100</v>
      </c>
      <c r="AJ14" s="51">
        <v>2</v>
      </c>
    </row>
    <row r="15" spans="1:36" ht="15">
      <c r="A15" s="85" t="s">
        <v>242</v>
      </c>
      <c r="B15" s="85" t="s">
        <v>242</v>
      </c>
      <c r="C15" s="53"/>
      <c r="D15" s="54"/>
      <c r="E15" s="66"/>
      <c r="F15" s="55"/>
      <c r="G15" s="53"/>
      <c r="H15" s="57"/>
      <c r="I15" s="56"/>
      <c r="J15" s="56"/>
      <c r="K15" s="36" t="s">
        <v>65</v>
      </c>
      <c r="L15" s="84">
        <v>15</v>
      </c>
      <c r="M15" s="84"/>
      <c r="N15" s="63"/>
      <c r="O15" s="87" t="s">
        <v>280</v>
      </c>
      <c r="P15" s="87" t="s">
        <v>280</v>
      </c>
      <c r="Q15" s="87" t="s">
        <v>293</v>
      </c>
      <c r="R15" s="89" t="s">
        <v>343</v>
      </c>
      <c r="S15" s="91">
        <v>43482.627291666664</v>
      </c>
      <c r="T15" s="87">
        <v>186</v>
      </c>
      <c r="U15" s="87">
        <v>99</v>
      </c>
      <c r="V15" s="87"/>
      <c r="W15" s="87"/>
      <c r="X15" s="87"/>
      <c r="Y15">
        <v>1</v>
      </c>
      <c r="Z15" s="86" t="str">
        <f>REPLACE(INDEX(GroupVertices[Group],MATCH(Edges[[#This Row],[Vertex 1]],GroupVertices[Vertex],0)),1,1,"")</f>
        <v>1</v>
      </c>
      <c r="AA15" s="86" t="str">
        <f>REPLACE(INDEX(GroupVertices[Group],MATCH(Edges[[#This Row],[Vertex 2]],GroupVertices[Vertex],0)),1,1,"")</f>
        <v>1</v>
      </c>
      <c r="AB15" s="51">
        <v>0</v>
      </c>
      <c r="AC15" s="52">
        <v>0</v>
      </c>
      <c r="AD15" s="51">
        <v>1</v>
      </c>
      <c r="AE15" s="52">
        <v>5.2631578947368425</v>
      </c>
      <c r="AF15" s="51">
        <v>0</v>
      </c>
      <c r="AG15" s="52">
        <v>0</v>
      </c>
      <c r="AH15" s="51">
        <v>18</v>
      </c>
      <c r="AI15" s="52">
        <v>94.73684210526316</v>
      </c>
      <c r="AJ15" s="51">
        <v>19</v>
      </c>
    </row>
    <row r="16" spans="1:36" ht="15">
      <c r="A16" s="85" t="s">
        <v>243</v>
      </c>
      <c r="B16" s="85" t="s">
        <v>243</v>
      </c>
      <c r="C16" s="53"/>
      <c r="D16" s="54"/>
      <c r="E16" s="66"/>
      <c r="F16" s="55"/>
      <c r="G16" s="53"/>
      <c r="H16" s="57"/>
      <c r="I16" s="56"/>
      <c r="J16" s="56"/>
      <c r="K16" s="36" t="s">
        <v>65</v>
      </c>
      <c r="L16" s="84">
        <v>16</v>
      </c>
      <c r="M16" s="84"/>
      <c r="N16" s="63"/>
      <c r="O16" s="87" t="s">
        <v>280</v>
      </c>
      <c r="P16" s="87" t="s">
        <v>280</v>
      </c>
      <c r="Q16" s="87" t="s">
        <v>294</v>
      </c>
      <c r="R16" s="89" t="s">
        <v>344</v>
      </c>
      <c r="S16" s="91">
        <v>43482.739583333336</v>
      </c>
      <c r="T16" s="87">
        <v>85</v>
      </c>
      <c r="U16" s="87">
        <v>9</v>
      </c>
      <c r="V16" s="87"/>
      <c r="W16" s="87"/>
      <c r="X16" s="87"/>
      <c r="Y16">
        <v>1</v>
      </c>
      <c r="Z16" s="86" t="str">
        <f>REPLACE(INDEX(GroupVertices[Group],MATCH(Edges[[#This Row],[Vertex 1]],GroupVertices[Vertex],0)),1,1,"")</f>
        <v>1</v>
      </c>
      <c r="AA16" s="86" t="str">
        <f>REPLACE(INDEX(GroupVertices[Group],MATCH(Edges[[#This Row],[Vertex 2]],GroupVertices[Vertex],0)),1,1,"")</f>
        <v>1</v>
      </c>
      <c r="AB16" s="51">
        <v>0</v>
      </c>
      <c r="AC16" s="52">
        <v>0</v>
      </c>
      <c r="AD16" s="51">
        <v>3</v>
      </c>
      <c r="AE16" s="52">
        <v>12</v>
      </c>
      <c r="AF16" s="51">
        <v>0</v>
      </c>
      <c r="AG16" s="52">
        <v>0</v>
      </c>
      <c r="AH16" s="51">
        <v>22</v>
      </c>
      <c r="AI16" s="52">
        <v>88</v>
      </c>
      <c r="AJ16" s="51">
        <v>25</v>
      </c>
    </row>
    <row r="17" spans="1:36" ht="15">
      <c r="A17" s="85" t="s">
        <v>244</v>
      </c>
      <c r="B17" s="85" t="s">
        <v>244</v>
      </c>
      <c r="C17" s="53"/>
      <c r="D17" s="54"/>
      <c r="E17" s="66"/>
      <c r="F17" s="55"/>
      <c r="G17" s="53"/>
      <c r="H17" s="57"/>
      <c r="I17" s="56"/>
      <c r="J17" s="56"/>
      <c r="K17" s="36" t="s">
        <v>65</v>
      </c>
      <c r="L17" s="84">
        <v>17</v>
      </c>
      <c r="M17" s="84"/>
      <c r="N17" s="63"/>
      <c r="O17" s="87" t="s">
        <v>280</v>
      </c>
      <c r="P17" s="87" t="s">
        <v>280</v>
      </c>
      <c r="Q17" s="87" t="s">
        <v>295</v>
      </c>
      <c r="R17" s="89" t="s">
        <v>345</v>
      </c>
      <c r="S17" s="91">
        <v>43483.45972222222</v>
      </c>
      <c r="T17" s="87">
        <v>241</v>
      </c>
      <c r="U17" s="87">
        <v>18</v>
      </c>
      <c r="V17" s="87"/>
      <c r="W17" s="87"/>
      <c r="X17" s="87" t="s">
        <v>384</v>
      </c>
      <c r="Y17">
        <v>1</v>
      </c>
      <c r="Z17" s="86" t="str">
        <f>REPLACE(INDEX(GroupVertices[Group],MATCH(Edges[[#This Row],[Vertex 1]],GroupVertices[Vertex],0)),1,1,"")</f>
        <v>1</v>
      </c>
      <c r="AA17" s="86" t="str">
        <f>REPLACE(INDEX(GroupVertices[Group],MATCH(Edges[[#This Row],[Vertex 2]],GroupVertices[Vertex],0)),1,1,"")</f>
        <v>1</v>
      </c>
      <c r="AB17" s="51">
        <v>0</v>
      </c>
      <c r="AC17" s="52">
        <v>0</v>
      </c>
      <c r="AD17" s="51">
        <v>2</v>
      </c>
      <c r="AE17" s="52">
        <v>6.896551724137931</v>
      </c>
      <c r="AF17" s="51">
        <v>0</v>
      </c>
      <c r="AG17" s="52">
        <v>0</v>
      </c>
      <c r="AH17" s="51">
        <v>27</v>
      </c>
      <c r="AI17" s="52">
        <v>93.10344827586206</v>
      </c>
      <c r="AJ17" s="51">
        <v>29</v>
      </c>
    </row>
    <row r="18" spans="1:36" ht="15">
      <c r="A18" s="85" t="s">
        <v>245</v>
      </c>
      <c r="B18" s="85" t="s">
        <v>245</v>
      </c>
      <c r="C18" s="53"/>
      <c r="D18" s="54"/>
      <c r="E18" s="66"/>
      <c r="F18" s="55"/>
      <c r="G18" s="53"/>
      <c r="H18" s="57"/>
      <c r="I18" s="56"/>
      <c r="J18" s="56"/>
      <c r="K18" s="36" t="s">
        <v>65</v>
      </c>
      <c r="L18" s="84">
        <v>18</v>
      </c>
      <c r="M18" s="84"/>
      <c r="N18" s="63"/>
      <c r="O18" s="87" t="s">
        <v>280</v>
      </c>
      <c r="P18" s="87" t="s">
        <v>280</v>
      </c>
      <c r="Q18" s="87" t="s">
        <v>296</v>
      </c>
      <c r="R18" s="89" t="s">
        <v>346</v>
      </c>
      <c r="S18" s="91">
        <v>43483.64976851852</v>
      </c>
      <c r="T18" s="87">
        <v>48</v>
      </c>
      <c r="U18" s="87">
        <v>2</v>
      </c>
      <c r="V18" s="87"/>
      <c r="W18" s="87"/>
      <c r="X18" s="87"/>
      <c r="Y18">
        <v>1</v>
      </c>
      <c r="Z18" s="86" t="str">
        <f>REPLACE(INDEX(GroupVertices[Group],MATCH(Edges[[#This Row],[Vertex 1]],GroupVertices[Vertex],0)),1,1,"")</f>
        <v>1</v>
      </c>
      <c r="AA18" s="86" t="str">
        <f>REPLACE(INDEX(GroupVertices[Group],MATCH(Edges[[#This Row],[Vertex 2]],GroupVertices[Vertex],0)),1,1,"")</f>
        <v>1</v>
      </c>
      <c r="AB18" s="51">
        <v>0</v>
      </c>
      <c r="AC18" s="52">
        <v>0</v>
      </c>
      <c r="AD18" s="51">
        <v>1</v>
      </c>
      <c r="AE18" s="52">
        <v>2.9411764705882355</v>
      </c>
      <c r="AF18" s="51">
        <v>0</v>
      </c>
      <c r="AG18" s="52">
        <v>0</v>
      </c>
      <c r="AH18" s="51">
        <v>33</v>
      </c>
      <c r="AI18" s="52">
        <v>97.05882352941177</v>
      </c>
      <c r="AJ18" s="51">
        <v>34</v>
      </c>
    </row>
    <row r="19" spans="1:36" ht="15">
      <c r="A19" s="85" t="s">
        <v>246</v>
      </c>
      <c r="B19" s="85" t="s">
        <v>246</v>
      </c>
      <c r="C19" s="53"/>
      <c r="D19" s="54"/>
      <c r="E19" s="66"/>
      <c r="F19" s="55"/>
      <c r="G19" s="53"/>
      <c r="H19" s="57"/>
      <c r="I19" s="56"/>
      <c r="J19" s="56"/>
      <c r="K19" s="36" t="s">
        <v>65</v>
      </c>
      <c r="L19" s="84">
        <v>19</v>
      </c>
      <c r="M19" s="84"/>
      <c r="N19" s="63"/>
      <c r="O19" s="87" t="s">
        <v>280</v>
      </c>
      <c r="P19" s="87" t="s">
        <v>280</v>
      </c>
      <c r="Q19" s="87" t="s">
        <v>297</v>
      </c>
      <c r="R19" s="89" t="s">
        <v>347</v>
      </c>
      <c r="S19" s="91">
        <v>43483.76527777778</v>
      </c>
      <c r="T19" s="87">
        <v>1143</v>
      </c>
      <c r="U19" s="87">
        <v>43</v>
      </c>
      <c r="V19" s="87"/>
      <c r="W19" s="87"/>
      <c r="X19" s="87" t="s">
        <v>383</v>
      </c>
      <c r="Y19">
        <v>1</v>
      </c>
      <c r="Z19" s="86" t="str">
        <f>REPLACE(INDEX(GroupVertices[Group],MATCH(Edges[[#This Row],[Vertex 1]],GroupVertices[Vertex],0)),1,1,"")</f>
        <v>1</v>
      </c>
      <c r="AA19" s="86" t="str">
        <f>REPLACE(INDEX(GroupVertices[Group],MATCH(Edges[[#This Row],[Vertex 2]],GroupVertices[Vertex],0)),1,1,"")</f>
        <v>1</v>
      </c>
      <c r="AB19" s="51">
        <v>0</v>
      </c>
      <c r="AC19" s="52">
        <v>0</v>
      </c>
      <c r="AD19" s="51">
        <v>1</v>
      </c>
      <c r="AE19" s="52">
        <v>5.882352941176471</v>
      </c>
      <c r="AF19" s="51">
        <v>0</v>
      </c>
      <c r="AG19" s="52">
        <v>0</v>
      </c>
      <c r="AH19" s="51">
        <v>16</v>
      </c>
      <c r="AI19" s="52">
        <v>94.11764705882354</v>
      </c>
      <c r="AJ19" s="51">
        <v>17</v>
      </c>
    </row>
    <row r="20" spans="1:36" ht="15">
      <c r="A20" s="85" t="s">
        <v>247</v>
      </c>
      <c r="B20" s="85" t="s">
        <v>247</v>
      </c>
      <c r="C20" s="53"/>
      <c r="D20" s="54"/>
      <c r="E20" s="66"/>
      <c r="F20" s="55"/>
      <c r="G20" s="53"/>
      <c r="H20" s="57"/>
      <c r="I20" s="56"/>
      <c r="J20" s="56"/>
      <c r="K20" s="36" t="s">
        <v>65</v>
      </c>
      <c r="L20" s="84">
        <v>20</v>
      </c>
      <c r="M20" s="84"/>
      <c r="N20" s="63"/>
      <c r="O20" s="87" t="s">
        <v>280</v>
      </c>
      <c r="P20" s="87" t="s">
        <v>280</v>
      </c>
      <c r="Q20" s="87" t="s">
        <v>298</v>
      </c>
      <c r="R20" s="89" t="s">
        <v>348</v>
      </c>
      <c r="S20" s="91">
        <v>43484.31376157407</v>
      </c>
      <c r="T20" s="87">
        <v>966</v>
      </c>
      <c r="U20" s="87">
        <v>106</v>
      </c>
      <c r="V20" s="87"/>
      <c r="W20" s="87"/>
      <c r="X20" s="87" t="s">
        <v>385</v>
      </c>
      <c r="Y20">
        <v>1</v>
      </c>
      <c r="Z20" s="86" t="str">
        <f>REPLACE(INDEX(GroupVertices[Group],MATCH(Edges[[#This Row],[Vertex 1]],GroupVertices[Vertex],0)),1,1,"")</f>
        <v>1</v>
      </c>
      <c r="AA20" s="86" t="str">
        <f>REPLACE(INDEX(GroupVertices[Group],MATCH(Edges[[#This Row],[Vertex 2]],GroupVertices[Vertex],0)),1,1,"")</f>
        <v>1</v>
      </c>
      <c r="AB20" s="51">
        <v>0</v>
      </c>
      <c r="AC20" s="52">
        <v>0</v>
      </c>
      <c r="AD20" s="51">
        <v>1</v>
      </c>
      <c r="AE20" s="52">
        <v>3.0303030303030303</v>
      </c>
      <c r="AF20" s="51">
        <v>0</v>
      </c>
      <c r="AG20" s="52">
        <v>0</v>
      </c>
      <c r="AH20" s="51">
        <v>32</v>
      </c>
      <c r="AI20" s="52">
        <v>96.96969696969697</v>
      </c>
      <c r="AJ20" s="51">
        <v>33</v>
      </c>
    </row>
    <row r="21" spans="1:36" ht="15">
      <c r="A21" s="85" t="s">
        <v>248</v>
      </c>
      <c r="B21" s="85" t="s">
        <v>248</v>
      </c>
      <c r="C21" s="53"/>
      <c r="D21" s="54"/>
      <c r="E21" s="66"/>
      <c r="F21" s="55"/>
      <c r="G21" s="53"/>
      <c r="H21" s="57"/>
      <c r="I21" s="56"/>
      <c r="J21" s="56"/>
      <c r="K21" s="36" t="s">
        <v>65</v>
      </c>
      <c r="L21" s="84">
        <v>21</v>
      </c>
      <c r="M21" s="84"/>
      <c r="N21" s="63"/>
      <c r="O21" s="87" t="s">
        <v>280</v>
      </c>
      <c r="P21" s="87" t="s">
        <v>280</v>
      </c>
      <c r="Q21" s="87" t="s">
        <v>299</v>
      </c>
      <c r="R21" s="89" t="s">
        <v>349</v>
      </c>
      <c r="S21" s="91">
        <v>43484.676412037035</v>
      </c>
      <c r="T21" s="87">
        <v>501</v>
      </c>
      <c r="U21" s="87">
        <v>26</v>
      </c>
      <c r="V21" s="87"/>
      <c r="W21" s="87"/>
      <c r="X21" s="87" t="s">
        <v>381</v>
      </c>
      <c r="Y21">
        <v>1</v>
      </c>
      <c r="Z21" s="86" t="str">
        <f>REPLACE(INDEX(GroupVertices[Group],MATCH(Edges[[#This Row],[Vertex 1]],GroupVertices[Vertex],0)),1,1,"")</f>
        <v>1</v>
      </c>
      <c r="AA21" s="86" t="str">
        <f>REPLACE(INDEX(GroupVertices[Group],MATCH(Edges[[#This Row],[Vertex 2]],GroupVertices[Vertex],0)),1,1,"")</f>
        <v>1</v>
      </c>
      <c r="AB21" s="51">
        <v>2</v>
      </c>
      <c r="AC21" s="52">
        <v>5.882352941176471</v>
      </c>
      <c r="AD21" s="51">
        <v>1</v>
      </c>
      <c r="AE21" s="52">
        <v>2.9411764705882355</v>
      </c>
      <c r="AF21" s="51">
        <v>0</v>
      </c>
      <c r="AG21" s="52">
        <v>0</v>
      </c>
      <c r="AH21" s="51">
        <v>31</v>
      </c>
      <c r="AI21" s="52">
        <v>91.17647058823529</v>
      </c>
      <c r="AJ21" s="51">
        <v>34</v>
      </c>
    </row>
    <row r="22" spans="1:36" ht="15">
      <c r="A22" s="85" t="s">
        <v>249</v>
      </c>
      <c r="B22" s="85" t="s">
        <v>249</v>
      </c>
      <c r="C22" s="53"/>
      <c r="D22" s="54"/>
      <c r="E22" s="66"/>
      <c r="F22" s="55"/>
      <c r="G22" s="53"/>
      <c r="H22" s="57"/>
      <c r="I22" s="56"/>
      <c r="J22" s="56"/>
      <c r="K22" s="36" t="s">
        <v>65</v>
      </c>
      <c r="L22" s="84">
        <v>22</v>
      </c>
      <c r="M22" s="84"/>
      <c r="N22" s="63"/>
      <c r="O22" s="87" t="s">
        <v>280</v>
      </c>
      <c r="P22" s="87" t="s">
        <v>280</v>
      </c>
      <c r="Q22" s="87" t="s">
        <v>300</v>
      </c>
      <c r="R22" s="89" t="s">
        <v>350</v>
      </c>
      <c r="S22" s="91">
        <v>43484.739583333336</v>
      </c>
      <c r="T22" s="87">
        <v>204</v>
      </c>
      <c r="U22" s="87">
        <v>13</v>
      </c>
      <c r="V22" s="87"/>
      <c r="W22" s="87"/>
      <c r="X22" s="87" t="s">
        <v>386</v>
      </c>
      <c r="Y22">
        <v>1</v>
      </c>
      <c r="Z22" s="86" t="str">
        <f>REPLACE(INDEX(GroupVertices[Group],MATCH(Edges[[#This Row],[Vertex 1]],GroupVertices[Vertex],0)),1,1,"")</f>
        <v>1</v>
      </c>
      <c r="AA22" s="86" t="str">
        <f>REPLACE(INDEX(GroupVertices[Group],MATCH(Edges[[#This Row],[Vertex 2]],GroupVertices[Vertex],0)),1,1,"")</f>
        <v>1</v>
      </c>
      <c r="AB22" s="51">
        <v>0</v>
      </c>
      <c r="AC22" s="52">
        <v>0</v>
      </c>
      <c r="AD22" s="51">
        <v>3</v>
      </c>
      <c r="AE22" s="52">
        <v>9.375</v>
      </c>
      <c r="AF22" s="51">
        <v>0</v>
      </c>
      <c r="AG22" s="52">
        <v>0</v>
      </c>
      <c r="AH22" s="51">
        <v>29</v>
      </c>
      <c r="AI22" s="52">
        <v>90.625</v>
      </c>
      <c r="AJ22" s="51">
        <v>32</v>
      </c>
    </row>
    <row r="23" spans="1:36" ht="15">
      <c r="A23" s="85" t="s">
        <v>250</v>
      </c>
      <c r="B23" s="85" t="s">
        <v>250</v>
      </c>
      <c r="C23" s="53"/>
      <c r="D23" s="54"/>
      <c r="E23" s="66"/>
      <c r="F23" s="55"/>
      <c r="G23" s="53"/>
      <c r="H23" s="57"/>
      <c r="I23" s="56"/>
      <c r="J23" s="56"/>
      <c r="K23" s="36" t="s">
        <v>65</v>
      </c>
      <c r="L23" s="84">
        <v>23</v>
      </c>
      <c r="M23" s="84"/>
      <c r="N23" s="63"/>
      <c r="O23" s="87" t="s">
        <v>280</v>
      </c>
      <c r="P23" s="87" t="s">
        <v>280</v>
      </c>
      <c r="Q23" s="87" t="s">
        <v>301</v>
      </c>
      <c r="R23" s="89" t="s">
        <v>351</v>
      </c>
      <c r="S23" s="91">
        <v>43485.12569444445</v>
      </c>
      <c r="T23" s="87">
        <v>206</v>
      </c>
      <c r="U23" s="87">
        <v>21</v>
      </c>
      <c r="V23" s="87"/>
      <c r="W23" s="87"/>
      <c r="X23" s="87"/>
      <c r="Y23">
        <v>1</v>
      </c>
      <c r="Z23" s="86" t="str">
        <f>REPLACE(INDEX(GroupVertices[Group],MATCH(Edges[[#This Row],[Vertex 1]],GroupVertices[Vertex],0)),1,1,"")</f>
        <v>1</v>
      </c>
      <c r="AA23" s="86" t="str">
        <f>REPLACE(INDEX(GroupVertices[Group],MATCH(Edges[[#This Row],[Vertex 2]],GroupVertices[Vertex],0)),1,1,"")</f>
        <v>1</v>
      </c>
      <c r="AB23" s="51">
        <v>0</v>
      </c>
      <c r="AC23" s="52">
        <v>0</v>
      </c>
      <c r="AD23" s="51">
        <v>1</v>
      </c>
      <c r="AE23" s="52">
        <v>3.5714285714285716</v>
      </c>
      <c r="AF23" s="51">
        <v>0</v>
      </c>
      <c r="AG23" s="52">
        <v>0</v>
      </c>
      <c r="AH23" s="51">
        <v>27</v>
      </c>
      <c r="AI23" s="52">
        <v>96.42857142857143</v>
      </c>
      <c r="AJ23" s="51">
        <v>28</v>
      </c>
    </row>
    <row r="24" spans="1:36" ht="15">
      <c r="A24" s="85" t="s">
        <v>251</v>
      </c>
      <c r="B24" s="85" t="s">
        <v>251</v>
      </c>
      <c r="C24" s="53"/>
      <c r="D24" s="54"/>
      <c r="E24" s="66"/>
      <c r="F24" s="55"/>
      <c r="G24" s="53"/>
      <c r="H24" s="57"/>
      <c r="I24" s="56"/>
      <c r="J24" s="56"/>
      <c r="K24" s="36" t="s">
        <v>65</v>
      </c>
      <c r="L24" s="84">
        <v>24</v>
      </c>
      <c r="M24" s="84"/>
      <c r="N24" s="63"/>
      <c r="O24" s="87" t="s">
        <v>280</v>
      </c>
      <c r="P24" s="87" t="s">
        <v>280</v>
      </c>
      <c r="Q24" s="87" t="s">
        <v>302</v>
      </c>
      <c r="R24" s="89" t="s">
        <v>352</v>
      </c>
      <c r="S24" s="91">
        <v>43485.37619212963</v>
      </c>
      <c r="T24" s="87">
        <v>325</v>
      </c>
      <c r="U24" s="87">
        <v>17</v>
      </c>
      <c r="V24" s="87"/>
      <c r="W24" s="87"/>
      <c r="X24" s="87" t="s">
        <v>386</v>
      </c>
      <c r="Y24">
        <v>1</v>
      </c>
      <c r="Z24" s="86" t="str">
        <f>REPLACE(INDEX(GroupVertices[Group],MATCH(Edges[[#This Row],[Vertex 1]],GroupVertices[Vertex],0)),1,1,"")</f>
        <v>1</v>
      </c>
      <c r="AA24" s="86" t="str">
        <f>REPLACE(INDEX(GroupVertices[Group],MATCH(Edges[[#This Row],[Vertex 2]],GroupVertices[Vertex],0)),1,1,"")</f>
        <v>1</v>
      </c>
      <c r="AB24" s="51">
        <v>0</v>
      </c>
      <c r="AC24" s="52">
        <v>0</v>
      </c>
      <c r="AD24" s="51">
        <v>0</v>
      </c>
      <c r="AE24" s="52">
        <v>0</v>
      </c>
      <c r="AF24" s="51">
        <v>0</v>
      </c>
      <c r="AG24" s="52">
        <v>0</v>
      </c>
      <c r="AH24" s="51">
        <v>33</v>
      </c>
      <c r="AI24" s="52">
        <v>100</v>
      </c>
      <c r="AJ24" s="51">
        <v>33</v>
      </c>
    </row>
    <row r="25" spans="1:36" ht="15">
      <c r="A25" s="85" t="s">
        <v>252</v>
      </c>
      <c r="B25" s="85" t="s">
        <v>252</v>
      </c>
      <c r="C25" s="53"/>
      <c r="D25" s="54"/>
      <c r="E25" s="66"/>
      <c r="F25" s="55"/>
      <c r="G25" s="53"/>
      <c r="H25" s="57"/>
      <c r="I25" s="56"/>
      <c r="J25" s="56"/>
      <c r="K25" s="36" t="s">
        <v>65</v>
      </c>
      <c r="L25" s="84">
        <v>25</v>
      </c>
      <c r="M25" s="84"/>
      <c r="N25" s="63"/>
      <c r="O25" s="87" t="s">
        <v>280</v>
      </c>
      <c r="P25" s="87" t="s">
        <v>280</v>
      </c>
      <c r="Q25" s="87" t="s">
        <v>303</v>
      </c>
      <c r="R25" s="89" t="s">
        <v>353</v>
      </c>
      <c r="S25" s="91">
        <v>43485.626388888886</v>
      </c>
      <c r="T25" s="87">
        <v>1138</v>
      </c>
      <c r="U25" s="87">
        <v>57</v>
      </c>
      <c r="V25" s="87"/>
      <c r="W25" s="87"/>
      <c r="X25" s="87" t="s">
        <v>383</v>
      </c>
      <c r="Y25">
        <v>1</v>
      </c>
      <c r="Z25" s="86" t="str">
        <f>REPLACE(INDEX(GroupVertices[Group],MATCH(Edges[[#This Row],[Vertex 1]],GroupVertices[Vertex],0)),1,1,"")</f>
        <v>1</v>
      </c>
      <c r="AA25" s="86" t="str">
        <f>REPLACE(INDEX(GroupVertices[Group],MATCH(Edges[[#This Row],[Vertex 2]],GroupVertices[Vertex],0)),1,1,"")</f>
        <v>1</v>
      </c>
      <c r="AB25" s="51">
        <v>0</v>
      </c>
      <c r="AC25" s="52">
        <v>0</v>
      </c>
      <c r="AD25" s="51">
        <v>0</v>
      </c>
      <c r="AE25" s="52">
        <v>0</v>
      </c>
      <c r="AF25" s="51">
        <v>0</v>
      </c>
      <c r="AG25" s="52">
        <v>0</v>
      </c>
      <c r="AH25" s="51">
        <v>8</v>
      </c>
      <c r="AI25" s="52">
        <v>100</v>
      </c>
      <c r="AJ25" s="51">
        <v>8</v>
      </c>
    </row>
    <row r="26" spans="1:36" ht="15">
      <c r="A26" s="85" t="s">
        <v>253</v>
      </c>
      <c r="B26" s="85" t="s">
        <v>253</v>
      </c>
      <c r="C26" s="53"/>
      <c r="D26" s="54"/>
      <c r="E26" s="66"/>
      <c r="F26" s="55"/>
      <c r="G26" s="53"/>
      <c r="H26" s="57"/>
      <c r="I26" s="56"/>
      <c r="J26" s="56"/>
      <c r="K26" s="36" t="s">
        <v>65</v>
      </c>
      <c r="L26" s="84">
        <v>26</v>
      </c>
      <c r="M26" s="84"/>
      <c r="N26" s="63"/>
      <c r="O26" s="87" t="s">
        <v>280</v>
      </c>
      <c r="P26" s="87" t="s">
        <v>280</v>
      </c>
      <c r="Q26" s="87" t="s">
        <v>304</v>
      </c>
      <c r="R26" s="89" t="s">
        <v>354</v>
      </c>
      <c r="S26" s="91">
        <v>43486.36634259259</v>
      </c>
      <c r="T26" s="87">
        <v>106</v>
      </c>
      <c r="U26" s="87">
        <v>4</v>
      </c>
      <c r="V26" s="87"/>
      <c r="W26" s="87"/>
      <c r="X26" s="87"/>
      <c r="Y26">
        <v>1</v>
      </c>
      <c r="Z26" s="86" t="str">
        <f>REPLACE(INDEX(GroupVertices[Group],MATCH(Edges[[#This Row],[Vertex 1]],GroupVertices[Vertex],0)),1,1,"")</f>
        <v>1</v>
      </c>
      <c r="AA26" s="86" t="str">
        <f>REPLACE(INDEX(GroupVertices[Group],MATCH(Edges[[#This Row],[Vertex 2]],GroupVertices[Vertex],0)),1,1,"")</f>
        <v>1</v>
      </c>
      <c r="AB26" s="51">
        <v>0</v>
      </c>
      <c r="AC26" s="52">
        <v>0</v>
      </c>
      <c r="AD26" s="51">
        <v>0</v>
      </c>
      <c r="AE26" s="52">
        <v>0</v>
      </c>
      <c r="AF26" s="51">
        <v>0</v>
      </c>
      <c r="AG26" s="52">
        <v>0</v>
      </c>
      <c r="AH26" s="51">
        <v>30</v>
      </c>
      <c r="AI26" s="52">
        <v>100</v>
      </c>
      <c r="AJ26" s="51">
        <v>30</v>
      </c>
    </row>
    <row r="27" spans="1:36" ht="15">
      <c r="A27" s="85" t="s">
        <v>254</v>
      </c>
      <c r="B27" s="85" t="s">
        <v>254</v>
      </c>
      <c r="C27" s="53"/>
      <c r="D27" s="54"/>
      <c r="E27" s="66"/>
      <c r="F27" s="55"/>
      <c r="G27" s="53"/>
      <c r="H27" s="57"/>
      <c r="I27" s="56"/>
      <c r="J27" s="56"/>
      <c r="K27" s="36" t="s">
        <v>65</v>
      </c>
      <c r="L27" s="84">
        <v>27</v>
      </c>
      <c r="M27" s="84"/>
      <c r="N27" s="63"/>
      <c r="O27" s="87" t="s">
        <v>280</v>
      </c>
      <c r="P27" s="87" t="s">
        <v>280</v>
      </c>
      <c r="Q27" s="87" t="s">
        <v>305</v>
      </c>
      <c r="R27" s="89" t="s">
        <v>355</v>
      </c>
      <c r="S27" s="91">
        <v>43486.51388888889</v>
      </c>
      <c r="T27" s="87">
        <v>275</v>
      </c>
      <c r="U27" s="87">
        <v>3</v>
      </c>
      <c r="V27" s="87"/>
      <c r="W27" s="87"/>
      <c r="X27" s="87"/>
      <c r="Y27">
        <v>1</v>
      </c>
      <c r="Z27" s="86" t="str">
        <f>REPLACE(INDEX(GroupVertices[Group],MATCH(Edges[[#This Row],[Vertex 1]],GroupVertices[Vertex],0)),1,1,"")</f>
        <v>1</v>
      </c>
      <c r="AA27" s="86" t="str">
        <f>REPLACE(INDEX(GroupVertices[Group],MATCH(Edges[[#This Row],[Vertex 2]],GroupVertices[Vertex],0)),1,1,"")</f>
        <v>1</v>
      </c>
      <c r="AB27" s="51">
        <v>0</v>
      </c>
      <c r="AC27" s="52">
        <v>0</v>
      </c>
      <c r="AD27" s="51">
        <v>2</v>
      </c>
      <c r="AE27" s="52">
        <v>3.508771929824561</v>
      </c>
      <c r="AF27" s="51">
        <v>0</v>
      </c>
      <c r="AG27" s="52">
        <v>0</v>
      </c>
      <c r="AH27" s="51">
        <v>55</v>
      </c>
      <c r="AI27" s="52">
        <v>96.49122807017544</v>
      </c>
      <c r="AJ27" s="51">
        <v>57</v>
      </c>
    </row>
    <row r="28" spans="1:36" ht="15">
      <c r="A28" s="85" t="s">
        <v>255</v>
      </c>
      <c r="B28" s="85" t="s">
        <v>255</v>
      </c>
      <c r="C28" s="53"/>
      <c r="D28" s="54"/>
      <c r="E28" s="66"/>
      <c r="F28" s="55"/>
      <c r="G28" s="53"/>
      <c r="H28" s="57"/>
      <c r="I28" s="56"/>
      <c r="J28" s="56"/>
      <c r="K28" s="36" t="s">
        <v>65</v>
      </c>
      <c r="L28" s="84">
        <v>28</v>
      </c>
      <c r="M28" s="84"/>
      <c r="N28" s="63"/>
      <c r="O28" s="87" t="s">
        <v>280</v>
      </c>
      <c r="P28" s="87" t="s">
        <v>280</v>
      </c>
      <c r="Q28" s="87" t="s">
        <v>306</v>
      </c>
      <c r="R28" s="89" t="s">
        <v>356</v>
      </c>
      <c r="S28" s="91">
        <v>43486.60126157408</v>
      </c>
      <c r="T28" s="87">
        <v>224</v>
      </c>
      <c r="U28" s="87">
        <v>80</v>
      </c>
      <c r="V28" s="87"/>
      <c r="W28" s="87"/>
      <c r="X28" s="87"/>
      <c r="Y28">
        <v>1</v>
      </c>
      <c r="Z28" s="86" t="str">
        <f>REPLACE(INDEX(GroupVertices[Group],MATCH(Edges[[#This Row],[Vertex 1]],GroupVertices[Vertex],0)),1,1,"")</f>
        <v>1</v>
      </c>
      <c r="AA28" s="86" t="str">
        <f>REPLACE(INDEX(GroupVertices[Group],MATCH(Edges[[#This Row],[Vertex 2]],GroupVertices[Vertex],0)),1,1,"")</f>
        <v>1</v>
      </c>
      <c r="AB28" s="51">
        <v>0</v>
      </c>
      <c r="AC28" s="52">
        <v>0</v>
      </c>
      <c r="AD28" s="51">
        <v>1</v>
      </c>
      <c r="AE28" s="52">
        <v>3.7037037037037037</v>
      </c>
      <c r="AF28" s="51">
        <v>0</v>
      </c>
      <c r="AG28" s="52">
        <v>0</v>
      </c>
      <c r="AH28" s="51">
        <v>26</v>
      </c>
      <c r="AI28" s="52">
        <v>96.29629629629629</v>
      </c>
      <c r="AJ28" s="51">
        <v>27</v>
      </c>
    </row>
    <row r="29" spans="1:36" ht="15">
      <c r="A29" s="85" t="s">
        <v>256</v>
      </c>
      <c r="B29" s="85" t="s">
        <v>256</v>
      </c>
      <c r="C29" s="53"/>
      <c r="D29" s="54"/>
      <c r="E29" s="66"/>
      <c r="F29" s="55"/>
      <c r="G29" s="53"/>
      <c r="H29" s="57"/>
      <c r="I29" s="56"/>
      <c r="J29" s="56"/>
      <c r="K29" s="36" t="s">
        <v>65</v>
      </c>
      <c r="L29" s="84">
        <v>29</v>
      </c>
      <c r="M29" s="84"/>
      <c r="N29" s="63"/>
      <c r="O29" s="87" t="s">
        <v>280</v>
      </c>
      <c r="P29" s="87" t="s">
        <v>280</v>
      </c>
      <c r="Q29" s="87" t="s">
        <v>307</v>
      </c>
      <c r="R29" s="89" t="s">
        <v>357</v>
      </c>
      <c r="S29" s="91">
        <v>43486.790972222225</v>
      </c>
      <c r="T29" s="87">
        <v>178</v>
      </c>
      <c r="U29" s="87">
        <v>13</v>
      </c>
      <c r="V29" s="87"/>
      <c r="W29" s="87"/>
      <c r="X29" s="87" t="s">
        <v>381</v>
      </c>
      <c r="Y29">
        <v>1</v>
      </c>
      <c r="Z29" s="86" t="str">
        <f>REPLACE(INDEX(GroupVertices[Group],MATCH(Edges[[#This Row],[Vertex 1]],GroupVertices[Vertex],0)),1,1,"")</f>
        <v>1</v>
      </c>
      <c r="AA29" s="86" t="str">
        <f>REPLACE(INDEX(GroupVertices[Group],MATCH(Edges[[#This Row],[Vertex 2]],GroupVertices[Vertex],0)),1,1,"")</f>
        <v>1</v>
      </c>
      <c r="AB29" s="51">
        <v>0</v>
      </c>
      <c r="AC29" s="52">
        <v>0</v>
      </c>
      <c r="AD29" s="51">
        <v>1</v>
      </c>
      <c r="AE29" s="52">
        <v>2.0408163265306123</v>
      </c>
      <c r="AF29" s="51">
        <v>0</v>
      </c>
      <c r="AG29" s="52">
        <v>0</v>
      </c>
      <c r="AH29" s="51">
        <v>48</v>
      </c>
      <c r="AI29" s="52">
        <v>97.95918367346938</v>
      </c>
      <c r="AJ29" s="51">
        <v>49</v>
      </c>
    </row>
    <row r="30" spans="1:36" ht="15">
      <c r="A30" s="85" t="s">
        <v>257</v>
      </c>
      <c r="B30" s="85" t="s">
        <v>257</v>
      </c>
      <c r="C30" s="53"/>
      <c r="D30" s="54"/>
      <c r="E30" s="66"/>
      <c r="F30" s="55"/>
      <c r="G30" s="53"/>
      <c r="H30" s="57"/>
      <c r="I30" s="56"/>
      <c r="J30" s="56"/>
      <c r="K30" s="36" t="s">
        <v>65</v>
      </c>
      <c r="L30" s="84">
        <v>30</v>
      </c>
      <c r="M30" s="84"/>
      <c r="N30" s="63"/>
      <c r="O30" s="87" t="s">
        <v>280</v>
      </c>
      <c r="P30" s="87" t="s">
        <v>280</v>
      </c>
      <c r="Q30" s="87" t="s">
        <v>308</v>
      </c>
      <c r="R30" s="89" t="s">
        <v>358</v>
      </c>
      <c r="S30" s="91">
        <v>43487.493125</v>
      </c>
      <c r="T30" s="87">
        <v>318</v>
      </c>
      <c r="U30" s="87">
        <v>54</v>
      </c>
      <c r="V30" s="87"/>
      <c r="W30" s="87"/>
      <c r="X30" s="87"/>
      <c r="Y30">
        <v>1</v>
      </c>
      <c r="Z30" s="86" t="str">
        <f>REPLACE(INDEX(GroupVertices[Group],MATCH(Edges[[#This Row],[Vertex 1]],GroupVertices[Vertex],0)),1,1,"")</f>
        <v>1</v>
      </c>
      <c r="AA30" s="86" t="str">
        <f>REPLACE(INDEX(GroupVertices[Group],MATCH(Edges[[#This Row],[Vertex 2]],GroupVertices[Vertex],0)),1,1,"")</f>
        <v>1</v>
      </c>
      <c r="AB30" s="51">
        <v>0</v>
      </c>
      <c r="AC30" s="52">
        <v>0</v>
      </c>
      <c r="AD30" s="51">
        <v>0</v>
      </c>
      <c r="AE30" s="52">
        <v>0</v>
      </c>
      <c r="AF30" s="51">
        <v>0</v>
      </c>
      <c r="AG30" s="52">
        <v>0</v>
      </c>
      <c r="AH30" s="51">
        <v>9</v>
      </c>
      <c r="AI30" s="52">
        <v>100</v>
      </c>
      <c r="AJ30" s="51">
        <v>9</v>
      </c>
    </row>
    <row r="31" spans="1:36" ht="15">
      <c r="A31" s="85" t="s">
        <v>258</v>
      </c>
      <c r="B31" s="85" t="s">
        <v>258</v>
      </c>
      <c r="C31" s="53"/>
      <c r="D31" s="54"/>
      <c r="E31" s="66"/>
      <c r="F31" s="55"/>
      <c r="G31" s="53"/>
      <c r="H31" s="57"/>
      <c r="I31" s="56"/>
      <c r="J31" s="56"/>
      <c r="K31" s="36" t="s">
        <v>65</v>
      </c>
      <c r="L31" s="84">
        <v>31</v>
      </c>
      <c r="M31" s="84"/>
      <c r="N31" s="63"/>
      <c r="O31" s="87" t="s">
        <v>280</v>
      </c>
      <c r="P31" s="87" t="s">
        <v>280</v>
      </c>
      <c r="Q31" s="87" t="s">
        <v>309</v>
      </c>
      <c r="R31" s="89" t="s">
        <v>359</v>
      </c>
      <c r="S31" s="91">
        <v>43487.55358796296</v>
      </c>
      <c r="T31" s="87">
        <v>335</v>
      </c>
      <c r="U31" s="87">
        <v>318</v>
      </c>
      <c r="V31" s="87"/>
      <c r="W31" s="87"/>
      <c r="X31" s="87" t="s">
        <v>387</v>
      </c>
      <c r="Y31">
        <v>1</v>
      </c>
      <c r="Z31" s="86" t="str">
        <f>REPLACE(INDEX(GroupVertices[Group],MATCH(Edges[[#This Row],[Vertex 1]],GroupVertices[Vertex],0)),1,1,"")</f>
        <v>1</v>
      </c>
      <c r="AA31" s="86" t="str">
        <f>REPLACE(INDEX(GroupVertices[Group],MATCH(Edges[[#This Row],[Vertex 2]],GroupVertices[Vertex],0)),1,1,"")</f>
        <v>1</v>
      </c>
      <c r="AB31" s="51">
        <v>0</v>
      </c>
      <c r="AC31" s="52">
        <v>0</v>
      </c>
      <c r="AD31" s="51">
        <v>0</v>
      </c>
      <c r="AE31" s="52">
        <v>0</v>
      </c>
      <c r="AF31" s="51">
        <v>0</v>
      </c>
      <c r="AG31" s="52">
        <v>0</v>
      </c>
      <c r="AH31" s="51">
        <v>32</v>
      </c>
      <c r="AI31" s="52">
        <v>100</v>
      </c>
      <c r="AJ31" s="51">
        <v>32</v>
      </c>
    </row>
    <row r="32" spans="1:36" ht="15">
      <c r="A32" s="85" t="s">
        <v>259</v>
      </c>
      <c r="B32" s="85" t="s">
        <v>259</v>
      </c>
      <c r="C32" s="53"/>
      <c r="D32" s="54"/>
      <c r="E32" s="66"/>
      <c r="F32" s="55"/>
      <c r="G32" s="53"/>
      <c r="H32" s="57"/>
      <c r="I32" s="56"/>
      <c r="J32" s="56"/>
      <c r="K32" s="36" t="s">
        <v>65</v>
      </c>
      <c r="L32" s="84">
        <v>32</v>
      </c>
      <c r="M32" s="84"/>
      <c r="N32" s="63"/>
      <c r="O32" s="87" t="s">
        <v>280</v>
      </c>
      <c r="P32" s="87" t="s">
        <v>280</v>
      </c>
      <c r="Q32" s="87" t="s">
        <v>310</v>
      </c>
      <c r="R32" s="89" t="s">
        <v>360</v>
      </c>
      <c r="S32" s="91">
        <v>43488.37274305556</v>
      </c>
      <c r="T32" s="87">
        <v>1089</v>
      </c>
      <c r="U32" s="87">
        <v>143</v>
      </c>
      <c r="V32" s="87"/>
      <c r="W32" s="87"/>
      <c r="X32" s="87" t="s">
        <v>388</v>
      </c>
      <c r="Y32">
        <v>1</v>
      </c>
      <c r="Z32" s="86" t="str">
        <f>REPLACE(INDEX(GroupVertices[Group],MATCH(Edges[[#This Row],[Vertex 1]],GroupVertices[Vertex],0)),1,1,"")</f>
        <v>1</v>
      </c>
      <c r="AA32" s="86" t="str">
        <f>REPLACE(INDEX(GroupVertices[Group],MATCH(Edges[[#This Row],[Vertex 2]],GroupVertices[Vertex],0)),1,1,"")</f>
        <v>1</v>
      </c>
      <c r="AB32" s="51">
        <v>0</v>
      </c>
      <c r="AC32" s="52">
        <v>0</v>
      </c>
      <c r="AD32" s="51">
        <v>0</v>
      </c>
      <c r="AE32" s="52">
        <v>0</v>
      </c>
      <c r="AF32" s="51">
        <v>0</v>
      </c>
      <c r="AG32" s="52">
        <v>0</v>
      </c>
      <c r="AH32" s="51">
        <v>14</v>
      </c>
      <c r="AI32" s="52">
        <v>100</v>
      </c>
      <c r="AJ32" s="51">
        <v>14</v>
      </c>
    </row>
    <row r="33" spans="1:36" ht="15">
      <c r="A33" s="85" t="s">
        <v>260</v>
      </c>
      <c r="B33" s="85" t="s">
        <v>260</v>
      </c>
      <c r="C33" s="53"/>
      <c r="D33" s="54"/>
      <c r="E33" s="66"/>
      <c r="F33" s="55"/>
      <c r="G33" s="53"/>
      <c r="H33" s="57"/>
      <c r="I33" s="56"/>
      <c r="J33" s="56"/>
      <c r="K33" s="36" t="s">
        <v>65</v>
      </c>
      <c r="L33" s="84">
        <v>33</v>
      </c>
      <c r="M33" s="84"/>
      <c r="N33" s="63"/>
      <c r="O33" s="87" t="s">
        <v>280</v>
      </c>
      <c r="P33" s="87" t="s">
        <v>280</v>
      </c>
      <c r="Q33" s="87" t="s">
        <v>311</v>
      </c>
      <c r="R33" s="89" t="s">
        <v>361</v>
      </c>
      <c r="S33" s="91">
        <v>43488.4603125</v>
      </c>
      <c r="T33" s="87">
        <v>211</v>
      </c>
      <c r="U33" s="87">
        <v>140</v>
      </c>
      <c r="V33" s="87"/>
      <c r="W33" s="87"/>
      <c r="X33" s="87" t="s">
        <v>389</v>
      </c>
      <c r="Y33">
        <v>1</v>
      </c>
      <c r="Z33" s="86" t="str">
        <f>REPLACE(INDEX(GroupVertices[Group],MATCH(Edges[[#This Row],[Vertex 1]],GroupVertices[Vertex],0)),1,1,"")</f>
        <v>1</v>
      </c>
      <c r="AA33" s="86" t="str">
        <f>REPLACE(INDEX(GroupVertices[Group],MATCH(Edges[[#This Row],[Vertex 2]],GroupVertices[Vertex],0)),1,1,"")</f>
        <v>1</v>
      </c>
      <c r="AB33" s="51">
        <v>0</v>
      </c>
      <c r="AC33" s="52">
        <v>0</v>
      </c>
      <c r="AD33" s="51">
        <v>0</v>
      </c>
      <c r="AE33" s="52">
        <v>0</v>
      </c>
      <c r="AF33" s="51">
        <v>0</v>
      </c>
      <c r="AG33" s="52">
        <v>0</v>
      </c>
      <c r="AH33" s="51">
        <v>39</v>
      </c>
      <c r="AI33" s="52">
        <v>100</v>
      </c>
      <c r="AJ33" s="51">
        <v>39</v>
      </c>
    </row>
    <row r="34" spans="1:36" ht="15">
      <c r="A34" s="85" t="s">
        <v>261</v>
      </c>
      <c r="B34" s="85" t="s">
        <v>261</v>
      </c>
      <c r="C34" s="53"/>
      <c r="D34" s="54"/>
      <c r="E34" s="66"/>
      <c r="F34" s="55"/>
      <c r="G34" s="53"/>
      <c r="H34" s="57"/>
      <c r="I34" s="56"/>
      <c r="J34" s="56"/>
      <c r="K34" s="36" t="s">
        <v>65</v>
      </c>
      <c r="L34" s="84">
        <v>34</v>
      </c>
      <c r="M34" s="84"/>
      <c r="N34" s="63"/>
      <c r="O34" s="87" t="s">
        <v>280</v>
      </c>
      <c r="P34" s="87" t="s">
        <v>280</v>
      </c>
      <c r="Q34" s="87" t="s">
        <v>312</v>
      </c>
      <c r="R34" s="89" t="s">
        <v>362</v>
      </c>
      <c r="S34" s="91">
        <v>43488.61597222222</v>
      </c>
      <c r="T34" s="87">
        <v>222</v>
      </c>
      <c r="U34" s="87">
        <v>6</v>
      </c>
      <c r="V34" s="87"/>
      <c r="W34" s="87"/>
      <c r="X34" s="87"/>
      <c r="Y34">
        <v>1</v>
      </c>
      <c r="Z34" s="86" t="str">
        <f>REPLACE(INDEX(GroupVertices[Group],MATCH(Edges[[#This Row],[Vertex 1]],GroupVertices[Vertex],0)),1,1,"")</f>
        <v>1</v>
      </c>
      <c r="AA34" s="86" t="str">
        <f>REPLACE(INDEX(GroupVertices[Group],MATCH(Edges[[#This Row],[Vertex 2]],GroupVertices[Vertex],0)),1,1,"")</f>
        <v>1</v>
      </c>
      <c r="AB34" s="51">
        <v>0</v>
      </c>
      <c r="AC34" s="52">
        <v>0</v>
      </c>
      <c r="AD34" s="51">
        <v>1</v>
      </c>
      <c r="AE34" s="52">
        <v>8.333333333333334</v>
      </c>
      <c r="AF34" s="51">
        <v>0</v>
      </c>
      <c r="AG34" s="52">
        <v>0</v>
      </c>
      <c r="AH34" s="51">
        <v>11</v>
      </c>
      <c r="AI34" s="52">
        <v>91.66666666666667</v>
      </c>
      <c r="AJ34" s="51">
        <v>12</v>
      </c>
    </row>
    <row r="35" spans="1:36" ht="15">
      <c r="A35" s="85" t="s">
        <v>262</v>
      </c>
      <c r="B35" s="85" t="s">
        <v>262</v>
      </c>
      <c r="C35" s="53"/>
      <c r="D35" s="54"/>
      <c r="E35" s="66"/>
      <c r="F35" s="55"/>
      <c r="G35" s="53"/>
      <c r="H35" s="57"/>
      <c r="I35" s="56"/>
      <c r="J35" s="56"/>
      <c r="K35" s="36" t="s">
        <v>65</v>
      </c>
      <c r="L35" s="84">
        <v>35</v>
      </c>
      <c r="M35" s="84"/>
      <c r="N35" s="63"/>
      <c r="O35" s="87" t="s">
        <v>280</v>
      </c>
      <c r="P35" s="87" t="s">
        <v>280</v>
      </c>
      <c r="Q35" s="87" t="s">
        <v>313</v>
      </c>
      <c r="R35" s="89" t="s">
        <v>363</v>
      </c>
      <c r="S35" s="91">
        <v>43489.26666666667</v>
      </c>
      <c r="T35" s="87">
        <v>68</v>
      </c>
      <c r="U35" s="87">
        <v>4</v>
      </c>
      <c r="V35" s="87"/>
      <c r="W35" s="87"/>
      <c r="X35" s="87"/>
      <c r="Y35">
        <v>1</v>
      </c>
      <c r="Z35" s="86" t="str">
        <f>REPLACE(INDEX(GroupVertices[Group],MATCH(Edges[[#This Row],[Vertex 1]],GroupVertices[Vertex],0)),1,1,"")</f>
        <v>1</v>
      </c>
      <c r="AA35" s="86" t="str">
        <f>REPLACE(INDEX(GroupVertices[Group],MATCH(Edges[[#This Row],[Vertex 2]],GroupVertices[Vertex],0)),1,1,"")</f>
        <v>1</v>
      </c>
      <c r="AB35" s="51">
        <v>0</v>
      </c>
      <c r="AC35" s="52">
        <v>0</v>
      </c>
      <c r="AD35" s="51">
        <v>2</v>
      </c>
      <c r="AE35" s="52">
        <v>3.8461538461538463</v>
      </c>
      <c r="AF35" s="51">
        <v>0</v>
      </c>
      <c r="AG35" s="52">
        <v>0</v>
      </c>
      <c r="AH35" s="51">
        <v>50</v>
      </c>
      <c r="AI35" s="52">
        <v>96.15384615384616</v>
      </c>
      <c r="AJ35" s="51">
        <v>52</v>
      </c>
    </row>
    <row r="36" spans="1:36" ht="15">
      <c r="A36" s="85" t="s">
        <v>263</v>
      </c>
      <c r="B36" s="85" t="s">
        <v>263</v>
      </c>
      <c r="C36" s="53"/>
      <c r="D36" s="54"/>
      <c r="E36" s="66"/>
      <c r="F36" s="55"/>
      <c r="G36" s="53"/>
      <c r="H36" s="57"/>
      <c r="I36" s="56"/>
      <c r="J36" s="56"/>
      <c r="K36" s="36" t="s">
        <v>65</v>
      </c>
      <c r="L36" s="84">
        <v>36</v>
      </c>
      <c r="M36" s="84"/>
      <c r="N36" s="63"/>
      <c r="O36" s="87" t="s">
        <v>280</v>
      </c>
      <c r="P36" s="87" t="s">
        <v>280</v>
      </c>
      <c r="Q36" s="87" t="s">
        <v>314</v>
      </c>
      <c r="R36" s="89" t="s">
        <v>364</v>
      </c>
      <c r="S36" s="91">
        <v>43489.459027777775</v>
      </c>
      <c r="T36" s="87">
        <v>549</v>
      </c>
      <c r="U36" s="87">
        <v>121</v>
      </c>
      <c r="V36" s="87"/>
      <c r="W36" s="87"/>
      <c r="X36" s="87" t="s">
        <v>390</v>
      </c>
      <c r="Y36">
        <v>1</v>
      </c>
      <c r="Z36" s="86" t="str">
        <f>REPLACE(INDEX(GroupVertices[Group],MATCH(Edges[[#This Row],[Vertex 1]],GroupVertices[Vertex],0)),1,1,"")</f>
        <v>1</v>
      </c>
      <c r="AA36" s="86" t="str">
        <f>REPLACE(INDEX(GroupVertices[Group],MATCH(Edges[[#This Row],[Vertex 2]],GroupVertices[Vertex],0)),1,1,"")</f>
        <v>1</v>
      </c>
      <c r="AB36" s="51">
        <v>0</v>
      </c>
      <c r="AC36" s="52">
        <v>0</v>
      </c>
      <c r="AD36" s="51">
        <v>1</v>
      </c>
      <c r="AE36" s="52">
        <v>2.7777777777777777</v>
      </c>
      <c r="AF36" s="51">
        <v>0</v>
      </c>
      <c r="AG36" s="52">
        <v>0</v>
      </c>
      <c r="AH36" s="51">
        <v>35</v>
      </c>
      <c r="AI36" s="52">
        <v>97.22222222222223</v>
      </c>
      <c r="AJ36" s="51">
        <v>36</v>
      </c>
    </row>
    <row r="37" spans="1:36" ht="15">
      <c r="A37" s="85" t="s">
        <v>264</v>
      </c>
      <c r="B37" s="85" t="s">
        <v>264</v>
      </c>
      <c r="C37" s="53"/>
      <c r="D37" s="54"/>
      <c r="E37" s="66"/>
      <c r="F37" s="55"/>
      <c r="G37" s="53"/>
      <c r="H37" s="57"/>
      <c r="I37" s="56"/>
      <c r="J37" s="56"/>
      <c r="K37" s="36" t="s">
        <v>65</v>
      </c>
      <c r="L37" s="84">
        <v>37</v>
      </c>
      <c r="M37" s="84"/>
      <c r="N37" s="63"/>
      <c r="O37" s="87" t="s">
        <v>280</v>
      </c>
      <c r="P37" s="87" t="s">
        <v>280</v>
      </c>
      <c r="Q37" s="87" t="s">
        <v>315</v>
      </c>
      <c r="R37" s="89" t="s">
        <v>365</v>
      </c>
      <c r="S37" s="91">
        <v>43489.62222222222</v>
      </c>
      <c r="T37" s="87">
        <v>1664</v>
      </c>
      <c r="U37" s="87">
        <v>103</v>
      </c>
      <c r="V37" s="87"/>
      <c r="W37" s="87"/>
      <c r="X37" s="87"/>
      <c r="Y37">
        <v>1</v>
      </c>
      <c r="Z37" s="86" t="str">
        <f>REPLACE(INDEX(GroupVertices[Group],MATCH(Edges[[#This Row],[Vertex 1]],GroupVertices[Vertex],0)),1,1,"")</f>
        <v>1</v>
      </c>
      <c r="AA37" s="86" t="str">
        <f>REPLACE(INDEX(GroupVertices[Group],MATCH(Edges[[#This Row],[Vertex 2]],GroupVertices[Vertex],0)),1,1,"")</f>
        <v>1</v>
      </c>
      <c r="AB37" s="51">
        <v>0</v>
      </c>
      <c r="AC37" s="52">
        <v>0</v>
      </c>
      <c r="AD37" s="51">
        <v>1</v>
      </c>
      <c r="AE37" s="52">
        <v>12.5</v>
      </c>
      <c r="AF37" s="51">
        <v>0</v>
      </c>
      <c r="AG37" s="52">
        <v>0</v>
      </c>
      <c r="AH37" s="51">
        <v>7</v>
      </c>
      <c r="AI37" s="52">
        <v>87.5</v>
      </c>
      <c r="AJ37" s="51">
        <v>8</v>
      </c>
    </row>
    <row r="38" spans="1:36" ht="15">
      <c r="A38" s="85" t="s">
        <v>265</v>
      </c>
      <c r="B38" s="85" t="s">
        <v>265</v>
      </c>
      <c r="C38" s="53"/>
      <c r="D38" s="54"/>
      <c r="E38" s="66"/>
      <c r="F38" s="55"/>
      <c r="G38" s="53"/>
      <c r="H38" s="57"/>
      <c r="I38" s="56"/>
      <c r="J38" s="56"/>
      <c r="K38" s="36" t="s">
        <v>65</v>
      </c>
      <c r="L38" s="84">
        <v>38</v>
      </c>
      <c r="M38" s="84"/>
      <c r="N38" s="63"/>
      <c r="O38" s="87" t="s">
        <v>280</v>
      </c>
      <c r="P38" s="87" t="s">
        <v>280</v>
      </c>
      <c r="Q38" s="87" t="s">
        <v>316</v>
      </c>
      <c r="R38" s="89" t="s">
        <v>366</v>
      </c>
      <c r="S38" s="91">
        <v>43489.771527777775</v>
      </c>
      <c r="T38" s="87">
        <v>1032</v>
      </c>
      <c r="U38" s="87">
        <v>345</v>
      </c>
      <c r="V38" s="87"/>
      <c r="W38" s="87"/>
      <c r="X38" s="87"/>
      <c r="Y38">
        <v>1</v>
      </c>
      <c r="Z38" s="86" t="str">
        <f>REPLACE(INDEX(GroupVertices[Group],MATCH(Edges[[#This Row],[Vertex 1]],GroupVertices[Vertex],0)),1,1,"")</f>
        <v>1</v>
      </c>
      <c r="AA38" s="86" t="str">
        <f>REPLACE(INDEX(GroupVertices[Group],MATCH(Edges[[#This Row],[Vertex 2]],GroupVertices[Vertex],0)),1,1,"")</f>
        <v>1</v>
      </c>
      <c r="AB38" s="51">
        <v>0</v>
      </c>
      <c r="AC38" s="52">
        <v>0</v>
      </c>
      <c r="AD38" s="51">
        <v>0</v>
      </c>
      <c r="AE38" s="52">
        <v>0</v>
      </c>
      <c r="AF38" s="51">
        <v>0</v>
      </c>
      <c r="AG38" s="52">
        <v>0</v>
      </c>
      <c r="AH38" s="51">
        <v>15</v>
      </c>
      <c r="AI38" s="52">
        <v>100</v>
      </c>
      <c r="AJ38" s="51">
        <v>15</v>
      </c>
    </row>
    <row r="39" spans="1:36" ht="15">
      <c r="A39" s="85" t="s">
        <v>266</v>
      </c>
      <c r="B39" s="85" t="s">
        <v>266</v>
      </c>
      <c r="C39" s="53"/>
      <c r="D39" s="54"/>
      <c r="E39" s="66"/>
      <c r="F39" s="55"/>
      <c r="G39" s="53"/>
      <c r="H39" s="57"/>
      <c r="I39" s="56"/>
      <c r="J39" s="56"/>
      <c r="K39" s="36" t="s">
        <v>65</v>
      </c>
      <c r="L39" s="84">
        <v>39</v>
      </c>
      <c r="M39" s="84"/>
      <c r="N39" s="63"/>
      <c r="O39" s="87" t="s">
        <v>280</v>
      </c>
      <c r="P39" s="87" t="s">
        <v>280</v>
      </c>
      <c r="Q39" s="87" t="s">
        <v>317</v>
      </c>
      <c r="R39" s="89" t="s">
        <v>367</v>
      </c>
      <c r="S39" s="91">
        <v>43490.27361111111</v>
      </c>
      <c r="T39" s="87">
        <v>427</v>
      </c>
      <c r="U39" s="87">
        <v>75</v>
      </c>
      <c r="V39" s="87"/>
      <c r="W39" s="87"/>
      <c r="X39" s="87" t="s">
        <v>391</v>
      </c>
      <c r="Y39">
        <v>1</v>
      </c>
      <c r="Z39" s="86" t="str">
        <f>REPLACE(INDEX(GroupVertices[Group],MATCH(Edges[[#This Row],[Vertex 1]],GroupVertices[Vertex],0)),1,1,"")</f>
        <v>1</v>
      </c>
      <c r="AA39" s="86" t="str">
        <f>REPLACE(INDEX(GroupVertices[Group],MATCH(Edges[[#This Row],[Vertex 2]],GroupVertices[Vertex],0)),1,1,"")</f>
        <v>1</v>
      </c>
      <c r="AB39" s="51">
        <v>0</v>
      </c>
      <c r="AC39" s="52">
        <v>0</v>
      </c>
      <c r="AD39" s="51">
        <v>0</v>
      </c>
      <c r="AE39" s="52">
        <v>0</v>
      </c>
      <c r="AF39" s="51">
        <v>0</v>
      </c>
      <c r="AG39" s="52">
        <v>0</v>
      </c>
      <c r="AH39" s="51">
        <v>5</v>
      </c>
      <c r="AI39" s="52">
        <v>100</v>
      </c>
      <c r="AJ39" s="51">
        <v>5</v>
      </c>
    </row>
    <row r="40" spans="1:36" ht="15">
      <c r="A40" s="85" t="s">
        <v>267</v>
      </c>
      <c r="B40" s="85" t="s">
        <v>267</v>
      </c>
      <c r="C40" s="53"/>
      <c r="D40" s="54"/>
      <c r="E40" s="66"/>
      <c r="F40" s="55"/>
      <c r="G40" s="53"/>
      <c r="H40" s="57"/>
      <c r="I40" s="56"/>
      <c r="J40" s="56"/>
      <c r="K40" s="36" t="s">
        <v>65</v>
      </c>
      <c r="L40" s="84">
        <v>40</v>
      </c>
      <c r="M40" s="84"/>
      <c r="N40" s="63"/>
      <c r="O40" s="87" t="s">
        <v>280</v>
      </c>
      <c r="P40" s="87" t="s">
        <v>280</v>
      </c>
      <c r="Q40" s="87" t="s">
        <v>318</v>
      </c>
      <c r="R40" s="89" t="s">
        <v>368</v>
      </c>
      <c r="S40" s="91">
        <v>43490.66578703704</v>
      </c>
      <c r="T40" s="87">
        <v>2280</v>
      </c>
      <c r="U40" s="87">
        <v>219</v>
      </c>
      <c r="V40" s="87"/>
      <c r="W40" s="87"/>
      <c r="X40" s="87"/>
      <c r="Y40">
        <v>1</v>
      </c>
      <c r="Z40" s="86" t="str">
        <f>REPLACE(INDEX(GroupVertices[Group],MATCH(Edges[[#This Row],[Vertex 1]],GroupVertices[Vertex],0)),1,1,"")</f>
        <v>1</v>
      </c>
      <c r="AA40" s="86" t="str">
        <f>REPLACE(INDEX(GroupVertices[Group],MATCH(Edges[[#This Row],[Vertex 2]],GroupVertices[Vertex],0)),1,1,"")</f>
        <v>1</v>
      </c>
      <c r="AB40" s="51">
        <v>0</v>
      </c>
      <c r="AC40" s="52">
        <v>0</v>
      </c>
      <c r="AD40" s="51">
        <v>0</v>
      </c>
      <c r="AE40" s="52">
        <v>0</v>
      </c>
      <c r="AF40" s="51">
        <v>0</v>
      </c>
      <c r="AG40" s="52">
        <v>0</v>
      </c>
      <c r="AH40" s="51">
        <v>9</v>
      </c>
      <c r="AI40" s="52">
        <v>100</v>
      </c>
      <c r="AJ40" s="51">
        <v>9</v>
      </c>
    </row>
    <row r="41" spans="1:36" ht="15">
      <c r="A41" s="85" t="s">
        <v>268</v>
      </c>
      <c r="B41" s="85" t="s">
        <v>268</v>
      </c>
      <c r="C41" s="53"/>
      <c r="D41" s="54"/>
      <c r="E41" s="66"/>
      <c r="F41" s="55"/>
      <c r="G41" s="53"/>
      <c r="H41" s="57"/>
      <c r="I41" s="56"/>
      <c r="J41" s="56"/>
      <c r="K41" s="36" t="s">
        <v>65</v>
      </c>
      <c r="L41" s="84">
        <v>41</v>
      </c>
      <c r="M41" s="84"/>
      <c r="N41" s="63"/>
      <c r="O41" s="87" t="s">
        <v>280</v>
      </c>
      <c r="P41" s="87" t="s">
        <v>280</v>
      </c>
      <c r="Q41" s="87" t="s">
        <v>319</v>
      </c>
      <c r="R41" s="89" t="s">
        <v>369</v>
      </c>
      <c r="S41" s="91">
        <v>43490.75603009259</v>
      </c>
      <c r="T41" s="87">
        <v>363</v>
      </c>
      <c r="U41" s="87">
        <v>101</v>
      </c>
      <c r="V41" s="87"/>
      <c r="W41" s="87"/>
      <c r="X41" s="87"/>
      <c r="Y41">
        <v>1</v>
      </c>
      <c r="Z41" s="86" t="str">
        <f>REPLACE(INDEX(GroupVertices[Group],MATCH(Edges[[#This Row],[Vertex 1]],GroupVertices[Vertex],0)),1,1,"")</f>
        <v>1</v>
      </c>
      <c r="AA41" s="86" t="str">
        <f>REPLACE(INDEX(GroupVertices[Group],MATCH(Edges[[#This Row],[Vertex 2]],GroupVertices[Vertex],0)),1,1,"")</f>
        <v>1</v>
      </c>
      <c r="AB41" s="51">
        <v>0</v>
      </c>
      <c r="AC41" s="52">
        <v>0</v>
      </c>
      <c r="AD41" s="51">
        <v>0</v>
      </c>
      <c r="AE41" s="52">
        <v>0</v>
      </c>
      <c r="AF41" s="51">
        <v>0</v>
      </c>
      <c r="AG41" s="52">
        <v>0</v>
      </c>
      <c r="AH41" s="51">
        <v>14</v>
      </c>
      <c r="AI41" s="52">
        <v>100</v>
      </c>
      <c r="AJ41" s="51">
        <v>14</v>
      </c>
    </row>
    <row r="42" spans="1:36" ht="15">
      <c r="A42" s="85" t="s">
        <v>269</v>
      </c>
      <c r="B42" s="85" t="s">
        <v>269</v>
      </c>
      <c r="C42" s="53"/>
      <c r="D42" s="54"/>
      <c r="E42" s="66"/>
      <c r="F42" s="55"/>
      <c r="G42" s="53"/>
      <c r="H42" s="57"/>
      <c r="I42" s="56"/>
      <c r="J42" s="56"/>
      <c r="K42" s="36" t="s">
        <v>65</v>
      </c>
      <c r="L42" s="84">
        <v>42</v>
      </c>
      <c r="M42" s="84"/>
      <c r="N42" s="63"/>
      <c r="O42" s="87" t="s">
        <v>280</v>
      </c>
      <c r="P42" s="87" t="s">
        <v>280</v>
      </c>
      <c r="Q42" s="87" t="s">
        <v>320</v>
      </c>
      <c r="R42" s="89" t="s">
        <v>370</v>
      </c>
      <c r="S42" s="91">
        <v>43491.31805555556</v>
      </c>
      <c r="T42" s="87">
        <v>659</v>
      </c>
      <c r="U42" s="87">
        <v>190</v>
      </c>
      <c r="V42" s="87"/>
      <c r="W42" s="87"/>
      <c r="X42" s="87"/>
      <c r="Y42">
        <v>1</v>
      </c>
      <c r="Z42" s="86" t="str">
        <f>REPLACE(INDEX(GroupVertices[Group],MATCH(Edges[[#This Row],[Vertex 1]],GroupVertices[Vertex],0)),1,1,"")</f>
        <v>1</v>
      </c>
      <c r="AA42" s="86" t="str">
        <f>REPLACE(INDEX(GroupVertices[Group],MATCH(Edges[[#This Row],[Vertex 2]],GroupVertices[Vertex],0)),1,1,"")</f>
        <v>1</v>
      </c>
      <c r="AB42" s="51">
        <v>0</v>
      </c>
      <c r="AC42" s="52">
        <v>0</v>
      </c>
      <c r="AD42" s="51">
        <v>0</v>
      </c>
      <c r="AE42" s="52">
        <v>0</v>
      </c>
      <c r="AF42" s="51">
        <v>0</v>
      </c>
      <c r="AG42" s="52">
        <v>0</v>
      </c>
      <c r="AH42" s="51">
        <v>14</v>
      </c>
      <c r="AI42" s="52">
        <v>100</v>
      </c>
      <c r="AJ42" s="51">
        <v>14</v>
      </c>
    </row>
    <row r="43" spans="1:36" ht="15">
      <c r="A43" s="85" t="s">
        <v>270</v>
      </c>
      <c r="B43" s="85" t="s">
        <v>270</v>
      </c>
      <c r="C43" s="53"/>
      <c r="D43" s="54"/>
      <c r="E43" s="66"/>
      <c r="F43" s="55"/>
      <c r="G43" s="53"/>
      <c r="H43" s="57"/>
      <c r="I43" s="56"/>
      <c r="J43" s="56"/>
      <c r="K43" s="36" t="s">
        <v>65</v>
      </c>
      <c r="L43" s="84">
        <v>43</v>
      </c>
      <c r="M43" s="84"/>
      <c r="N43" s="63"/>
      <c r="O43" s="87" t="s">
        <v>280</v>
      </c>
      <c r="P43" s="87" t="s">
        <v>280</v>
      </c>
      <c r="Q43" s="87" t="s">
        <v>321</v>
      </c>
      <c r="R43" s="89" t="s">
        <v>371</v>
      </c>
      <c r="S43" s="91">
        <v>43491.47638888889</v>
      </c>
      <c r="T43" s="87">
        <v>1581</v>
      </c>
      <c r="U43" s="87">
        <v>52</v>
      </c>
      <c r="V43" s="87"/>
      <c r="W43" s="87"/>
      <c r="X43" s="87"/>
      <c r="Y43">
        <v>1</v>
      </c>
      <c r="Z43" s="86" t="str">
        <f>REPLACE(INDEX(GroupVertices[Group],MATCH(Edges[[#This Row],[Vertex 1]],GroupVertices[Vertex],0)),1,1,"")</f>
        <v>1</v>
      </c>
      <c r="AA43" s="86" t="str">
        <f>REPLACE(INDEX(GroupVertices[Group],MATCH(Edges[[#This Row],[Vertex 2]],GroupVertices[Vertex],0)),1,1,"")</f>
        <v>1</v>
      </c>
      <c r="AB43" s="51">
        <v>0</v>
      </c>
      <c r="AC43" s="52">
        <v>0</v>
      </c>
      <c r="AD43" s="51">
        <v>0</v>
      </c>
      <c r="AE43" s="52">
        <v>0</v>
      </c>
      <c r="AF43" s="51">
        <v>0</v>
      </c>
      <c r="AG43" s="52">
        <v>0</v>
      </c>
      <c r="AH43" s="51">
        <v>6</v>
      </c>
      <c r="AI43" s="52">
        <v>100</v>
      </c>
      <c r="AJ43" s="51">
        <v>6</v>
      </c>
    </row>
    <row r="44" spans="1:36" ht="15">
      <c r="A44" s="85" t="s">
        <v>271</v>
      </c>
      <c r="B44" s="85" t="s">
        <v>271</v>
      </c>
      <c r="C44" s="53"/>
      <c r="D44" s="54"/>
      <c r="E44" s="66"/>
      <c r="F44" s="55"/>
      <c r="G44" s="53"/>
      <c r="H44" s="57"/>
      <c r="I44" s="56"/>
      <c r="J44" s="56"/>
      <c r="K44" s="36" t="s">
        <v>65</v>
      </c>
      <c r="L44" s="84">
        <v>44</v>
      </c>
      <c r="M44" s="84"/>
      <c r="N44" s="63"/>
      <c r="O44" s="87" t="s">
        <v>280</v>
      </c>
      <c r="P44" s="87" t="s">
        <v>280</v>
      </c>
      <c r="Q44" s="87" t="s">
        <v>322</v>
      </c>
      <c r="R44" s="89" t="s">
        <v>372</v>
      </c>
      <c r="S44" s="91">
        <v>43491.52918981481</v>
      </c>
      <c r="T44" s="87">
        <v>289</v>
      </c>
      <c r="U44" s="87">
        <v>156</v>
      </c>
      <c r="V44" s="87"/>
      <c r="W44" s="87"/>
      <c r="X44" s="87" t="s">
        <v>392</v>
      </c>
      <c r="Y44">
        <v>1</v>
      </c>
      <c r="Z44" s="86" t="str">
        <f>REPLACE(INDEX(GroupVertices[Group],MATCH(Edges[[#This Row],[Vertex 1]],GroupVertices[Vertex],0)),1,1,"")</f>
        <v>1</v>
      </c>
      <c r="AA44" s="86" t="str">
        <f>REPLACE(INDEX(GroupVertices[Group],MATCH(Edges[[#This Row],[Vertex 2]],GroupVertices[Vertex],0)),1,1,"")</f>
        <v>1</v>
      </c>
      <c r="AB44" s="51">
        <v>0</v>
      </c>
      <c r="AC44" s="52">
        <v>0</v>
      </c>
      <c r="AD44" s="51">
        <v>1</v>
      </c>
      <c r="AE44" s="52">
        <v>3.0303030303030303</v>
      </c>
      <c r="AF44" s="51">
        <v>0</v>
      </c>
      <c r="AG44" s="52">
        <v>0</v>
      </c>
      <c r="AH44" s="51">
        <v>32</v>
      </c>
      <c r="AI44" s="52">
        <v>96.96969696969697</v>
      </c>
      <c r="AJ44" s="51">
        <v>33</v>
      </c>
    </row>
    <row r="45" spans="1:36" ht="15">
      <c r="A45" s="85" t="s">
        <v>272</v>
      </c>
      <c r="B45" s="85" t="s">
        <v>272</v>
      </c>
      <c r="C45" s="53"/>
      <c r="D45" s="54"/>
      <c r="E45" s="66"/>
      <c r="F45" s="55"/>
      <c r="G45" s="53"/>
      <c r="H45" s="57"/>
      <c r="I45" s="56"/>
      <c r="J45" s="56"/>
      <c r="K45" s="36" t="s">
        <v>65</v>
      </c>
      <c r="L45" s="84">
        <v>45</v>
      </c>
      <c r="M45" s="84"/>
      <c r="N45" s="63"/>
      <c r="O45" s="87" t="s">
        <v>280</v>
      </c>
      <c r="P45" s="87" t="s">
        <v>280</v>
      </c>
      <c r="Q45" s="87" t="s">
        <v>323</v>
      </c>
      <c r="R45" s="89" t="s">
        <v>373</v>
      </c>
      <c r="S45" s="91">
        <v>43491.75476851852</v>
      </c>
      <c r="T45" s="87">
        <v>216</v>
      </c>
      <c r="U45" s="87">
        <v>106</v>
      </c>
      <c r="V45" s="87"/>
      <c r="W45" s="87"/>
      <c r="X45" s="87" t="s">
        <v>391</v>
      </c>
      <c r="Y45">
        <v>1</v>
      </c>
      <c r="Z45" s="86" t="str">
        <f>REPLACE(INDEX(GroupVertices[Group],MATCH(Edges[[#This Row],[Vertex 1]],GroupVertices[Vertex],0)),1,1,"")</f>
        <v>1</v>
      </c>
      <c r="AA45" s="86" t="str">
        <f>REPLACE(INDEX(GroupVertices[Group],MATCH(Edges[[#This Row],[Vertex 2]],GroupVertices[Vertex],0)),1,1,"")</f>
        <v>1</v>
      </c>
      <c r="AB45" s="51">
        <v>0</v>
      </c>
      <c r="AC45" s="52">
        <v>0</v>
      </c>
      <c r="AD45" s="51">
        <v>0</v>
      </c>
      <c r="AE45" s="52">
        <v>0</v>
      </c>
      <c r="AF45" s="51">
        <v>0</v>
      </c>
      <c r="AG45" s="52">
        <v>0</v>
      </c>
      <c r="AH45" s="51">
        <v>27</v>
      </c>
      <c r="AI45" s="52">
        <v>100</v>
      </c>
      <c r="AJ45" s="51">
        <v>27</v>
      </c>
    </row>
    <row r="46" spans="1:36" ht="15">
      <c r="A46" s="85" t="s">
        <v>273</v>
      </c>
      <c r="B46" s="85" t="s">
        <v>273</v>
      </c>
      <c r="C46" s="53"/>
      <c r="D46" s="54"/>
      <c r="E46" s="66"/>
      <c r="F46" s="55"/>
      <c r="G46" s="53"/>
      <c r="H46" s="57"/>
      <c r="I46" s="56"/>
      <c r="J46" s="56"/>
      <c r="K46" s="36" t="s">
        <v>65</v>
      </c>
      <c r="L46" s="84">
        <v>46</v>
      </c>
      <c r="M46" s="84"/>
      <c r="N46" s="63"/>
      <c r="O46" s="87" t="s">
        <v>280</v>
      </c>
      <c r="P46" s="87" t="s">
        <v>280</v>
      </c>
      <c r="Q46" s="87" t="s">
        <v>324</v>
      </c>
      <c r="R46" s="89" t="s">
        <v>374</v>
      </c>
      <c r="S46" s="91">
        <v>43492.467361111114</v>
      </c>
      <c r="T46" s="87">
        <v>524</v>
      </c>
      <c r="U46" s="87">
        <v>42</v>
      </c>
      <c r="V46" s="87"/>
      <c r="W46" s="87"/>
      <c r="X46" s="87"/>
      <c r="Y46">
        <v>1</v>
      </c>
      <c r="Z46" s="86" t="str">
        <f>REPLACE(INDEX(GroupVertices[Group],MATCH(Edges[[#This Row],[Vertex 1]],GroupVertices[Vertex],0)),1,1,"")</f>
        <v>1</v>
      </c>
      <c r="AA46" s="86" t="str">
        <f>REPLACE(INDEX(GroupVertices[Group],MATCH(Edges[[#This Row],[Vertex 2]],GroupVertices[Vertex],0)),1,1,"")</f>
        <v>1</v>
      </c>
      <c r="AB46" s="51">
        <v>0</v>
      </c>
      <c r="AC46" s="52">
        <v>0</v>
      </c>
      <c r="AD46" s="51">
        <v>1</v>
      </c>
      <c r="AE46" s="52">
        <v>8.333333333333334</v>
      </c>
      <c r="AF46" s="51">
        <v>0</v>
      </c>
      <c r="AG46" s="52">
        <v>0</v>
      </c>
      <c r="AH46" s="51">
        <v>11</v>
      </c>
      <c r="AI46" s="52">
        <v>91.66666666666667</v>
      </c>
      <c r="AJ46" s="51">
        <v>12</v>
      </c>
    </row>
    <row r="47" spans="1:36" ht="15">
      <c r="A47" s="85" t="s">
        <v>274</v>
      </c>
      <c r="B47" s="85" t="s">
        <v>274</v>
      </c>
      <c r="C47" s="53"/>
      <c r="D47" s="54"/>
      <c r="E47" s="66"/>
      <c r="F47" s="55"/>
      <c r="G47" s="53"/>
      <c r="H47" s="57"/>
      <c r="I47" s="56"/>
      <c r="J47" s="56"/>
      <c r="K47" s="36" t="s">
        <v>65</v>
      </c>
      <c r="L47" s="84">
        <v>47</v>
      </c>
      <c r="M47" s="84"/>
      <c r="N47" s="63"/>
      <c r="O47" s="87" t="s">
        <v>280</v>
      </c>
      <c r="P47" s="87" t="s">
        <v>280</v>
      </c>
      <c r="Q47" s="87" t="s">
        <v>325</v>
      </c>
      <c r="R47" s="89" t="s">
        <v>375</v>
      </c>
      <c r="S47" s="91">
        <v>43493.37599537037</v>
      </c>
      <c r="T47" s="87">
        <v>392</v>
      </c>
      <c r="U47" s="87">
        <v>108</v>
      </c>
      <c r="V47" s="87"/>
      <c r="W47" s="87"/>
      <c r="X47" s="87"/>
      <c r="Y47">
        <v>1</v>
      </c>
      <c r="Z47" s="86" t="str">
        <f>REPLACE(INDEX(GroupVertices[Group],MATCH(Edges[[#This Row],[Vertex 1]],GroupVertices[Vertex],0)),1,1,"")</f>
        <v>1</v>
      </c>
      <c r="AA47" s="86" t="str">
        <f>REPLACE(INDEX(GroupVertices[Group],MATCH(Edges[[#This Row],[Vertex 2]],GroupVertices[Vertex],0)),1,1,"")</f>
        <v>1</v>
      </c>
      <c r="AB47" s="51">
        <v>0</v>
      </c>
      <c r="AC47" s="52">
        <v>0</v>
      </c>
      <c r="AD47" s="51">
        <v>1</v>
      </c>
      <c r="AE47" s="52">
        <v>7.6923076923076925</v>
      </c>
      <c r="AF47" s="51">
        <v>0</v>
      </c>
      <c r="AG47" s="52">
        <v>0</v>
      </c>
      <c r="AH47" s="51">
        <v>12</v>
      </c>
      <c r="AI47" s="52">
        <v>92.3076923076923</v>
      </c>
      <c r="AJ47" s="51">
        <v>13</v>
      </c>
    </row>
    <row r="48" spans="1:36" ht="15">
      <c r="A48" s="85" t="s">
        <v>275</v>
      </c>
      <c r="B48" s="85" t="s">
        <v>275</v>
      </c>
      <c r="C48" s="53"/>
      <c r="D48" s="54"/>
      <c r="E48" s="66"/>
      <c r="F48" s="55"/>
      <c r="G48" s="53"/>
      <c r="H48" s="57"/>
      <c r="I48" s="56"/>
      <c r="J48" s="56"/>
      <c r="K48" s="36" t="s">
        <v>65</v>
      </c>
      <c r="L48" s="84">
        <v>48</v>
      </c>
      <c r="M48" s="84"/>
      <c r="N48" s="63"/>
      <c r="O48" s="87" t="s">
        <v>280</v>
      </c>
      <c r="P48" s="87" t="s">
        <v>280</v>
      </c>
      <c r="Q48" s="87" t="s">
        <v>326</v>
      </c>
      <c r="R48" s="89" t="s">
        <v>376</v>
      </c>
      <c r="S48" s="91">
        <v>43493.62569444445</v>
      </c>
      <c r="T48" s="87">
        <v>835</v>
      </c>
      <c r="U48" s="87">
        <v>71</v>
      </c>
      <c r="V48" s="87"/>
      <c r="W48" s="87"/>
      <c r="X48" s="87" t="s">
        <v>389</v>
      </c>
      <c r="Y48">
        <v>1</v>
      </c>
      <c r="Z48" s="86" t="str">
        <f>REPLACE(INDEX(GroupVertices[Group],MATCH(Edges[[#This Row],[Vertex 1]],GroupVertices[Vertex],0)),1,1,"")</f>
        <v>1</v>
      </c>
      <c r="AA48" s="86" t="str">
        <f>REPLACE(INDEX(GroupVertices[Group],MATCH(Edges[[#This Row],[Vertex 2]],GroupVertices[Vertex],0)),1,1,"")</f>
        <v>1</v>
      </c>
      <c r="AB48" s="51">
        <v>0</v>
      </c>
      <c r="AC48" s="52">
        <v>0</v>
      </c>
      <c r="AD48" s="51">
        <v>1</v>
      </c>
      <c r="AE48" s="52">
        <v>2.5641025641025643</v>
      </c>
      <c r="AF48" s="51">
        <v>0</v>
      </c>
      <c r="AG48" s="52">
        <v>0</v>
      </c>
      <c r="AH48" s="51">
        <v>38</v>
      </c>
      <c r="AI48" s="52">
        <v>97.43589743589743</v>
      </c>
      <c r="AJ48" s="51">
        <v>39</v>
      </c>
    </row>
    <row r="49" spans="1:36" ht="15">
      <c r="A49" s="85" t="s">
        <v>276</v>
      </c>
      <c r="B49" s="85" t="s">
        <v>276</v>
      </c>
      <c r="C49" s="53"/>
      <c r="D49" s="54"/>
      <c r="E49" s="66"/>
      <c r="F49" s="55"/>
      <c r="G49" s="53"/>
      <c r="H49" s="57"/>
      <c r="I49" s="56"/>
      <c r="J49" s="56"/>
      <c r="K49" s="36" t="s">
        <v>65</v>
      </c>
      <c r="L49" s="84">
        <v>49</v>
      </c>
      <c r="M49" s="84"/>
      <c r="N49" s="63"/>
      <c r="O49" s="87" t="s">
        <v>280</v>
      </c>
      <c r="P49" s="87" t="s">
        <v>280</v>
      </c>
      <c r="Q49" s="87" t="s">
        <v>327</v>
      </c>
      <c r="R49" s="89" t="s">
        <v>377</v>
      </c>
      <c r="S49" s="91">
        <v>43494.393912037034</v>
      </c>
      <c r="T49" s="87">
        <v>577</v>
      </c>
      <c r="U49" s="87">
        <v>39</v>
      </c>
      <c r="V49" s="87"/>
      <c r="W49" s="87"/>
      <c r="X49" s="87"/>
      <c r="Y49">
        <v>1</v>
      </c>
      <c r="Z49" s="86" t="str">
        <f>REPLACE(INDEX(GroupVertices[Group],MATCH(Edges[[#This Row],[Vertex 1]],GroupVertices[Vertex],0)),1,1,"")</f>
        <v>1</v>
      </c>
      <c r="AA49" s="86" t="str">
        <f>REPLACE(INDEX(GroupVertices[Group],MATCH(Edges[[#This Row],[Vertex 2]],GroupVertices[Vertex],0)),1,1,"")</f>
        <v>1</v>
      </c>
      <c r="AB49" s="51">
        <v>0</v>
      </c>
      <c r="AC49" s="52">
        <v>0</v>
      </c>
      <c r="AD49" s="51">
        <v>2</v>
      </c>
      <c r="AE49" s="52">
        <v>7.407407407407407</v>
      </c>
      <c r="AF49" s="51">
        <v>0</v>
      </c>
      <c r="AG49" s="52">
        <v>0</v>
      </c>
      <c r="AH49" s="51">
        <v>25</v>
      </c>
      <c r="AI49" s="52">
        <v>92.5925925925926</v>
      </c>
      <c r="AJ49" s="51">
        <v>27</v>
      </c>
    </row>
    <row r="50" spans="1:36" ht="15">
      <c r="A50" s="85" t="s">
        <v>277</v>
      </c>
      <c r="B50" s="85" t="s">
        <v>277</v>
      </c>
      <c r="C50" s="53"/>
      <c r="D50" s="54"/>
      <c r="E50" s="66"/>
      <c r="F50" s="55"/>
      <c r="G50" s="53"/>
      <c r="H50" s="57"/>
      <c r="I50" s="56"/>
      <c r="J50" s="56"/>
      <c r="K50" s="36" t="s">
        <v>65</v>
      </c>
      <c r="L50" s="84">
        <v>50</v>
      </c>
      <c r="M50" s="84"/>
      <c r="N50" s="63"/>
      <c r="O50" s="87" t="s">
        <v>280</v>
      </c>
      <c r="P50" s="87" t="s">
        <v>280</v>
      </c>
      <c r="Q50" s="87" t="s">
        <v>328</v>
      </c>
      <c r="R50" s="89" t="s">
        <v>378</v>
      </c>
      <c r="S50" s="91">
        <v>43494.75001157408</v>
      </c>
      <c r="T50" s="87">
        <v>2036</v>
      </c>
      <c r="U50" s="87">
        <v>339</v>
      </c>
      <c r="V50" s="87"/>
      <c r="W50" s="87"/>
      <c r="X50" s="87"/>
      <c r="Y50">
        <v>1</v>
      </c>
      <c r="Z50" s="86" t="str">
        <f>REPLACE(INDEX(GroupVertices[Group],MATCH(Edges[[#This Row],[Vertex 1]],GroupVertices[Vertex],0)),1,1,"")</f>
        <v>1</v>
      </c>
      <c r="AA50" s="86" t="str">
        <f>REPLACE(INDEX(GroupVertices[Group],MATCH(Edges[[#This Row],[Vertex 2]],GroupVertices[Vertex],0)),1,1,"")</f>
        <v>1</v>
      </c>
      <c r="AB50" s="51">
        <v>0</v>
      </c>
      <c r="AC50" s="52">
        <v>0</v>
      </c>
      <c r="AD50" s="51">
        <v>1</v>
      </c>
      <c r="AE50" s="52">
        <v>6.666666666666667</v>
      </c>
      <c r="AF50" s="51">
        <v>0</v>
      </c>
      <c r="AG50" s="52">
        <v>0</v>
      </c>
      <c r="AH50" s="51">
        <v>14</v>
      </c>
      <c r="AI50" s="52">
        <v>93.33333333333333</v>
      </c>
      <c r="AJ50" s="51">
        <v>15</v>
      </c>
    </row>
    <row r="51" spans="1:36" ht="15">
      <c r="A51" s="85" t="s">
        <v>278</v>
      </c>
      <c r="B51" s="85" t="s">
        <v>278</v>
      </c>
      <c r="C51" s="53"/>
      <c r="D51" s="54"/>
      <c r="E51" s="66"/>
      <c r="F51" s="55"/>
      <c r="G51" s="53"/>
      <c r="H51" s="57"/>
      <c r="I51" s="56"/>
      <c r="J51" s="56"/>
      <c r="K51" s="36" t="s">
        <v>65</v>
      </c>
      <c r="L51" s="84">
        <v>51</v>
      </c>
      <c r="M51" s="84"/>
      <c r="N51" s="63"/>
      <c r="O51" s="87" t="s">
        <v>280</v>
      </c>
      <c r="P51" s="87" t="s">
        <v>280</v>
      </c>
      <c r="Q51" s="87" t="s">
        <v>329</v>
      </c>
      <c r="R51" s="89" t="s">
        <v>379</v>
      </c>
      <c r="S51" s="91">
        <v>43495.3</v>
      </c>
      <c r="T51" s="87">
        <v>521</v>
      </c>
      <c r="U51" s="87">
        <v>21</v>
      </c>
      <c r="V51" s="87"/>
      <c r="W51" s="87"/>
      <c r="X51" s="87"/>
      <c r="Y51">
        <v>1</v>
      </c>
      <c r="Z51" s="86" t="str">
        <f>REPLACE(INDEX(GroupVertices[Group],MATCH(Edges[[#This Row],[Vertex 1]],GroupVertices[Vertex],0)),1,1,"")</f>
        <v>1</v>
      </c>
      <c r="AA51" s="86" t="str">
        <f>REPLACE(INDEX(GroupVertices[Group],MATCH(Edges[[#This Row],[Vertex 2]],GroupVertices[Vertex],0)),1,1,"")</f>
        <v>1</v>
      </c>
      <c r="AB51" s="51">
        <v>0</v>
      </c>
      <c r="AC51" s="52">
        <v>0</v>
      </c>
      <c r="AD51" s="51">
        <v>1</v>
      </c>
      <c r="AE51" s="52">
        <v>7.6923076923076925</v>
      </c>
      <c r="AF51" s="51">
        <v>0</v>
      </c>
      <c r="AG51" s="52">
        <v>0</v>
      </c>
      <c r="AH51" s="51">
        <v>12</v>
      </c>
      <c r="AI51" s="52">
        <v>92.3076923076923</v>
      </c>
      <c r="AJ51" s="51">
        <v>13</v>
      </c>
    </row>
    <row r="52" spans="1:36" ht="15">
      <c r="A52" s="85" t="s">
        <v>279</v>
      </c>
      <c r="B52" s="85" t="s">
        <v>279</v>
      </c>
      <c r="C52" s="53"/>
      <c r="D52" s="54"/>
      <c r="E52" s="66"/>
      <c r="F52" s="55"/>
      <c r="G52" s="53"/>
      <c r="H52" s="57"/>
      <c r="I52" s="56"/>
      <c r="J52" s="56"/>
      <c r="K52" s="36" t="s">
        <v>65</v>
      </c>
      <c r="L52" s="84">
        <v>52</v>
      </c>
      <c r="M52" s="84"/>
      <c r="N52" s="63"/>
      <c r="O52" s="87" t="s">
        <v>280</v>
      </c>
      <c r="P52" s="87" t="s">
        <v>280</v>
      </c>
      <c r="Q52" s="87" t="s">
        <v>330</v>
      </c>
      <c r="R52" s="89" t="s">
        <v>380</v>
      </c>
      <c r="S52" s="91">
        <v>43495.64003472222</v>
      </c>
      <c r="T52" s="87">
        <v>69</v>
      </c>
      <c r="U52" s="87">
        <v>7</v>
      </c>
      <c r="V52" s="87"/>
      <c r="W52" s="87"/>
      <c r="X52" s="87"/>
      <c r="Y52">
        <v>1</v>
      </c>
      <c r="Z52" s="86" t="str">
        <f>REPLACE(INDEX(GroupVertices[Group],MATCH(Edges[[#This Row],[Vertex 1]],GroupVertices[Vertex],0)),1,1,"")</f>
        <v>1</v>
      </c>
      <c r="AA52" s="86" t="str">
        <f>REPLACE(INDEX(GroupVertices[Group],MATCH(Edges[[#This Row],[Vertex 2]],GroupVertices[Vertex],0)),1,1,"")</f>
        <v>1</v>
      </c>
      <c r="AB52" s="51">
        <v>1</v>
      </c>
      <c r="AC52" s="52">
        <v>2.7027027027027026</v>
      </c>
      <c r="AD52" s="51">
        <v>1</v>
      </c>
      <c r="AE52" s="52">
        <v>2.7027027027027026</v>
      </c>
      <c r="AF52" s="51">
        <v>0</v>
      </c>
      <c r="AG52" s="52">
        <v>0</v>
      </c>
      <c r="AH52" s="51">
        <v>35</v>
      </c>
      <c r="AI52" s="52">
        <v>94.5945945945946</v>
      </c>
      <c r="AJ52" s="51">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hyperlinks>
    <hyperlink ref="R3" r:id="rId1" display="https://www.facebook.com/22541752487_10156857933162488"/>
    <hyperlink ref="R4" r:id="rId2" display="https://www.facebook.com/22541752487_10156855666577488"/>
    <hyperlink ref="R5" r:id="rId3" display="https://www.facebook.com/22541752487_10156862507352488"/>
    <hyperlink ref="R6" r:id="rId4" display="https://www.facebook.com/22541752487_10156863050512488"/>
    <hyperlink ref="R7" r:id="rId5" display="https://www.facebook.com/22541752487_10156864625737488"/>
    <hyperlink ref="R8" r:id="rId6" display="https://www.facebook.com/22541752487_10156864762747488"/>
    <hyperlink ref="R9" r:id="rId7" display="https://www.facebook.com/22541752487_10156866032387488"/>
    <hyperlink ref="R10" r:id="rId8" display="https://www.facebook.com/22541752487_10156865259227488"/>
    <hyperlink ref="R11" r:id="rId9" display="https://www.facebook.com/22541752487_10156867351842488"/>
    <hyperlink ref="R12" r:id="rId10" display="https://www.facebook.com/22541752487_10156867817567488"/>
    <hyperlink ref="R13" r:id="rId11" display="https://www.facebook.com/22541752487_10156868295562488"/>
    <hyperlink ref="R14" r:id="rId12" display="https://www.facebook.com/22541752487_10156862519442488"/>
    <hyperlink ref="R15" r:id="rId13" display="https://www.facebook.com/22541752487_2186408618141058"/>
    <hyperlink ref="R16" r:id="rId14" display="https://www.facebook.com/22541752487_10156869527717488"/>
    <hyperlink ref="R17" r:id="rId15" display="https://www.facebook.com/22541752487_10156871549517488"/>
    <hyperlink ref="R18" r:id="rId16" display="https://www.facebook.com/22541752487_10156872145032488"/>
    <hyperlink ref="R19" r:id="rId17" display="https://www.facebook.com/22541752487_10156872366387488"/>
    <hyperlink ref="R20" r:id="rId18" display="https://www.facebook.com/22541752487_380328882746922"/>
    <hyperlink ref="R21" r:id="rId19" display="https://www.facebook.com/22541752487_10156874513742488"/>
    <hyperlink ref="R22" r:id="rId20" display="https://www.facebook.com/22541752487_10156874636477488"/>
    <hyperlink ref="R23" r:id="rId21" display="https://www.facebook.com/22541752487_533537190480535"/>
    <hyperlink ref="R24" r:id="rId22" display="https://www.facebook.com/22541752487_10156874860592488"/>
    <hyperlink ref="R25" r:id="rId23" display="https://www.facebook.com/22541752487_10156871616887488"/>
    <hyperlink ref="R26" r:id="rId24" display="https://www.facebook.com/22541752487_10156876395437488"/>
    <hyperlink ref="R27" r:id="rId25" display="https://www.facebook.com/22541752487_10156878812302488"/>
    <hyperlink ref="R28" r:id="rId26" display="https://www.facebook.com/22541752487_10156879173517488"/>
    <hyperlink ref="R29" r:id="rId27" display="https://www.facebook.com/22541752487_10156878752092488"/>
    <hyperlink ref="R30" r:id="rId28" display="https://www.facebook.com/22541752487_337727817081840"/>
    <hyperlink ref="R31" r:id="rId29" display="https://www.facebook.com/22541752487_2360408894238493"/>
    <hyperlink ref="R32" r:id="rId30" display="https://www.facebook.com/22541752487_10156883174337488"/>
    <hyperlink ref="R33" r:id="rId31" display="https://www.facebook.com/22541752487_10156881792647488"/>
    <hyperlink ref="R34" r:id="rId32" display="https://www.facebook.com/22541752487_10156883353982488"/>
    <hyperlink ref="R35" r:id="rId33" display="https://www.facebook.com/22541752487_10156883887642488"/>
    <hyperlink ref="R36" r:id="rId34" display="https://www.facebook.com/22541752487_10156885184547488"/>
    <hyperlink ref="R37" r:id="rId35" display="https://www.facebook.com/22541752487_10156885303637488"/>
    <hyperlink ref="R38" r:id="rId36" display="https://www.facebook.com/22541752487_10156885148167488"/>
    <hyperlink ref="R39" r:id="rId37" display="https://www.facebook.com/22541752487_10156887036357488"/>
    <hyperlink ref="R40" r:id="rId38" display="https://www.facebook.com/22541752487_2196369240604011"/>
    <hyperlink ref="R41" r:id="rId39" display="https://www.facebook.com/22541752487_769628746726665"/>
    <hyperlink ref="R42" r:id="rId40" display="https://www.facebook.com/22541752487_10156888667497488"/>
    <hyperlink ref="R43" r:id="rId41" display="https://www.facebook.com/22541752487_10156887301747488"/>
    <hyperlink ref="R44" r:id="rId42" display="https://www.facebook.com/22541752487_10156890441832488"/>
    <hyperlink ref="R45" r:id="rId43" display="https://www.facebook.com/22541752487_10156891071487488"/>
    <hyperlink ref="R46" r:id="rId44" display="https://www.facebook.com/22541752487_10156885312117488"/>
    <hyperlink ref="R47" r:id="rId45" display="https://www.facebook.com/22541752487_10156894818712488"/>
    <hyperlink ref="R48" r:id="rId46" display="https://www.facebook.com/22541752487_10156895159557488"/>
    <hyperlink ref="R49" r:id="rId47" display="https://www.facebook.com/22541752487_10156896948497488"/>
    <hyperlink ref="R50" r:id="rId48" display="https://www.facebook.com/22541752487_10156897016182488"/>
    <hyperlink ref="R51" r:id="rId49" display="https://www.facebook.com/22541752487_10156897440202488"/>
    <hyperlink ref="R52" r:id="rId50" display="https://www.facebook.com/22541752487_10156899593692488"/>
  </hyperlinks>
  <printOptions/>
  <pageMargins left="0.7" right="0.7" top="0.75" bottom="0.75" header="0.3" footer="0.3"/>
  <pageSetup horizontalDpi="600" verticalDpi="600" orientation="portrait" r:id="rId54"/>
  <legacyDrawing r:id="rId52"/>
  <tableParts>
    <tablePart r:id="rId5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43F82-0086-4CAC-81DD-4FEF76F943B8}">
  <dimension ref="A1:L1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8.00390625" style="0" bestFit="1" customWidth="1"/>
    <col min="10" max="10" width="36.421875" style="0" bestFit="1" customWidth="1"/>
    <col min="11" max="11" width="37.28125" style="0" bestFit="1" customWidth="1"/>
    <col min="12" max="12" width="38.00390625" style="0" bestFit="1" customWidth="1"/>
  </cols>
  <sheetData>
    <row r="1" spans="1:12" ht="15" customHeight="1">
      <c r="A1" s="13" t="s">
        <v>622</v>
      </c>
      <c r="B1" s="13" t="s">
        <v>623</v>
      </c>
      <c r="C1" s="13" t="s">
        <v>616</v>
      </c>
      <c r="D1" s="13" t="s">
        <v>617</v>
      </c>
      <c r="E1" s="13" t="s">
        <v>624</v>
      </c>
      <c r="F1" s="13" t="s">
        <v>144</v>
      </c>
      <c r="G1" s="13" t="s">
        <v>625</v>
      </c>
      <c r="H1" s="13" t="s">
        <v>626</v>
      </c>
      <c r="I1" s="13" t="s">
        <v>627</v>
      </c>
      <c r="J1" s="13" t="s">
        <v>628</v>
      </c>
      <c r="K1" s="13" t="s">
        <v>629</v>
      </c>
      <c r="L1" s="13" t="s">
        <v>630</v>
      </c>
    </row>
    <row r="2" spans="1:12" ht="15">
      <c r="A2" s="115" t="s">
        <v>483</v>
      </c>
      <c r="B2" s="115" t="s">
        <v>484</v>
      </c>
      <c r="C2" s="115">
        <v>37</v>
      </c>
      <c r="D2" s="120">
        <v>0.056378376825500176</v>
      </c>
      <c r="E2" s="120">
        <v>1.4591478837077616</v>
      </c>
      <c r="F2" s="115" t="s">
        <v>618</v>
      </c>
      <c r="G2" s="115" t="b">
        <v>0</v>
      </c>
      <c r="H2" s="115" t="b">
        <v>0</v>
      </c>
      <c r="I2" s="115" t="b">
        <v>0</v>
      </c>
      <c r="J2" s="115" t="b">
        <v>0</v>
      </c>
      <c r="K2" s="115" t="b">
        <v>0</v>
      </c>
      <c r="L2" s="115" t="b">
        <v>0</v>
      </c>
    </row>
    <row r="3" spans="1:12" ht="15">
      <c r="A3" s="115" t="s">
        <v>484</v>
      </c>
      <c r="B3" s="115" t="s">
        <v>482</v>
      </c>
      <c r="C3" s="115">
        <v>37</v>
      </c>
      <c r="D3" s="120">
        <v>0.056378376825500176</v>
      </c>
      <c r="E3" s="120">
        <v>1.4475660111579465</v>
      </c>
      <c r="F3" s="115" t="s">
        <v>618</v>
      </c>
      <c r="G3" s="115" t="b">
        <v>0</v>
      </c>
      <c r="H3" s="115" t="b">
        <v>0</v>
      </c>
      <c r="I3" s="115" t="b">
        <v>0</v>
      </c>
      <c r="J3" s="115" t="b">
        <v>0</v>
      </c>
      <c r="K3" s="115" t="b">
        <v>0</v>
      </c>
      <c r="L3" s="115" t="b">
        <v>0</v>
      </c>
    </row>
    <row r="4" spans="1:12" ht="15">
      <c r="A4" s="115" t="s">
        <v>486</v>
      </c>
      <c r="B4" s="115" t="s">
        <v>481</v>
      </c>
      <c r="C4" s="115">
        <v>13</v>
      </c>
      <c r="D4" s="120">
        <v>0.019808618884635195</v>
      </c>
      <c r="E4" s="120">
        <v>1.3645917760931825</v>
      </c>
      <c r="F4" s="115" t="s">
        <v>618</v>
      </c>
      <c r="G4" s="115" t="b">
        <v>0</v>
      </c>
      <c r="H4" s="115" t="b">
        <v>0</v>
      </c>
      <c r="I4" s="115" t="b">
        <v>0</v>
      </c>
      <c r="J4" s="115" t="b">
        <v>0</v>
      </c>
      <c r="K4" s="115" t="b">
        <v>0</v>
      </c>
      <c r="L4" s="115" t="b">
        <v>0</v>
      </c>
    </row>
    <row r="5" spans="1:12" ht="15">
      <c r="A5" s="115" t="s">
        <v>485</v>
      </c>
      <c r="B5" s="115" t="s">
        <v>481</v>
      </c>
      <c r="C5" s="115">
        <v>12</v>
      </c>
      <c r="D5" s="120">
        <v>0.01828487897043249</v>
      </c>
      <c r="E5" s="120">
        <v>1.2396530394848826</v>
      </c>
      <c r="F5" s="115" t="s">
        <v>618</v>
      </c>
      <c r="G5" s="115" t="b">
        <v>0</v>
      </c>
      <c r="H5" s="115" t="b">
        <v>0</v>
      </c>
      <c r="I5" s="115" t="b">
        <v>0</v>
      </c>
      <c r="J5" s="115" t="b">
        <v>0</v>
      </c>
      <c r="K5" s="115" t="b">
        <v>0</v>
      </c>
      <c r="L5" s="115" t="b">
        <v>0</v>
      </c>
    </row>
    <row r="6" spans="1:12" ht="15">
      <c r="A6" s="115" t="s">
        <v>481</v>
      </c>
      <c r="B6" s="115" t="s">
        <v>487</v>
      </c>
      <c r="C6" s="115">
        <v>10</v>
      </c>
      <c r="D6" s="120">
        <v>0.015237399142027075</v>
      </c>
      <c r="E6" s="120">
        <v>1.2506484237863458</v>
      </c>
      <c r="F6" s="115" t="s">
        <v>618</v>
      </c>
      <c r="G6" s="115" t="b">
        <v>0</v>
      </c>
      <c r="H6" s="115" t="b">
        <v>0</v>
      </c>
      <c r="I6" s="115" t="b">
        <v>0</v>
      </c>
      <c r="J6" s="115" t="b">
        <v>0</v>
      </c>
      <c r="K6" s="115" t="b">
        <v>0</v>
      </c>
      <c r="L6" s="115" t="b">
        <v>0</v>
      </c>
    </row>
    <row r="7" spans="1:12" ht="15">
      <c r="A7" s="115" t="s">
        <v>487</v>
      </c>
      <c r="B7" s="115" t="s">
        <v>483</v>
      </c>
      <c r="C7" s="115">
        <v>9</v>
      </c>
      <c r="D7" s="120">
        <v>0.013713659227824367</v>
      </c>
      <c r="E7" s="120">
        <v>1.2994470408402496</v>
      </c>
      <c r="F7" s="115" t="s">
        <v>618</v>
      </c>
      <c r="G7" s="115" t="b">
        <v>0</v>
      </c>
      <c r="H7" s="115" t="b">
        <v>0</v>
      </c>
      <c r="I7" s="115" t="b">
        <v>0</v>
      </c>
      <c r="J7" s="115" t="b">
        <v>0</v>
      </c>
      <c r="K7" s="115" t="b">
        <v>0</v>
      </c>
      <c r="L7" s="115" t="b">
        <v>0</v>
      </c>
    </row>
    <row r="8" spans="1:12" ht="15">
      <c r="A8" s="115" t="s">
        <v>494</v>
      </c>
      <c r="B8" s="115" t="s">
        <v>481</v>
      </c>
      <c r="C8" s="115">
        <v>7</v>
      </c>
      <c r="D8" s="120">
        <v>0.01066617939941895</v>
      </c>
      <c r="E8" s="120">
        <v>1.2096898161074392</v>
      </c>
      <c r="F8" s="115" t="s">
        <v>618</v>
      </c>
      <c r="G8" s="115" t="b">
        <v>0</v>
      </c>
      <c r="H8" s="115" t="b">
        <v>0</v>
      </c>
      <c r="I8" s="115" t="b">
        <v>0</v>
      </c>
      <c r="J8" s="115" t="b">
        <v>0</v>
      </c>
      <c r="K8" s="115" t="b">
        <v>0</v>
      </c>
      <c r="L8" s="115" t="b">
        <v>0</v>
      </c>
    </row>
    <row r="9" spans="1:12" ht="15">
      <c r="A9" s="115" t="s">
        <v>496</v>
      </c>
      <c r="B9" s="115" t="s">
        <v>481</v>
      </c>
      <c r="C9" s="115">
        <v>6</v>
      </c>
      <c r="D9" s="120">
        <v>0.009142439485216244</v>
      </c>
      <c r="E9" s="120">
        <v>1.1885005170375014</v>
      </c>
      <c r="F9" s="115" t="s">
        <v>618</v>
      </c>
      <c r="G9" s="115" t="b">
        <v>0</v>
      </c>
      <c r="H9" s="115" t="b">
        <v>0</v>
      </c>
      <c r="I9" s="115" t="b">
        <v>0</v>
      </c>
      <c r="J9" s="115" t="b">
        <v>0</v>
      </c>
      <c r="K9" s="115" t="b">
        <v>0</v>
      </c>
      <c r="L9" s="115" t="b">
        <v>0</v>
      </c>
    </row>
    <row r="10" spans="1:12" ht="15">
      <c r="A10" s="115" t="s">
        <v>509</v>
      </c>
      <c r="B10" s="115" t="s">
        <v>504</v>
      </c>
      <c r="C10" s="115">
        <v>4</v>
      </c>
      <c r="D10" s="120">
        <v>0.003935103185679126</v>
      </c>
      <c r="E10" s="120">
        <v>2.3283796034387376</v>
      </c>
      <c r="F10" s="115" t="s">
        <v>618</v>
      </c>
      <c r="G10" s="115" t="b">
        <v>0</v>
      </c>
      <c r="H10" s="115" t="b">
        <v>0</v>
      </c>
      <c r="I10" s="115" t="b">
        <v>0</v>
      </c>
      <c r="J10" s="115" t="b">
        <v>0</v>
      </c>
      <c r="K10" s="115" t="b">
        <v>0</v>
      </c>
      <c r="L10" s="115" t="b">
        <v>0</v>
      </c>
    </row>
    <row r="11" spans="1:12" ht="15">
      <c r="A11" s="115" t="s">
        <v>504</v>
      </c>
      <c r="B11" s="115" t="s">
        <v>493</v>
      </c>
      <c r="C11" s="115">
        <v>4</v>
      </c>
      <c r="D11" s="120">
        <v>0.003935103185679126</v>
      </c>
      <c r="E11" s="120">
        <v>2.0273496077747564</v>
      </c>
      <c r="F11" s="115" t="s">
        <v>618</v>
      </c>
      <c r="G11" s="115" t="b">
        <v>0</v>
      </c>
      <c r="H11" s="115" t="b">
        <v>0</v>
      </c>
      <c r="I11" s="115" t="b">
        <v>0</v>
      </c>
      <c r="J11" s="115" t="b">
        <v>0</v>
      </c>
      <c r="K11" s="115" t="b">
        <v>0</v>
      </c>
      <c r="L11" s="115" t="b">
        <v>0</v>
      </c>
    </row>
    <row r="12" spans="1:12" ht="15">
      <c r="A12" s="115" t="s">
        <v>514</v>
      </c>
      <c r="B12" s="115" t="s">
        <v>491</v>
      </c>
      <c r="C12" s="115">
        <v>4</v>
      </c>
      <c r="D12" s="120">
        <v>0.003935103185679126</v>
      </c>
      <c r="E12" s="120">
        <v>2.0273496077747564</v>
      </c>
      <c r="F12" s="115" t="s">
        <v>618</v>
      </c>
      <c r="G12" s="115" t="b">
        <v>0</v>
      </c>
      <c r="H12" s="115" t="b">
        <v>0</v>
      </c>
      <c r="I12" s="115" t="b">
        <v>0</v>
      </c>
      <c r="J12" s="115" t="b">
        <v>0</v>
      </c>
      <c r="K12" s="115" t="b">
        <v>0</v>
      </c>
      <c r="L12" s="115" t="b">
        <v>0</v>
      </c>
    </row>
    <row r="13" spans="1:12" ht="15">
      <c r="A13" s="115" t="s">
        <v>491</v>
      </c>
      <c r="B13" s="115" t="s">
        <v>515</v>
      </c>
      <c r="C13" s="115">
        <v>4</v>
      </c>
      <c r="D13" s="120">
        <v>0.003935103185679126</v>
      </c>
      <c r="E13" s="120">
        <v>2.0273496077747564</v>
      </c>
      <c r="F13" s="115" t="s">
        <v>618</v>
      </c>
      <c r="G13" s="115" t="b">
        <v>0</v>
      </c>
      <c r="H13" s="115" t="b">
        <v>0</v>
      </c>
      <c r="I13" s="115" t="b">
        <v>0</v>
      </c>
      <c r="J13" s="115" t="b">
        <v>0</v>
      </c>
      <c r="K13" s="115" t="b">
        <v>0</v>
      </c>
      <c r="L13" s="115" t="b">
        <v>0</v>
      </c>
    </row>
    <row r="14" spans="1:12" ht="15">
      <c r="A14" s="115" t="s">
        <v>520</v>
      </c>
      <c r="B14" s="115" t="s">
        <v>483</v>
      </c>
      <c r="C14" s="115">
        <v>4</v>
      </c>
      <c r="D14" s="120">
        <v>0.006094959656810829</v>
      </c>
      <c r="E14" s="120">
        <v>1.4591478837077616</v>
      </c>
      <c r="F14" s="115" t="s">
        <v>618</v>
      </c>
      <c r="G14" s="115" t="b">
        <v>0</v>
      </c>
      <c r="H14" s="115" t="b">
        <v>0</v>
      </c>
      <c r="I14" s="115" t="b">
        <v>0</v>
      </c>
      <c r="J14" s="115" t="b">
        <v>0</v>
      </c>
      <c r="K14" s="115" t="b">
        <v>0</v>
      </c>
      <c r="L14" s="115" t="b">
        <v>0</v>
      </c>
    </row>
    <row r="15" spans="1:12" ht="15">
      <c r="A15" s="115" t="s">
        <v>508</v>
      </c>
      <c r="B15" s="115" t="s">
        <v>483</v>
      </c>
      <c r="C15" s="115">
        <v>4</v>
      </c>
      <c r="D15" s="120">
        <v>0.006094959656810829</v>
      </c>
      <c r="E15" s="120">
        <v>1.3622378706997051</v>
      </c>
      <c r="F15" s="115" t="s">
        <v>618</v>
      </c>
      <c r="G15" s="115" t="b">
        <v>0</v>
      </c>
      <c r="H15" s="115" t="b">
        <v>0</v>
      </c>
      <c r="I15" s="115" t="b">
        <v>0</v>
      </c>
      <c r="J15" s="115" t="b">
        <v>0</v>
      </c>
      <c r="K15" s="115" t="b">
        <v>0</v>
      </c>
      <c r="L15" s="115" t="b">
        <v>0</v>
      </c>
    </row>
    <row r="16" spans="1:12" ht="15">
      <c r="A16" s="115" t="s">
        <v>488</v>
      </c>
      <c r="B16" s="115" t="s">
        <v>493</v>
      </c>
      <c r="C16" s="115">
        <v>3</v>
      </c>
      <c r="D16" s="120">
        <v>0.0032874854249767436</v>
      </c>
      <c r="E16" s="120">
        <v>1.425289616446794</v>
      </c>
      <c r="F16" s="115" t="s">
        <v>618</v>
      </c>
      <c r="G16" s="115" t="b">
        <v>0</v>
      </c>
      <c r="H16" s="115" t="b">
        <v>0</v>
      </c>
      <c r="I16" s="115" t="b">
        <v>0</v>
      </c>
      <c r="J16" s="115" t="b">
        <v>0</v>
      </c>
      <c r="K16" s="115" t="b">
        <v>0</v>
      </c>
      <c r="L16" s="115" t="b">
        <v>0</v>
      </c>
    </row>
    <row r="17" spans="1:12" ht="15">
      <c r="A17" s="115" t="s">
        <v>491</v>
      </c>
      <c r="B17" s="115" t="s">
        <v>488</v>
      </c>
      <c r="C17" s="115">
        <v>3</v>
      </c>
      <c r="D17" s="120">
        <v>0.0032874854249767436</v>
      </c>
      <c r="E17" s="120">
        <v>1.425289616446794</v>
      </c>
      <c r="F17" s="115" t="s">
        <v>618</v>
      </c>
      <c r="G17" s="115" t="b">
        <v>0</v>
      </c>
      <c r="H17" s="115" t="b">
        <v>0</v>
      </c>
      <c r="I17" s="115" t="b">
        <v>0</v>
      </c>
      <c r="J17" s="115" t="b">
        <v>0</v>
      </c>
      <c r="K17" s="115" t="b">
        <v>0</v>
      </c>
      <c r="L17" s="115" t="b">
        <v>0</v>
      </c>
    </row>
    <row r="18" spans="1:12" ht="15">
      <c r="A18" s="115" t="s">
        <v>492</v>
      </c>
      <c r="B18" s="115" t="s">
        <v>531</v>
      </c>
      <c r="C18" s="115">
        <v>3</v>
      </c>
      <c r="D18" s="120">
        <v>0.0032874854249767436</v>
      </c>
      <c r="E18" s="120">
        <v>2.0273496077747564</v>
      </c>
      <c r="F18" s="115" t="s">
        <v>618</v>
      </c>
      <c r="G18" s="115" t="b">
        <v>0</v>
      </c>
      <c r="H18" s="115" t="b">
        <v>0</v>
      </c>
      <c r="I18" s="115" t="b">
        <v>0</v>
      </c>
      <c r="J18" s="115" t="b">
        <v>0</v>
      </c>
      <c r="K18" s="115" t="b">
        <v>0</v>
      </c>
      <c r="L18" s="115" t="b">
        <v>0</v>
      </c>
    </row>
    <row r="19" spans="1:12" ht="15">
      <c r="A19" s="115" t="s">
        <v>531</v>
      </c>
      <c r="B19" s="115" t="s">
        <v>511</v>
      </c>
      <c r="C19" s="115">
        <v>3</v>
      </c>
      <c r="D19" s="120">
        <v>0.0032874854249767436</v>
      </c>
      <c r="E19" s="120">
        <v>2.4252896164467943</v>
      </c>
      <c r="F19" s="115" t="s">
        <v>618</v>
      </c>
      <c r="G19" s="115" t="b">
        <v>0</v>
      </c>
      <c r="H19" s="115" t="b">
        <v>0</v>
      </c>
      <c r="I19" s="115" t="b">
        <v>0</v>
      </c>
      <c r="J19" s="115" t="b">
        <v>0</v>
      </c>
      <c r="K19" s="115" t="b">
        <v>0</v>
      </c>
      <c r="L19" s="115" t="b">
        <v>0</v>
      </c>
    </row>
    <row r="20" spans="1:12" ht="15">
      <c r="A20" s="115" t="s">
        <v>511</v>
      </c>
      <c r="B20" s="115" t="s">
        <v>532</v>
      </c>
      <c r="C20" s="115">
        <v>3</v>
      </c>
      <c r="D20" s="120">
        <v>0.0032874854249767436</v>
      </c>
      <c r="E20" s="120">
        <v>2.4252896164467943</v>
      </c>
      <c r="F20" s="115" t="s">
        <v>618</v>
      </c>
      <c r="G20" s="115" t="b">
        <v>0</v>
      </c>
      <c r="H20" s="115" t="b">
        <v>0</v>
      </c>
      <c r="I20" s="115" t="b">
        <v>0</v>
      </c>
      <c r="J20" s="115" t="b">
        <v>0</v>
      </c>
      <c r="K20" s="115" t="b">
        <v>0</v>
      </c>
      <c r="L20" s="115" t="b">
        <v>0</v>
      </c>
    </row>
    <row r="21" spans="1:12" ht="15">
      <c r="A21" s="115" t="s">
        <v>532</v>
      </c>
      <c r="B21" s="115" t="s">
        <v>533</v>
      </c>
      <c r="C21" s="115">
        <v>3</v>
      </c>
      <c r="D21" s="120">
        <v>0.0032874854249767436</v>
      </c>
      <c r="E21" s="120">
        <v>2.550228353055094</v>
      </c>
      <c r="F21" s="115" t="s">
        <v>618</v>
      </c>
      <c r="G21" s="115" t="b">
        <v>0</v>
      </c>
      <c r="H21" s="115" t="b">
        <v>0</v>
      </c>
      <c r="I21" s="115" t="b">
        <v>0</v>
      </c>
      <c r="J21" s="115" t="b">
        <v>0</v>
      </c>
      <c r="K21" s="115" t="b">
        <v>0</v>
      </c>
      <c r="L21" s="115" t="b">
        <v>0</v>
      </c>
    </row>
    <row r="22" spans="1:12" ht="15">
      <c r="A22" s="115" t="s">
        <v>533</v>
      </c>
      <c r="B22" s="115" t="s">
        <v>489</v>
      </c>
      <c r="C22" s="115">
        <v>3</v>
      </c>
      <c r="D22" s="120">
        <v>0.0032874854249767436</v>
      </c>
      <c r="E22" s="120">
        <v>1.9859569226165315</v>
      </c>
      <c r="F22" s="115" t="s">
        <v>618</v>
      </c>
      <c r="G22" s="115" t="b">
        <v>0</v>
      </c>
      <c r="H22" s="115" t="b">
        <v>0</v>
      </c>
      <c r="I22" s="115" t="b">
        <v>0</v>
      </c>
      <c r="J22" s="115" t="b">
        <v>0</v>
      </c>
      <c r="K22" s="115" t="b">
        <v>0</v>
      </c>
      <c r="L22" s="115" t="b">
        <v>0</v>
      </c>
    </row>
    <row r="23" spans="1:12" ht="15">
      <c r="A23" s="115" t="s">
        <v>489</v>
      </c>
      <c r="B23" s="115" t="s">
        <v>489</v>
      </c>
      <c r="C23" s="115">
        <v>3</v>
      </c>
      <c r="D23" s="120">
        <v>0.0032874854249767436</v>
      </c>
      <c r="E23" s="120">
        <v>1.5599881903442503</v>
      </c>
      <c r="F23" s="115" t="s">
        <v>618</v>
      </c>
      <c r="G23" s="115" t="b">
        <v>0</v>
      </c>
      <c r="H23" s="115" t="b">
        <v>0</v>
      </c>
      <c r="I23" s="115" t="b">
        <v>0</v>
      </c>
      <c r="J23" s="115" t="b">
        <v>0</v>
      </c>
      <c r="K23" s="115" t="b">
        <v>0</v>
      </c>
      <c r="L23" s="115" t="b">
        <v>0</v>
      </c>
    </row>
    <row r="24" spans="1:12" ht="15">
      <c r="A24" s="115" t="s">
        <v>489</v>
      </c>
      <c r="B24" s="115" t="s">
        <v>534</v>
      </c>
      <c r="C24" s="115">
        <v>3</v>
      </c>
      <c r="D24" s="120">
        <v>0.0032874854249767436</v>
      </c>
      <c r="E24" s="120">
        <v>2.124259620782813</v>
      </c>
      <c r="F24" s="115" t="s">
        <v>618</v>
      </c>
      <c r="G24" s="115" t="b">
        <v>0</v>
      </c>
      <c r="H24" s="115" t="b">
        <v>0</v>
      </c>
      <c r="I24" s="115" t="b">
        <v>0</v>
      </c>
      <c r="J24" s="115" t="b">
        <v>0</v>
      </c>
      <c r="K24" s="115" t="b">
        <v>0</v>
      </c>
      <c r="L24" s="115" t="b">
        <v>0</v>
      </c>
    </row>
    <row r="25" spans="1:12" ht="15">
      <c r="A25" s="115" t="s">
        <v>534</v>
      </c>
      <c r="B25" s="115" t="s">
        <v>489</v>
      </c>
      <c r="C25" s="115">
        <v>3</v>
      </c>
      <c r="D25" s="120">
        <v>0.0032874854249767436</v>
      </c>
      <c r="E25" s="120">
        <v>1.9859569226165315</v>
      </c>
      <c r="F25" s="115" t="s">
        <v>618</v>
      </c>
      <c r="G25" s="115" t="b">
        <v>0</v>
      </c>
      <c r="H25" s="115" t="b">
        <v>0</v>
      </c>
      <c r="I25" s="115" t="b">
        <v>0</v>
      </c>
      <c r="J25" s="115" t="b">
        <v>0</v>
      </c>
      <c r="K25" s="115" t="b">
        <v>0</v>
      </c>
      <c r="L25" s="115" t="b">
        <v>0</v>
      </c>
    </row>
    <row r="26" spans="1:12" ht="15">
      <c r="A26" s="115" t="s">
        <v>515</v>
      </c>
      <c r="B26" s="115" t="s">
        <v>490</v>
      </c>
      <c r="C26" s="115">
        <v>3</v>
      </c>
      <c r="D26" s="120">
        <v>0.0032874854249767436</v>
      </c>
      <c r="E26" s="120">
        <v>1.8610181860082315</v>
      </c>
      <c r="F26" s="115" t="s">
        <v>618</v>
      </c>
      <c r="G26" s="115" t="b">
        <v>0</v>
      </c>
      <c r="H26" s="115" t="b">
        <v>0</v>
      </c>
      <c r="I26" s="115" t="b">
        <v>0</v>
      </c>
      <c r="J26" s="115" t="b">
        <v>0</v>
      </c>
      <c r="K26" s="115" t="b">
        <v>0</v>
      </c>
      <c r="L26" s="115" t="b">
        <v>0</v>
      </c>
    </row>
    <row r="27" spans="1:12" ht="15">
      <c r="A27" s="115" t="s">
        <v>518</v>
      </c>
      <c r="B27" s="115" t="s">
        <v>542</v>
      </c>
      <c r="C27" s="115">
        <v>3</v>
      </c>
      <c r="D27" s="120">
        <v>0.0032874854249767436</v>
      </c>
      <c r="E27" s="120">
        <v>2.4252896164467943</v>
      </c>
      <c r="F27" s="115" t="s">
        <v>618</v>
      </c>
      <c r="G27" s="115" t="b">
        <v>0</v>
      </c>
      <c r="H27" s="115" t="b">
        <v>0</v>
      </c>
      <c r="I27" s="115" t="b">
        <v>0</v>
      </c>
      <c r="J27" s="115" t="b">
        <v>0</v>
      </c>
      <c r="K27" s="115" t="b">
        <v>0</v>
      </c>
      <c r="L27" s="115" t="b">
        <v>0</v>
      </c>
    </row>
    <row r="28" spans="1:12" ht="15">
      <c r="A28" s="115" t="s">
        <v>543</v>
      </c>
      <c r="B28" s="115" t="s">
        <v>519</v>
      </c>
      <c r="C28" s="115">
        <v>3</v>
      </c>
      <c r="D28" s="120">
        <v>0.0032874854249767436</v>
      </c>
      <c r="E28" s="120">
        <v>2.4252896164467943</v>
      </c>
      <c r="F28" s="115" t="s">
        <v>618</v>
      </c>
      <c r="G28" s="115" t="b">
        <v>0</v>
      </c>
      <c r="H28" s="115" t="b">
        <v>0</v>
      </c>
      <c r="I28" s="115" t="b">
        <v>0</v>
      </c>
      <c r="J28" s="115" t="b">
        <v>0</v>
      </c>
      <c r="K28" s="115" t="b">
        <v>0</v>
      </c>
      <c r="L28" s="115" t="b">
        <v>0</v>
      </c>
    </row>
    <row r="29" spans="1:12" ht="15">
      <c r="A29" s="115" t="s">
        <v>481</v>
      </c>
      <c r="B29" s="115" t="s">
        <v>521</v>
      </c>
      <c r="C29" s="115">
        <v>3</v>
      </c>
      <c r="D29" s="120">
        <v>0.004571219742608122</v>
      </c>
      <c r="E29" s="120">
        <v>1.2396530394848826</v>
      </c>
      <c r="F29" s="115" t="s">
        <v>618</v>
      </c>
      <c r="G29" s="115" t="b">
        <v>0</v>
      </c>
      <c r="H29" s="115" t="b">
        <v>0</v>
      </c>
      <c r="I29" s="115" t="b">
        <v>0</v>
      </c>
      <c r="J29" s="115" t="b">
        <v>0</v>
      </c>
      <c r="K29" s="115" t="b">
        <v>0</v>
      </c>
      <c r="L29" s="115" t="b">
        <v>0</v>
      </c>
    </row>
    <row r="30" spans="1:12" ht="15">
      <c r="A30" s="115" t="s">
        <v>502</v>
      </c>
      <c r="B30" s="115" t="s">
        <v>524</v>
      </c>
      <c r="C30" s="115">
        <v>2</v>
      </c>
      <c r="D30" s="120">
        <v>0.0025075157106224893</v>
      </c>
      <c r="E30" s="120">
        <v>2.1522883443830563</v>
      </c>
      <c r="F30" s="115" t="s">
        <v>618</v>
      </c>
      <c r="G30" s="115" t="b">
        <v>0</v>
      </c>
      <c r="H30" s="115" t="b">
        <v>0</v>
      </c>
      <c r="I30" s="115" t="b">
        <v>0</v>
      </c>
      <c r="J30" s="115" t="b">
        <v>0</v>
      </c>
      <c r="K30" s="115" t="b">
        <v>0</v>
      </c>
      <c r="L30" s="115" t="b">
        <v>0</v>
      </c>
    </row>
    <row r="31" spans="1:12" ht="15">
      <c r="A31" s="115" t="s">
        <v>525</v>
      </c>
      <c r="B31" s="115" t="s">
        <v>553</v>
      </c>
      <c r="C31" s="115">
        <v>2</v>
      </c>
      <c r="D31" s="120">
        <v>0.0025075157106224893</v>
      </c>
      <c r="E31" s="120">
        <v>2.550228353055094</v>
      </c>
      <c r="F31" s="115" t="s">
        <v>618</v>
      </c>
      <c r="G31" s="115" t="b">
        <v>0</v>
      </c>
      <c r="H31" s="115" t="b">
        <v>0</v>
      </c>
      <c r="I31" s="115" t="b">
        <v>0</v>
      </c>
      <c r="J31" s="115" t="b">
        <v>0</v>
      </c>
      <c r="K31" s="115" t="b">
        <v>0</v>
      </c>
      <c r="L31" s="115" t="b">
        <v>0</v>
      </c>
    </row>
    <row r="32" spans="1:12" ht="15">
      <c r="A32" s="115" t="s">
        <v>526</v>
      </c>
      <c r="B32" s="115" t="s">
        <v>554</v>
      </c>
      <c r="C32" s="115">
        <v>2</v>
      </c>
      <c r="D32" s="120">
        <v>0.0025075157106224893</v>
      </c>
      <c r="E32" s="120">
        <v>2.550228353055094</v>
      </c>
      <c r="F32" s="115" t="s">
        <v>618</v>
      </c>
      <c r="G32" s="115" t="b">
        <v>0</v>
      </c>
      <c r="H32" s="115" t="b">
        <v>0</v>
      </c>
      <c r="I32" s="115" t="b">
        <v>0</v>
      </c>
      <c r="J32" s="115" t="b">
        <v>0</v>
      </c>
      <c r="K32" s="115" t="b">
        <v>0</v>
      </c>
      <c r="L32" s="115" t="b">
        <v>0</v>
      </c>
    </row>
    <row r="33" spans="1:12" ht="15">
      <c r="A33" s="115" t="s">
        <v>566</v>
      </c>
      <c r="B33" s="115" t="s">
        <v>567</v>
      </c>
      <c r="C33" s="115">
        <v>2</v>
      </c>
      <c r="D33" s="120">
        <v>0.0025075157106224893</v>
      </c>
      <c r="E33" s="120">
        <v>2.726319612110775</v>
      </c>
      <c r="F33" s="115" t="s">
        <v>618</v>
      </c>
      <c r="G33" s="115" t="b">
        <v>0</v>
      </c>
      <c r="H33" s="115" t="b">
        <v>0</v>
      </c>
      <c r="I33" s="115" t="b">
        <v>0</v>
      </c>
      <c r="J33" s="115" t="b">
        <v>0</v>
      </c>
      <c r="K33" s="115" t="b">
        <v>0</v>
      </c>
      <c r="L33" s="115" t="b">
        <v>0</v>
      </c>
    </row>
    <row r="34" spans="1:12" ht="15">
      <c r="A34" s="115" t="s">
        <v>567</v>
      </c>
      <c r="B34" s="115" t="s">
        <v>495</v>
      </c>
      <c r="C34" s="115">
        <v>2</v>
      </c>
      <c r="D34" s="120">
        <v>0.0025075157106224893</v>
      </c>
      <c r="E34" s="120">
        <v>2.1822515677605</v>
      </c>
      <c r="F34" s="115" t="s">
        <v>618</v>
      </c>
      <c r="G34" s="115" t="b">
        <v>0</v>
      </c>
      <c r="H34" s="115" t="b">
        <v>0</v>
      </c>
      <c r="I34" s="115" t="b">
        <v>0</v>
      </c>
      <c r="J34" s="115" t="b">
        <v>0</v>
      </c>
      <c r="K34" s="115" t="b">
        <v>0</v>
      </c>
      <c r="L34" s="115" t="b">
        <v>0</v>
      </c>
    </row>
    <row r="35" spans="1:12" ht="15">
      <c r="A35" s="115" t="s">
        <v>528</v>
      </c>
      <c r="B35" s="115" t="s">
        <v>488</v>
      </c>
      <c r="C35" s="115">
        <v>2</v>
      </c>
      <c r="D35" s="120">
        <v>0.0025075157106224893</v>
      </c>
      <c r="E35" s="120">
        <v>1.7720771026714504</v>
      </c>
      <c r="F35" s="115" t="s">
        <v>618</v>
      </c>
      <c r="G35" s="115" t="b">
        <v>0</v>
      </c>
      <c r="H35" s="115" t="b">
        <v>0</v>
      </c>
      <c r="I35" s="115" t="b">
        <v>0</v>
      </c>
      <c r="J35" s="115" t="b">
        <v>0</v>
      </c>
      <c r="K35" s="115" t="b">
        <v>0</v>
      </c>
      <c r="L35" s="115" t="b">
        <v>0</v>
      </c>
    </row>
    <row r="36" spans="1:12" ht="15">
      <c r="A36" s="115" t="s">
        <v>527</v>
      </c>
      <c r="B36" s="115" t="s">
        <v>499</v>
      </c>
      <c r="C36" s="115">
        <v>2</v>
      </c>
      <c r="D36" s="120">
        <v>0.0025075157106224893</v>
      </c>
      <c r="E36" s="120">
        <v>2.1522883443830563</v>
      </c>
      <c r="F36" s="115" t="s">
        <v>618</v>
      </c>
      <c r="G36" s="115" t="b">
        <v>0</v>
      </c>
      <c r="H36" s="115" t="b">
        <v>0</v>
      </c>
      <c r="I36" s="115" t="b">
        <v>0</v>
      </c>
      <c r="J36" s="115" t="b">
        <v>0</v>
      </c>
      <c r="K36" s="115" t="b">
        <v>0</v>
      </c>
      <c r="L36" s="115" t="b">
        <v>0</v>
      </c>
    </row>
    <row r="37" spans="1:12" ht="15">
      <c r="A37" s="115" t="s">
        <v>570</v>
      </c>
      <c r="B37" s="115" t="s">
        <v>571</v>
      </c>
      <c r="C37" s="115">
        <v>2</v>
      </c>
      <c r="D37" s="120">
        <v>0.0025075157106224893</v>
      </c>
      <c r="E37" s="120">
        <v>2.726319612110775</v>
      </c>
      <c r="F37" s="115" t="s">
        <v>618</v>
      </c>
      <c r="G37" s="115" t="b">
        <v>0</v>
      </c>
      <c r="H37" s="115" t="b">
        <v>0</v>
      </c>
      <c r="I37" s="115" t="b">
        <v>0</v>
      </c>
      <c r="J37" s="115" t="b">
        <v>0</v>
      </c>
      <c r="K37" s="115" t="b">
        <v>0</v>
      </c>
      <c r="L37" s="115" t="b">
        <v>0</v>
      </c>
    </row>
    <row r="38" spans="1:12" ht="15">
      <c r="A38" s="115" t="s">
        <v>497</v>
      </c>
      <c r="B38" s="115" t="s">
        <v>578</v>
      </c>
      <c r="C38" s="115">
        <v>2</v>
      </c>
      <c r="D38" s="120">
        <v>0.0025075157106224893</v>
      </c>
      <c r="E38" s="120">
        <v>2.1822515677605</v>
      </c>
      <c r="F38" s="115" t="s">
        <v>618</v>
      </c>
      <c r="G38" s="115" t="b">
        <v>0</v>
      </c>
      <c r="H38" s="115" t="b">
        <v>0</v>
      </c>
      <c r="I38" s="115" t="b">
        <v>0</v>
      </c>
      <c r="J38" s="115" t="b">
        <v>0</v>
      </c>
      <c r="K38" s="115" t="b">
        <v>0</v>
      </c>
      <c r="L38" s="115" t="b">
        <v>0</v>
      </c>
    </row>
    <row r="39" spans="1:12" ht="15">
      <c r="A39" s="115" t="s">
        <v>512</v>
      </c>
      <c r="B39" s="115" t="s">
        <v>488</v>
      </c>
      <c r="C39" s="115">
        <v>2</v>
      </c>
      <c r="D39" s="120">
        <v>0.0025075157106224893</v>
      </c>
      <c r="E39" s="120">
        <v>1.6471383660631504</v>
      </c>
      <c r="F39" s="115" t="s">
        <v>618</v>
      </c>
      <c r="G39" s="115" t="b">
        <v>0</v>
      </c>
      <c r="H39" s="115" t="b">
        <v>0</v>
      </c>
      <c r="I39" s="115" t="b">
        <v>0</v>
      </c>
      <c r="J39" s="115" t="b">
        <v>0</v>
      </c>
      <c r="K39" s="115" t="b">
        <v>0</v>
      </c>
      <c r="L39" s="115" t="b">
        <v>0</v>
      </c>
    </row>
    <row r="40" spans="1:12" ht="15">
      <c r="A40" s="115" t="s">
        <v>517</v>
      </c>
      <c r="B40" s="115" t="s">
        <v>587</v>
      </c>
      <c r="C40" s="115">
        <v>2</v>
      </c>
      <c r="D40" s="120">
        <v>0.0025075157106224893</v>
      </c>
      <c r="E40" s="120">
        <v>2.4252896164467943</v>
      </c>
      <c r="F40" s="115" t="s">
        <v>618</v>
      </c>
      <c r="G40" s="115" t="b">
        <v>0</v>
      </c>
      <c r="H40" s="115" t="b">
        <v>0</v>
      </c>
      <c r="I40" s="115" t="b">
        <v>0</v>
      </c>
      <c r="J40" s="115" t="b">
        <v>0</v>
      </c>
      <c r="K40" s="115" t="b">
        <v>0</v>
      </c>
      <c r="L40" s="115" t="b">
        <v>0</v>
      </c>
    </row>
    <row r="41" spans="1:12" ht="15">
      <c r="A41" s="115" t="s">
        <v>494</v>
      </c>
      <c r="B41" s="115" t="s">
        <v>491</v>
      </c>
      <c r="C41" s="115">
        <v>2</v>
      </c>
      <c r="D41" s="120">
        <v>0.0025075157106224893</v>
      </c>
      <c r="E41" s="120">
        <v>1.3283796034387376</v>
      </c>
      <c r="F41" s="115" t="s">
        <v>618</v>
      </c>
      <c r="G41" s="115" t="b">
        <v>0</v>
      </c>
      <c r="H41" s="115" t="b">
        <v>0</v>
      </c>
      <c r="I41" s="115" t="b">
        <v>0</v>
      </c>
      <c r="J41" s="115" t="b">
        <v>0</v>
      </c>
      <c r="K41" s="115" t="b">
        <v>0</v>
      </c>
      <c r="L41" s="115" t="b">
        <v>0</v>
      </c>
    </row>
    <row r="42" spans="1:12" ht="15">
      <c r="A42" s="115" t="s">
        <v>537</v>
      </c>
      <c r="B42" s="115" t="s">
        <v>538</v>
      </c>
      <c r="C42" s="115">
        <v>2</v>
      </c>
      <c r="D42" s="120">
        <v>0.0025075157106224893</v>
      </c>
      <c r="E42" s="120">
        <v>2.374137093999413</v>
      </c>
      <c r="F42" s="115" t="s">
        <v>618</v>
      </c>
      <c r="G42" s="115" t="b">
        <v>0</v>
      </c>
      <c r="H42" s="115" t="b">
        <v>0</v>
      </c>
      <c r="I42" s="115" t="b">
        <v>0</v>
      </c>
      <c r="J42" s="115" t="b">
        <v>0</v>
      </c>
      <c r="K42" s="115" t="b">
        <v>0</v>
      </c>
      <c r="L42" s="115" t="b">
        <v>0</v>
      </c>
    </row>
    <row r="43" spans="1:12" ht="15">
      <c r="A43" s="115" t="s">
        <v>538</v>
      </c>
      <c r="B43" s="115" t="s">
        <v>506</v>
      </c>
      <c r="C43" s="115">
        <v>2</v>
      </c>
      <c r="D43" s="120">
        <v>0.0025075157106224893</v>
      </c>
      <c r="E43" s="120">
        <v>2.1522883443830563</v>
      </c>
      <c r="F43" s="115" t="s">
        <v>618</v>
      </c>
      <c r="G43" s="115" t="b">
        <v>0</v>
      </c>
      <c r="H43" s="115" t="b">
        <v>0</v>
      </c>
      <c r="I43" s="115" t="b">
        <v>0</v>
      </c>
      <c r="J43" s="115" t="b">
        <v>0</v>
      </c>
      <c r="K43" s="115" t="b">
        <v>0</v>
      </c>
      <c r="L43" s="115" t="b">
        <v>0</v>
      </c>
    </row>
    <row r="44" spans="1:12" ht="15">
      <c r="A44" s="115" t="s">
        <v>506</v>
      </c>
      <c r="B44" s="115" t="s">
        <v>593</v>
      </c>
      <c r="C44" s="115">
        <v>2</v>
      </c>
      <c r="D44" s="120">
        <v>0.0025075157106224893</v>
      </c>
      <c r="E44" s="120">
        <v>2.726319612110775</v>
      </c>
      <c r="F44" s="115" t="s">
        <v>618</v>
      </c>
      <c r="G44" s="115" t="b">
        <v>0</v>
      </c>
      <c r="H44" s="115" t="b">
        <v>0</v>
      </c>
      <c r="I44" s="115" t="b">
        <v>0</v>
      </c>
      <c r="J44" s="115" t="b">
        <v>0</v>
      </c>
      <c r="K44" s="115" t="b">
        <v>0</v>
      </c>
      <c r="L44" s="115" t="b">
        <v>0</v>
      </c>
    </row>
    <row r="45" spans="1:12" ht="15">
      <c r="A45" s="115" t="s">
        <v>492</v>
      </c>
      <c r="B45" s="115" t="s">
        <v>595</v>
      </c>
      <c r="C45" s="115">
        <v>2</v>
      </c>
      <c r="D45" s="120">
        <v>0.0025075157106224893</v>
      </c>
      <c r="E45" s="120">
        <v>2.0273496077747564</v>
      </c>
      <c r="F45" s="115" t="s">
        <v>618</v>
      </c>
      <c r="G45" s="115" t="b">
        <v>0</v>
      </c>
      <c r="H45" s="115" t="b">
        <v>0</v>
      </c>
      <c r="I45" s="115" t="b">
        <v>0</v>
      </c>
      <c r="J45" s="115" t="b">
        <v>0</v>
      </c>
      <c r="K45" s="115" t="b">
        <v>0</v>
      </c>
      <c r="L45" s="115" t="b">
        <v>0</v>
      </c>
    </row>
    <row r="46" spans="1:12" ht="15">
      <c r="A46" s="115" t="s">
        <v>596</v>
      </c>
      <c r="B46" s="115" t="s">
        <v>541</v>
      </c>
      <c r="C46" s="115">
        <v>2</v>
      </c>
      <c r="D46" s="120">
        <v>0.0025075157106224893</v>
      </c>
      <c r="E46" s="120">
        <v>2.550228353055094</v>
      </c>
      <c r="F46" s="115" t="s">
        <v>618</v>
      </c>
      <c r="G46" s="115" t="b">
        <v>0</v>
      </c>
      <c r="H46" s="115" t="b">
        <v>0</v>
      </c>
      <c r="I46" s="115" t="b">
        <v>0</v>
      </c>
      <c r="J46" s="115" t="b">
        <v>0</v>
      </c>
      <c r="K46" s="115" t="b">
        <v>0</v>
      </c>
      <c r="L46" s="115" t="b">
        <v>0</v>
      </c>
    </row>
    <row r="47" spans="1:12" ht="15">
      <c r="A47" s="115" t="s">
        <v>541</v>
      </c>
      <c r="B47" s="115" t="s">
        <v>597</v>
      </c>
      <c r="C47" s="115">
        <v>2</v>
      </c>
      <c r="D47" s="120">
        <v>0.0025075157106224893</v>
      </c>
      <c r="E47" s="120">
        <v>2.550228353055094</v>
      </c>
      <c r="F47" s="115" t="s">
        <v>618</v>
      </c>
      <c r="G47" s="115" t="b">
        <v>0</v>
      </c>
      <c r="H47" s="115" t="b">
        <v>0</v>
      </c>
      <c r="I47" s="115" t="b">
        <v>0</v>
      </c>
      <c r="J47" s="115" t="b">
        <v>0</v>
      </c>
      <c r="K47" s="115" t="b">
        <v>0</v>
      </c>
      <c r="L47" s="115" t="b">
        <v>0</v>
      </c>
    </row>
    <row r="48" spans="1:12" ht="15">
      <c r="A48" s="115" t="s">
        <v>597</v>
      </c>
      <c r="B48" s="115" t="s">
        <v>518</v>
      </c>
      <c r="C48" s="115">
        <v>2</v>
      </c>
      <c r="D48" s="120">
        <v>0.0025075157106224893</v>
      </c>
      <c r="E48" s="120">
        <v>2.4252896164467943</v>
      </c>
      <c r="F48" s="115" t="s">
        <v>618</v>
      </c>
      <c r="G48" s="115" t="b">
        <v>0</v>
      </c>
      <c r="H48" s="115" t="b">
        <v>0</v>
      </c>
      <c r="I48" s="115" t="b">
        <v>0</v>
      </c>
      <c r="J48" s="115" t="b">
        <v>0</v>
      </c>
      <c r="K48" s="115" t="b">
        <v>0</v>
      </c>
      <c r="L48" s="115" t="b">
        <v>0</v>
      </c>
    </row>
    <row r="49" spans="1:12" ht="15">
      <c r="A49" s="115" t="s">
        <v>598</v>
      </c>
      <c r="B49" s="115" t="s">
        <v>599</v>
      </c>
      <c r="C49" s="115">
        <v>2</v>
      </c>
      <c r="D49" s="120">
        <v>0.0025075157106224893</v>
      </c>
      <c r="E49" s="120">
        <v>2.726319612110775</v>
      </c>
      <c r="F49" s="115" t="s">
        <v>618</v>
      </c>
      <c r="G49" s="115" t="b">
        <v>0</v>
      </c>
      <c r="H49" s="115" t="b">
        <v>0</v>
      </c>
      <c r="I49" s="115" t="b">
        <v>0</v>
      </c>
      <c r="J49" s="115" t="b">
        <v>0</v>
      </c>
      <c r="K49" s="115" t="b">
        <v>0</v>
      </c>
      <c r="L49" s="115" t="b">
        <v>0</v>
      </c>
    </row>
    <row r="50" spans="1:12" ht="15">
      <c r="A50" s="115" t="s">
        <v>507</v>
      </c>
      <c r="B50" s="115" t="s">
        <v>490</v>
      </c>
      <c r="C50" s="115">
        <v>2</v>
      </c>
      <c r="D50" s="120">
        <v>0.0025075157106224893</v>
      </c>
      <c r="E50" s="120">
        <v>1.588016913944494</v>
      </c>
      <c r="F50" s="115" t="s">
        <v>618</v>
      </c>
      <c r="G50" s="115" t="b">
        <v>0</v>
      </c>
      <c r="H50" s="115" t="b">
        <v>0</v>
      </c>
      <c r="I50" s="115" t="b">
        <v>0</v>
      </c>
      <c r="J50" s="115" t="b">
        <v>0</v>
      </c>
      <c r="K50" s="115" t="b">
        <v>0</v>
      </c>
      <c r="L50" s="115" t="b">
        <v>0</v>
      </c>
    </row>
    <row r="51" spans="1:12" ht="15">
      <c r="A51" s="115" t="s">
        <v>603</v>
      </c>
      <c r="B51" s="115" t="s">
        <v>604</v>
      </c>
      <c r="C51" s="115">
        <v>2</v>
      </c>
      <c r="D51" s="120">
        <v>0.0025075157106224893</v>
      </c>
      <c r="E51" s="120">
        <v>2.726319612110775</v>
      </c>
      <c r="F51" s="115" t="s">
        <v>618</v>
      </c>
      <c r="G51" s="115" t="b">
        <v>0</v>
      </c>
      <c r="H51" s="115" t="b">
        <v>0</v>
      </c>
      <c r="I51" s="115" t="b">
        <v>0</v>
      </c>
      <c r="J51" s="115" t="b">
        <v>0</v>
      </c>
      <c r="K51" s="115" t="b">
        <v>0</v>
      </c>
      <c r="L51" s="115" t="b">
        <v>0</v>
      </c>
    </row>
    <row r="52" spans="1:12" ht="15">
      <c r="A52" s="115" t="s">
        <v>609</v>
      </c>
      <c r="B52" s="115" t="s">
        <v>545</v>
      </c>
      <c r="C52" s="115">
        <v>2</v>
      </c>
      <c r="D52" s="120">
        <v>0.0025075157106224893</v>
      </c>
      <c r="E52" s="120">
        <v>2.550228353055094</v>
      </c>
      <c r="F52" s="115" t="s">
        <v>618</v>
      </c>
      <c r="G52" s="115" t="b">
        <v>0</v>
      </c>
      <c r="H52" s="115" t="b">
        <v>0</v>
      </c>
      <c r="I52" s="115" t="b">
        <v>0</v>
      </c>
      <c r="J52" s="115" t="b">
        <v>0</v>
      </c>
      <c r="K52" s="115" t="b">
        <v>0</v>
      </c>
      <c r="L52" s="115" t="b">
        <v>0</v>
      </c>
    </row>
    <row r="53" spans="1:12" ht="15">
      <c r="A53" s="115" t="s">
        <v>530</v>
      </c>
      <c r="B53" s="115" t="s">
        <v>543</v>
      </c>
      <c r="C53" s="115">
        <v>2</v>
      </c>
      <c r="D53" s="120">
        <v>0.0025075157106224893</v>
      </c>
      <c r="E53" s="120">
        <v>2.374137093999413</v>
      </c>
      <c r="F53" s="115" t="s">
        <v>618</v>
      </c>
      <c r="G53" s="115" t="b">
        <v>0</v>
      </c>
      <c r="H53" s="115" t="b">
        <v>0</v>
      </c>
      <c r="I53" s="115" t="b">
        <v>0</v>
      </c>
      <c r="J53" s="115" t="b">
        <v>0</v>
      </c>
      <c r="K53" s="115" t="b">
        <v>0</v>
      </c>
      <c r="L53" s="115" t="b">
        <v>0</v>
      </c>
    </row>
    <row r="54" spans="1:12" ht="15">
      <c r="A54" s="115" t="s">
        <v>519</v>
      </c>
      <c r="B54" s="115" t="s">
        <v>512</v>
      </c>
      <c r="C54" s="115">
        <v>2</v>
      </c>
      <c r="D54" s="120">
        <v>0.0025075157106224893</v>
      </c>
      <c r="E54" s="120">
        <v>2.124259620782813</v>
      </c>
      <c r="F54" s="115" t="s">
        <v>618</v>
      </c>
      <c r="G54" s="115" t="b">
        <v>0</v>
      </c>
      <c r="H54" s="115" t="b">
        <v>0</v>
      </c>
      <c r="I54" s="115" t="b">
        <v>0</v>
      </c>
      <c r="J54" s="115" t="b">
        <v>0</v>
      </c>
      <c r="K54" s="115" t="b">
        <v>0</v>
      </c>
      <c r="L54" s="115" t="b">
        <v>0</v>
      </c>
    </row>
    <row r="55" spans="1:12" ht="15">
      <c r="A55" s="115" t="s">
        <v>512</v>
      </c>
      <c r="B55" s="115" t="s">
        <v>500</v>
      </c>
      <c r="C55" s="115">
        <v>2</v>
      </c>
      <c r="D55" s="120">
        <v>0.0025075157106224893</v>
      </c>
      <c r="E55" s="120">
        <v>1.9481683617271317</v>
      </c>
      <c r="F55" s="115" t="s">
        <v>618</v>
      </c>
      <c r="G55" s="115" t="b">
        <v>0</v>
      </c>
      <c r="H55" s="115" t="b">
        <v>0</v>
      </c>
      <c r="I55" s="115" t="b">
        <v>0</v>
      </c>
      <c r="J55" s="115" t="b">
        <v>0</v>
      </c>
      <c r="K55" s="115" t="b">
        <v>0</v>
      </c>
      <c r="L55" s="115" t="b">
        <v>0</v>
      </c>
    </row>
    <row r="56" spans="1:12" ht="15">
      <c r="A56" s="115" t="s">
        <v>500</v>
      </c>
      <c r="B56" s="115" t="s">
        <v>488</v>
      </c>
      <c r="C56" s="115">
        <v>2</v>
      </c>
      <c r="D56" s="120">
        <v>0.0025075157106224893</v>
      </c>
      <c r="E56" s="120">
        <v>1.4710471070074693</v>
      </c>
      <c r="F56" s="115" t="s">
        <v>618</v>
      </c>
      <c r="G56" s="115" t="b">
        <v>0</v>
      </c>
      <c r="H56" s="115" t="b">
        <v>0</v>
      </c>
      <c r="I56" s="115" t="b">
        <v>0</v>
      </c>
      <c r="J56" s="115" t="b">
        <v>0</v>
      </c>
      <c r="K56" s="115" t="b">
        <v>0</v>
      </c>
      <c r="L56" s="115" t="b">
        <v>0</v>
      </c>
    </row>
    <row r="57" spans="1:12" ht="15">
      <c r="A57" s="115" t="s">
        <v>481</v>
      </c>
      <c r="B57" s="115" t="s">
        <v>520</v>
      </c>
      <c r="C57" s="115">
        <v>2</v>
      </c>
      <c r="D57" s="120">
        <v>0.0030474798284054147</v>
      </c>
      <c r="E57" s="120">
        <v>1.0635617804292012</v>
      </c>
      <c r="F57" s="115" t="s">
        <v>618</v>
      </c>
      <c r="G57" s="115" t="b">
        <v>0</v>
      </c>
      <c r="H57" s="115" t="b">
        <v>0</v>
      </c>
      <c r="I57" s="115" t="b">
        <v>0</v>
      </c>
      <c r="J57" s="115" t="b">
        <v>0</v>
      </c>
      <c r="K57" s="115" t="b">
        <v>0</v>
      </c>
      <c r="L57" s="115" t="b">
        <v>0</v>
      </c>
    </row>
    <row r="58" spans="1:12" ht="15">
      <c r="A58" s="115" t="s">
        <v>539</v>
      </c>
      <c r="B58" s="115" t="s">
        <v>481</v>
      </c>
      <c r="C58" s="115">
        <v>2</v>
      </c>
      <c r="D58" s="120">
        <v>0.0030474798284054147</v>
      </c>
      <c r="E58" s="120">
        <v>1.1885005170375011</v>
      </c>
      <c r="F58" s="115" t="s">
        <v>618</v>
      </c>
      <c r="G58" s="115" t="b">
        <v>0</v>
      </c>
      <c r="H58" s="115" t="b">
        <v>0</v>
      </c>
      <c r="I58" s="115" t="b">
        <v>0</v>
      </c>
      <c r="J58" s="115" t="b">
        <v>0</v>
      </c>
      <c r="K58" s="115" t="b">
        <v>0</v>
      </c>
      <c r="L58" s="115" t="b">
        <v>0</v>
      </c>
    </row>
    <row r="59" spans="1:12" ht="15">
      <c r="A59" s="115" t="s">
        <v>485</v>
      </c>
      <c r="B59" s="115" t="s">
        <v>494</v>
      </c>
      <c r="C59" s="115">
        <v>2</v>
      </c>
      <c r="D59" s="120">
        <v>0.0030474798284054147</v>
      </c>
      <c r="E59" s="120">
        <v>1.1242596207828128</v>
      </c>
      <c r="F59" s="115" t="s">
        <v>618</v>
      </c>
      <c r="G59" s="115" t="b">
        <v>0</v>
      </c>
      <c r="H59" s="115" t="b">
        <v>0</v>
      </c>
      <c r="I59" s="115" t="b">
        <v>0</v>
      </c>
      <c r="J59" s="115" t="b">
        <v>0</v>
      </c>
      <c r="K59" s="115" t="b">
        <v>0</v>
      </c>
      <c r="L59" s="115" t="b">
        <v>0</v>
      </c>
    </row>
    <row r="60" spans="1:12" ht="15">
      <c r="A60" s="115" t="s">
        <v>481</v>
      </c>
      <c r="B60" s="115" t="s">
        <v>611</v>
      </c>
      <c r="C60" s="115">
        <v>2</v>
      </c>
      <c r="D60" s="120">
        <v>0.0030474798284054147</v>
      </c>
      <c r="E60" s="120">
        <v>1.3645917760931825</v>
      </c>
      <c r="F60" s="115" t="s">
        <v>618</v>
      </c>
      <c r="G60" s="115" t="b">
        <v>0</v>
      </c>
      <c r="H60" s="115" t="b">
        <v>0</v>
      </c>
      <c r="I60" s="115" t="b">
        <v>0</v>
      </c>
      <c r="J60" s="115" t="b">
        <v>0</v>
      </c>
      <c r="K60" s="115" t="b">
        <v>0</v>
      </c>
      <c r="L60" s="115" t="b">
        <v>0</v>
      </c>
    </row>
    <row r="61" spans="1:12" ht="15">
      <c r="A61" s="115" t="s">
        <v>611</v>
      </c>
      <c r="B61" s="115" t="s">
        <v>612</v>
      </c>
      <c r="C61" s="115">
        <v>2</v>
      </c>
      <c r="D61" s="120">
        <v>0.0030474798284054147</v>
      </c>
      <c r="E61" s="120">
        <v>2.726319612110775</v>
      </c>
      <c r="F61" s="115" t="s">
        <v>618</v>
      </c>
      <c r="G61" s="115" t="b">
        <v>0</v>
      </c>
      <c r="H61" s="115" t="b">
        <v>0</v>
      </c>
      <c r="I61" s="115" t="b">
        <v>0</v>
      </c>
      <c r="J61" s="115" t="b">
        <v>0</v>
      </c>
      <c r="K61" s="115" t="b">
        <v>0</v>
      </c>
      <c r="L61" s="115" t="b">
        <v>0</v>
      </c>
    </row>
    <row r="62" spans="1:12" ht="15">
      <c r="A62" s="115" t="s">
        <v>612</v>
      </c>
      <c r="B62" s="115" t="s">
        <v>508</v>
      </c>
      <c r="C62" s="115">
        <v>2</v>
      </c>
      <c r="D62" s="120">
        <v>0.0030474798284054147</v>
      </c>
      <c r="E62" s="120">
        <v>2.3283796034387376</v>
      </c>
      <c r="F62" s="115" t="s">
        <v>618</v>
      </c>
      <c r="G62" s="115" t="b">
        <v>0</v>
      </c>
      <c r="H62" s="115" t="b">
        <v>0</v>
      </c>
      <c r="I62" s="115" t="b">
        <v>0</v>
      </c>
      <c r="J62" s="115" t="b">
        <v>0</v>
      </c>
      <c r="K62" s="115" t="b">
        <v>0</v>
      </c>
      <c r="L62" s="115" t="b">
        <v>0</v>
      </c>
    </row>
    <row r="63" spans="1:12" ht="15">
      <c r="A63" s="115" t="s">
        <v>496</v>
      </c>
      <c r="B63" s="115" t="s">
        <v>494</v>
      </c>
      <c r="C63" s="115">
        <v>2</v>
      </c>
      <c r="D63" s="120">
        <v>0.0030474798284054147</v>
      </c>
      <c r="E63" s="120">
        <v>1.3741370939994129</v>
      </c>
      <c r="F63" s="115" t="s">
        <v>618</v>
      </c>
      <c r="G63" s="115" t="b">
        <v>0</v>
      </c>
      <c r="H63" s="115" t="b">
        <v>0</v>
      </c>
      <c r="I63" s="115" t="b">
        <v>0</v>
      </c>
      <c r="J63" s="115" t="b">
        <v>0</v>
      </c>
      <c r="K63" s="115" t="b">
        <v>0</v>
      </c>
      <c r="L63" s="115" t="b">
        <v>0</v>
      </c>
    </row>
    <row r="64" spans="1:12" ht="15">
      <c r="A64" s="115" t="s">
        <v>481</v>
      </c>
      <c r="B64" s="115" t="s">
        <v>613</v>
      </c>
      <c r="C64" s="115">
        <v>2</v>
      </c>
      <c r="D64" s="120">
        <v>0.0030474798284054147</v>
      </c>
      <c r="E64" s="120">
        <v>1.3645917760931825</v>
      </c>
      <c r="F64" s="115" t="s">
        <v>618</v>
      </c>
      <c r="G64" s="115" t="b">
        <v>0</v>
      </c>
      <c r="H64" s="115" t="b">
        <v>0</v>
      </c>
      <c r="I64" s="115" t="b">
        <v>0</v>
      </c>
      <c r="J64" s="115" t="b">
        <v>0</v>
      </c>
      <c r="K64" s="115" t="b">
        <v>0</v>
      </c>
      <c r="L64" s="115" t="b">
        <v>0</v>
      </c>
    </row>
    <row r="65" spans="1:12" ht="15">
      <c r="A65" s="115" t="s">
        <v>521</v>
      </c>
      <c r="B65" s="115" t="s">
        <v>483</v>
      </c>
      <c r="C65" s="115">
        <v>2</v>
      </c>
      <c r="D65" s="120">
        <v>0.0030474798284054147</v>
      </c>
      <c r="E65" s="120">
        <v>1.1581178880437804</v>
      </c>
      <c r="F65" s="115" t="s">
        <v>618</v>
      </c>
      <c r="G65" s="115" t="b">
        <v>0</v>
      </c>
      <c r="H65" s="115" t="b">
        <v>0</v>
      </c>
      <c r="I65" s="115" t="b">
        <v>0</v>
      </c>
      <c r="J65" s="115" t="b">
        <v>0</v>
      </c>
      <c r="K65" s="115" t="b">
        <v>0</v>
      </c>
      <c r="L65" s="115" t="b">
        <v>0</v>
      </c>
    </row>
    <row r="66" spans="1:12" ht="15">
      <c r="A66" s="115" t="s">
        <v>483</v>
      </c>
      <c r="B66" s="115" t="s">
        <v>484</v>
      </c>
      <c r="C66" s="115">
        <v>37</v>
      </c>
      <c r="D66" s="120">
        <v>0.056378376825500176</v>
      </c>
      <c r="E66" s="120">
        <v>1.4591478837077616</v>
      </c>
      <c r="F66" s="115" t="s">
        <v>461</v>
      </c>
      <c r="G66" s="115" t="b">
        <v>0</v>
      </c>
      <c r="H66" s="115" t="b">
        <v>0</v>
      </c>
      <c r="I66" s="115" t="b">
        <v>0</v>
      </c>
      <c r="J66" s="115" t="b">
        <v>0</v>
      </c>
      <c r="K66" s="115" t="b">
        <v>0</v>
      </c>
      <c r="L66" s="115" t="b">
        <v>0</v>
      </c>
    </row>
    <row r="67" spans="1:12" ht="15">
      <c r="A67" s="115" t="s">
        <v>484</v>
      </c>
      <c r="B67" s="115" t="s">
        <v>482</v>
      </c>
      <c r="C67" s="115">
        <v>37</v>
      </c>
      <c r="D67" s="120">
        <v>0.056378376825500176</v>
      </c>
      <c r="E67" s="120">
        <v>1.4475660111579465</v>
      </c>
      <c r="F67" s="115" t="s">
        <v>461</v>
      </c>
      <c r="G67" s="115" t="b">
        <v>0</v>
      </c>
      <c r="H67" s="115" t="b">
        <v>0</v>
      </c>
      <c r="I67" s="115" t="b">
        <v>0</v>
      </c>
      <c r="J67" s="115" t="b">
        <v>0</v>
      </c>
      <c r="K67" s="115" t="b">
        <v>0</v>
      </c>
      <c r="L67" s="115" t="b">
        <v>0</v>
      </c>
    </row>
    <row r="68" spans="1:12" ht="15">
      <c r="A68" s="115" t="s">
        <v>486</v>
      </c>
      <c r="B68" s="115" t="s">
        <v>481</v>
      </c>
      <c r="C68" s="115">
        <v>13</v>
      </c>
      <c r="D68" s="120">
        <v>0.019808618884635195</v>
      </c>
      <c r="E68" s="120">
        <v>1.3645917760931825</v>
      </c>
      <c r="F68" s="115" t="s">
        <v>461</v>
      </c>
      <c r="G68" s="115" t="b">
        <v>0</v>
      </c>
      <c r="H68" s="115" t="b">
        <v>0</v>
      </c>
      <c r="I68" s="115" t="b">
        <v>0</v>
      </c>
      <c r="J68" s="115" t="b">
        <v>0</v>
      </c>
      <c r="K68" s="115" t="b">
        <v>0</v>
      </c>
      <c r="L68" s="115" t="b">
        <v>0</v>
      </c>
    </row>
    <row r="69" spans="1:12" ht="15">
      <c r="A69" s="115" t="s">
        <v>485</v>
      </c>
      <c r="B69" s="115" t="s">
        <v>481</v>
      </c>
      <c r="C69" s="115">
        <v>12</v>
      </c>
      <c r="D69" s="120">
        <v>0.01828487897043249</v>
      </c>
      <c r="E69" s="120">
        <v>1.2396530394848826</v>
      </c>
      <c r="F69" s="115" t="s">
        <v>461</v>
      </c>
      <c r="G69" s="115" t="b">
        <v>0</v>
      </c>
      <c r="H69" s="115" t="b">
        <v>0</v>
      </c>
      <c r="I69" s="115" t="b">
        <v>0</v>
      </c>
      <c r="J69" s="115" t="b">
        <v>0</v>
      </c>
      <c r="K69" s="115" t="b">
        <v>0</v>
      </c>
      <c r="L69" s="115" t="b">
        <v>0</v>
      </c>
    </row>
    <row r="70" spans="1:12" ht="15">
      <c r="A70" s="115" t="s">
        <v>481</v>
      </c>
      <c r="B70" s="115" t="s">
        <v>487</v>
      </c>
      <c r="C70" s="115">
        <v>10</v>
      </c>
      <c r="D70" s="120">
        <v>0.015237399142027075</v>
      </c>
      <c r="E70" s="120">
        <v>1.2506484237863458</v>
      </c>
      <c r="F70" s="115" t="s">
        <v>461</v>
      </c>
      <c r="G70" s="115" t="b">
        <v>0</v>
      </c>
      <c r="H70" s="115" t="b">
        <v>0</v>
      </c>
      <c r="I70" s="115" t="b">
        <v>0</v>
      </c>
      <c r="J70" s="115" t="b">
        <v>0</v>
      </c>
      <c r="K70" s="115" t="b">
        <v>0</v>
      </c>
      <c r="L70" s="115" t="b">
        <v>0</v>
      </c>
    </row>
    <row r="71" spans="1:12" ht="15">
      <c r="A71" s="115" t="s">
        <v>487</v>
      </c>
      <c r="B71" s="115" t="s">
        <v>483</v>
      </c>
      <c r="C71" s="115">
        <v>9</v>
      </c>
      <c r="D71" s="120">
        <v>0.013713659227824367</v>
      </c>
      <c r="E71" s="120">
        <v>1.2994470408402496</v>
      </c>
      <c r="F71" s="115" t="s">
        <v>461</v>
      </c>
      <c r="G71" s="115" t="b">
        <v>0</v>
      </c>
      <c r="H71" s="115" t="b">
        <v>0</v>
      </c>
      <c r="I71" s="115" t="b">
        <v>0</v>
      </c>
      <c r="J71" s="115" t="b">
        <v>0</v>
      </c>
      <c r="K71" s="115" t="b">
        <v>0</v>
      </c>
      <c r="L71" s="115" t="b">
        <v>0</v>
      </c>
    </row>
    <row r="72" spans="1:12" ht="15">
      <c r="A72" s="115" t="s">
        <v>494</v>
      </c>
      <c r="B72" s="115" t="s">
        <v>481</v>
      </c>
      <c r="C72" s="115">
        <v>7</v>
      </c>
      <c r="D72" s="120">
        <v>0.01066617939941895</v>
      </c>
      <c r="E72" s="120">
        <v>1.2096898161074392</v>
      </c>
      <c r="F72" s="115" t="s">
        <v>461</v>
      </c>
      <c r="G72" s="115" t="b">
        <v>0</v>
      </c>
      <c r="H72" s="115" t="b">
        <v>0</v>
      </c>
      <c r="I72" s="115" t="b">
        <v>0</v>
      </c>
      <c r="J72" s="115" t="b">
        <v>0</v>
      </c>
      <c r="K72" s="115" t="b">
        <v>0</v>
      </c>
      <c r="L72" s="115" t="b">
        <v>0</v>
      </c>
    </row>
    <row r="73" spans="1:12" ht="15">
      <c r="A73" s="115" t="s">
        <v>496</v>
      </c>
      <c r="B73" s="115" t="s">
        <v>481</v>
      </c>
      <c r="C73" s="115">
        <v>6</v>
      </c>
      <c r="D73" s="120">
        <v>0.009142439485216244</v>
      </c>
      <c r="E73" s="120">
        <v>1.1885005170375014</v>
      </c>
      <c r="F73" s="115" t="s">
        <v>461</v>
      </c>
      <c r="G73" s="115" t="b">
        <v>0</v>
      </c>
      <c r="H73" s="115" t="b">
        <v>0</v>
      </c>
      <c r="I73" s="115" t="b">
        <v>0</v>
      </c>
      <c r="J73" s="115" t="b">
        <v>0</v>
      </c>
      <c r="K73" s="115" t="b">
        <v>0</v>
      </c>
      <c r="L73" s="115" t="b">
        <v>0</v>
      </c>
    </row>
    <row r="74" spans="1:12" ht="15">
      <c r="A74" s="115" t="s">
        <v>509</v>
      </c>
      <c r="B74" s="115" t="s">
        <v>504</v>
      </c>
      <c r="C74" s="115">
        <v>4</v>
      </c>
      <c r="D74" s="120">
        <v>0.003935103185679126</v>
      </c>
      <c r="E74" s="120">
        <v>2.3283796034387376</v>
      </c>
      <c r="F74" s="115" t="s">
        <v>461</v>
      </c>
      <c r="G74" s="115" t="b">
        <v>0</v>
      </c>
      <c r="H74" s="115" t="b">
        <v>0</v>
      </c>
      <c r="I74" s="115" t="b">
        <v>0</v>
      </c>
      <c r="J74" s="115" t="b">
        <v>0</v>
      </c>
      <c r="K74" s="115" t="b">
        <v>0</v>
      </c>
      <c r="L74" s="115" t="b">
        <v>0</v>
      </c>
    </row>
    <row r="75" spans="1:12" ht="15">
      <c r="A75" s="115" t="s">
        <v>504</v>
      </c>
      <c r="B75" s="115" t="s">
        <v>493</v>
      </c>
      <c r="C75" s="115">
        <v>4</v>
      </c>
      <c r="D75" s="120">
        <v>0.003935103185679126</v>
      </c>
      <c r="E75" s="120">
        <v>2.0273496077747564</v>
      </c>
      <c r="F75" s="115" t="s">
        <v>461</v>
      </c>
      <c r="G75" s="115" t="b">
        <v>0</v>
      </c>
      <c r="H75" s="115" t="b">
        <v>0</v>
      </c>
      <c r="I75" s="115" t="b">
        <v>0</v>
      </c>
      <c r="J75" s="115" t="b">
        <v>0</v>
      </c>
      <c r="K75" s="115" t="b">
        <v>0</v>
      </c>
      <c r="L75" s="115" t="b">
        <v>0</v>
      </c>
    </row>
    <row r="76" spans="1:12" ht="15">
      <c r="A76" s="115" t="s">
        <v>520</v>
      </c>
      <c r="B76" s="115" t="s">
        <v>483</v>
      </c>
      <c r="C76" s="115">
        <v>4</v>
      </c>
      <c r="D76" s="120">
        <v>0.006094959656810829</v>
      </c>
      <c r="E76" s="120">
        <v>1.4591478837077616</v>
      </c>
      <c r="F76" s="115" t="s">
        <v>461</v>
      </c>
      <c r="G76" s="115" t="b">
        <v>0</v>
      </c>
      <c r="H76" s="115" t="b">
        <v>0</v>
      </c>
      <c r="I76" s="115" t="b">
        <v>0</v>
      </c>
      <c r="J76" s="115" t="b">
        <v>0</v>
      </c>
      <c r="K76" s="115" t="b">
        <v>0</v>
      </c>
      <c r="L76" s="115" t="b">
        <v>0</v>
      </c>
    </row>
    <row r="77" spans="1:12" ht="15">
      <c r="A77" s="115" t="s">
        <v>508</v>
      </c>
      <c r="B77" s="115" t="s">
        <v>483</v>
      </c>
      <c r="C77" s="115">
        <v>4</v>
      </c>
      <c r="D77" s="120">
        <v>0.006094959656810829</v>
      </c>
      <c r="E77" s="120">
        <v>1.3622378706997051</v>
      </c>
      <c r="F77" s="115" t="s">
        <v>461</v>
      </c>
      <c r="G77" s="115" t="b">
        <v>0</v>
      </c>
      <c r="H77" s="115" t="b">
        <v>0</v>
      </c>
      <c r="I77" s="115" t="b">
        <v>0</v>
      </c>
      <c r="J77" s="115" t="b">
        <v>0</v>
      </c>
      <c r="K77" s="115" t="b">
        <v>0</v>
      </c>
      <c r="L77" s="115" t="b">
        <v>0</v>
      </c>
    </row>
    <row r="78" spans="1:12" ht="15">
      <c r="A78" s="115" t="s">
        <v>514</v>
      </c>
      <c r="B78" s="115" t="s">
        <v>491</v>
      </c>
      <c r="C78" s="115">
        <v>4</v>
      </c>
      <c r="D78" s="120">
        <v>0.003935103185679126</v>
      </c>
      <c r="E78" s="120">
        <v>2.0273496077747564</v>
      </c>
      <c r="F78" s="115" t="s">
        <v>461</v>
      </c>
      <c r="G78" s="115" t="b">
        <v>0</v>
      </c>
      <c r="H78" s="115" t="b">
        <v>0</v>
      </c>
      <c r="I78" s="115" t="b">
        <v>0</v>
      </c>
      <c r="J78" s="115" t="b">
        <v>0</v>
      </c>
      <c r="K78" s="115" t="b">
        <v>0</v>
      </c>
      <c r="L78" s="115" t="b">
        <v>0</v>
      </c>
    </row>
    <row r="79" spans="1:12" ht="15">
      <c r="A79" s="115" t="s">
        <v>491</v>
      </c>
      <c r="B79" s="115" t="s">
        <v>515</v>
      </c>
      <c r="C79" s="115">
        <v>4</v>
      </c>
      <c r="D79" s="120">
        <v>0.003935103185679126</v>
      </c>
      <c r="E79" s="120">
        <v>2.0273496077747564</v>
      </c>
      <c r="F79" s="115" t="s">
        <v>461</v>
      </c>
      <c r="G79" s="115" t="b">
        <v>0</v>
      </c>
      <c r="H79" s="115" t="b">
        <v>0</v>
      </c>
      <c r="I79" s="115" t="b">
        <v>0</v>
      </c>
      <c r="J79" s="115" t="b">
        <v>0</v>
      </c>
      <c r="K79" s="115" t="b">
        <v>0</v>
      </c>
      <c r="L79" s="115" t="b">
        <v>0</v>
      </c>
    </row>
    <row r="80" spans="1:12" ht="15">
      <c r="A80" s="115" t="s">
        <v>492</v>
      </c>
      <c r="B80" s="115" t="s">
        <v>531</v>
      </c>
      <c r="C80" s="115">
        <v>3</v>
      </c>
      <c r="D80" s="120">
        <v>0.0032874854249767436</v>
      </c>
      <c r="E80" s="120">
        <v>2.0273496077747564</v>
      </c>
      <c r="F80" s="115" t="s">
        <v>461</v>
      </c>
      <c r="G80" s="115" t="b">
        <v>0</v>
      </c>
      <c r="H80" s="115" t="b">
        <v>0</v>
      </c>
      <c r="I80" s="115" t="b">
        <v>0</v>
      </c>
      <c r="J80" s="115" t="b">
        <v>0</v>
      </c>
      <c r="K80" s="115" t="b">
        <v>0</v>
      </c>
      <c r="L80" s="115" t="b">
        <v>0</v>
      </c>
    </row>
    <row r="81" spans="1:12" ht="15">
      <c r="A81" s="115" t="s">
        <v>531</v>
      </c>
      <c r="B81" s="115" t="s">
        <v>511</v>
      </c>
      <c r="C81" s="115">
        <v>3</v>
      </c>
      <c r="D81" s="120">
        <v>0.0032874854249767436</v>
      </c>
      <c r="E81" s="120">
        <v>2.4252896164467943</v>
      </c>
      <c r="F81" s="115" t="s">
        <v>461</v>
      </c>
      <c r="G81" s="115" t="b">
        <v>0</v>
      </c>
      <c r="H81" s="115" t="b">
        <v>0</v>
      </c>
      <c r="I81" s="115" t="b">
        <v>0</v>
      </c>
      <c r="J81" s="115" t="b">
        <v>0</v>
      </c>
      <c r="K81" s="115" t="b">
        <v>0</v>
      </c>
      <c r="L81" s="115" t="b">
        <v>0</v>
      </c>
    </row>
    <row r="82" spans="1:12" ht="15">
      <c r="A82" s="115" t="s">
        <v>511</v>
      </c>
      <c r="B82" s="115" t="s">
        <v>532</v>
      </c>
      <c r="C82" s="115">
        <v>3</v>
      </c>
      <c r="D82" s="120">
        <v>0.0032874854249767436</v>
      </c>
      <c r="E82" s="120">
        <v>2.4252896164467943</v>
      </c>
      <c r="F82" s="115" t="s">
        <v>461</v>
      </c>
      <c r="G82" s="115" t="b">
        <v>0</v>
      </c>
      <c r="H82" s="115" t="b">
        <v>0</v>
      </c>
      <c r="I82" s="115" t="b">
        <v>0</v>
      </c>
      <c r="J82" s="115" t="b">
        <v>0</v>
      </c>
      <c r="K82" s="115" t="b">
        <v>0</v>
      </c>
      <c r="L82" s="115" t="b">
        <v>0</v>
      </c>
    </row>
    <row r="83" spans="1:12" ht="15">
      <c r="A83" s="115" t="s">
        <v>532</v>
      </c>
      <c r="B83" s="115" t="s">
        <v>533</v>
      </c>
      <c r="C83" s="115">
        <v>3</v>
      </c>
      <c r="D83" s="120">
        <v>0.0032874854249767436</v>
      </c>
      <c r="E83" s="120">
        <v>2.550228353055094</v>
      </c>
      <c r="F83" s="115" t="s">
        <v>461</v>
      </c>
      <c r="G83" s="115" t="b">
        <v>0</v>
      </c>
      <c r="H83" s="115" t="b">
        <v>0</v>
      </c>
      <c r="I83" s="115" t="b">
        <v>0</v>
      </c>
      <c r="J83" s="115" t="b">
        <v>0</v>
      </c>
      <c r="K83" s="115" t="b">
        <v>0</v>
      </c>
      <c r="L83" s="115" t="b">
        <v>0</v>
      </c>
    </row>
    <row r="84" spans="1:12" ht="15">
      <c r="A84" s="115" t="s">
        <v>533</v>
      </c>
      <c r="B84" s="115" t="s">
        <v>489</v>
      </c>
      <c r="C84" s="115">
        <v>3</v>
      </c>
      <c r="D84" s="120">
        <v>0.0032874854249767436</v>
      </c>
      <c r="E84" s="120">
        <v>1.9859569226165315</v>
      </c>
      <c r="F84" s="115" t="s">
        <v>461</v>
      </c>
      <c r="G84" s="115" t="b">
        <v>0</v>
      </c>
      <c r="H84" s="115" t="b">
        <v>0</v>
      </c>
      <c r="I84" s="115" t="b">
        <v>0</v>
      </c>
      <c r="J84" s="115" t="b">
        <v>0</v>
      </c>
      <c r="K84" s="115" t="b">
        <v>0</v>
      </c>
      <c r="L84" s="115" t="b">
        <v>0</v>
      </c>
    </row>
    <row r="85" spans="1:12" ht="15">
      <c r="A85" s="115" t="s">
        <v>489</v>
      </c>
      <c r="B85" s="115" t="s">
        <v>489</v>
      </c>
      <c r="C85" s="115">
        <v>3</v>
      </c>
      <c r="D85" s="120">
        <v>0.0032874854249767436</v>
      </c>
      <c r="E85" s="120">
        <v>1.5599881903442503</v>
      </c>
      <c r="F85" s="115" t="s">
        <v>461</v>
      </c>
      <c r="G85" s="115" t="b">
        <v>0</v>
      </c>
      <c r="H85" s="115" t="b">
        <v>0</v>
      </c>
      <c r="I85" s="115" t="b">
        <v>0</v>
      </c>
      <c r="J85" s="115" t="b">
        <v>0</v>
      </c>
      <c r="K85" s="115" t="b">
        <v>0</v>
      </c>
      <c r="L85" s="115" t="b">
        <v>0</v>
      </c>
    </row>
    <row r="86" spans="1:12" ht="15">
      <c r="A86" s="115" t="s">
        <v>489</v>
      </c>
      <c r="B86" s="115" t="s">
        <v>534</v>
      </c>
      <c r="C86" s="115">
        <v>3</v>
      </c>
      <c r="D86" s="120">
        <v>0.0032874854249767436</v>
      </c>
      <c r="E86" s="120">
        <v>2.124259620782813</v>
      </c>
      <c r="F86" s="115" t="s">
        <v>461</v>
      </c>
      <c r="G86" s="115" t="b">
        <v>0</v>
      </c>
      <c r="H86" s="115" t="b">
        <v>0</v>
      </c>
      <c r="I86" s="115" t="b">
        <v>0</v>
      </c>
      <c r="J86" s="115" t="b">
        <v>0</v>
      </c>
      <c r="K86" s="115" t="b">
        <v>0</v>
      </c>
      <c r="L86" s="115" t="b">
        <v>0</v>
      </c>
    </row>
    <row r="87" spans="1:12" ht="15">
      <c r="A87" s="115" t="s">
        <v>534</v>
      </c>
      <c r="B87" s="115" t="s">
        <v>489</v>
      </c>
      <c r="C87" s="115">
        <v>3</v>
      </c>
      <c r="D87" s="120">
        <v>0.0032874854249767436</v>
      </c>
      <c r="E87" s="120">
        <v>1.9859569226165315</v>
      </c>
      <c r="F87" s="115" t="s">
        <v>461</v>
      </c>
      <c r="G87" s="115" t="b">
        <v>0</v>
      </c>
      <c r="H87" s="115" t="b">
        <v>0</v>
      </c>
      <c r="I87" s="115" t="b">
        <v>0</v>
      </c>
      <c r="J87" s="115" t="b">
        <v>0</v>
      </c>
      <c r="K87" s="115" t="b">
        <v>0</v>
      </c>
      <c r="L87" s="115" t="b">
        <v>0</v>
      </c>
    </row>
    <row r="88" spans="1:12" ht="15">
      <c r="A88" s="115" t="s">
        <v>543</v>
      </c>
      <c r="B88" s="115" t="s">
        <v>519</v>
      </c>
      <c r="C88" s="115">
        <v>3</v>
      </c>
      <c r="D88" s="120">
        <v>0.0032874854249767436</v>
      </c>
      <c r="E88" s="120">
        <v>2.4252896164467943</v>
      </c>
      <c r="F88" s="115" t="s">
        <v>461</v>
      </c>
      <c r="G88" s="115" t="b">
        <v>0</v>
      </c>
      <c r="H88" s="115" t="b">
        <v>0</v>
      </c>
      <c r="I88" s="115" t="b">
        <v>0</v>
      </c>
      <c r="J88" s="115" t="b">
        <v>0</v>
      </c>
      <c r="K88" s="115" t="b">
        <v>0</v>
      </c>
      <c r="L88" s="115" t="b">
        <v>0</v>
      </c>
    </row>
    <row r="89" spans="1:12" ht="15">
      <c r="A89" s="115" t="s">
        <v>488</v>
      </c>
      <c r="B89" s="115" t="s">
        <v>493</v>
      </c>
      <c r="C89" s="115">
        <v>3</v>
      </c>
      <c r="D89" s="120">
        <v>0.0032874854249767436</v>
      </c>
      <c r="E89" s="120">
        <v>1.425289616446794</v>
      </c>
      <c r="F89" s="115" t="s">
        <v>461</v>
      </c>
      <c r="G89" s="115" t="b">
        <v>0</v>
      </c>
      <c r="H89" s="115" t="b">
        <v>0</v>
      </c>
      <c r="I89" s="115" t="b">
        <v>0</v>
      </c>
      <c r="J89" s="115" t="b">
        <v>0</v>
      </c>
      <c r="K89" s="115" t="b">
        <v>0</v>
      </c>
      <c r="L89" s="115" t="b">
        <v>0</v>
      </c>
    </row>
    <row r="90" spans="1:12" ht="15">
      <c r="A90" s="115" t="s">
        <v>481</v>
      </c>
      <c r="B90" s="115" t="s">
        <v>521</v>
      </c>
      <c r="C90" s="115">
        <v>3</v>
      </c>
      <c r="D90" s="120">
        <v>0.004571219742608122</v>
      </c>
      <c r="E90" s="120">
        <v>1.2396530394848826</v>
      </c>
      <c r="F90" s="115" t="s">
        <v>461</v>
      </c>
      <c r="G90" s="115" t="b">
        <v>0</v>
      </c>
      <c r="H90" s="115" t="b">
        <v>0</v>
      </c>
      <c r="I90" s="115" t="b">
        <v>0</v>
      </c>
      <c r="J90" s="115" t="b">
        <v>0</v>
      </c>
      <c r="K90" s="115" t="b">
        <v>0</v>
      </c>
      <c r="L90" s="115" t="b">
        <v>0</v>
      </c>
    </row>
    <row r="91" spans="1:12" ht="15">
      <c r="A91" s="115" t="s">
        <v>518</v>
      </c>
      <c r="B91" s="115" t="s">
        <v>542</v>
      </c>
      <c r="C91" s="115">
        <v>3</v>
      </c>
      <c r="D91" s="120">
        <v>0.0032874854249767436</v>
      </c>
      <c r="E91" s="120">
        <v>2.4252896164467943</v>
      </c>
      <c r="F91" s="115" t="s">
        <v>461</v>
      </c>
      <c r="G91" s="115" t="b">
        <v>0</v>
      </c>
      <c r="H91" s="115" t="b">
        <v>0</v>
      </c>
      <c r="I91" s="115" t="b">
        <v>0</v>
      </c>
      <c r="J91" s="115" t="b">
        <v>0</v>
      </c>
      <c r="K91" s="115" t="b">
        <v>0</v>
      </c>
      <c r="L91" s="115" t="b">
        <v>0</v>
      </c>
    </row>
    <row r="92" spans="1:12" ht="15">
      <c r="A92" s="115" t="s">
        <v>491</v>
      </c>
      <c r="B92" s="115" t="s">
        <v>488</v>
      </c>
      <c r="C92" s="115">
        <v>3</v>
      </c>
      <c r="D92" s="120">
        <v>0.0032874854249767436</v>
      </c>
      <c r="E92" s="120">
        <v>1.425289616446794</v>
      </c>
      <c r="F92" s="115" t="s">
        <v>461</v>
      </c>
      <c r="G92" s="115" t="b">
        <v>0</v>
      </c>
      <c r="H92" s="115" t="b">
        <v>0</v>
      </c>
      <c r="I92" s="115" t="b">
        <v>0</v>
      </c>
      <c r="J92" s="115" t="b">
        <v>0</v>
      </c>
      <c r="K92" s="115" t="b">
        <v>0</v>
      </c>
      <c r="L92" s="115" t="b">
        <v>0</v>
      </c>
    </row>
    <row r="93" spans="1:12" ht="15">
      <c r="A93" s="115" t="s">
        <v>515</v>
      </c>
      <c r="B93" s="115" t="s">
        <v>490</v>
      </c>
      <c r="C93" s="115">
        <v>3</v>
      </c>
      <c r="D93" s="120">
        <v>0.0032874854249767436</v>
      </c>
      <c r="E93" s="120">
        <v>1.8610181860082315</v>
      </c>
      <c r="F93" s="115" t="s">
        <v>461</v>
      </c>
      <c r="G93" s="115" t="b">
        <v>0</v>
      </c>
      <c r="H93" s="115" t="b">
        <v>0</v>
      </c>
      <c r="I93" s="115" t="b">
        <v>0</v>
      </c>
      <c r="J93" s="115" t="b">
        <v>0</v>
      </c>
      <c r="K93" s="115" t="b">
        <v>0</v>
      </c>
      <c r="L93" s="115" t="b">
        <v>0</v>
      </c>
    </row>
    <row r="94" spans="1:12" ht="15">
      <c r="A94" s="115" t="s">
        <v>512</v>
      </c>
      <c r="B94" s="115" t="s">
        <v>488</v>
      </c>
      <c r="C94" s="115">
        <v>2</v>
      </c>
      <c r="D94" s="120">
        <v>0.0025075157106224893</v>
      </c>
      <c r="E94" s="120">
        <v>1.6471383660631504</v>
      </c>
      <c r="F94" s="115" t="s">
        <v>461</v>
      </c>
      <c r="G94" s="115" t="b">
        <v>0</v>
      </c>
      <c r="H94" s="115" t="b">
        <v>0</v>
      </c>
      <c r="I94" s="115" t="b">
        <v>0</v>
      </c>
      <c r="J94" s="115" t="b">
        <v>0</v>
      </c>
      <c r="K94" s="115" t="b">
        <v>0</v>
      </c>
      <c r="L94" s="115" t="b">
        <v>0</v>
      </c>
    </row>
    <row r="95" spans="1:12" ht="15">
      <c r="A95" s="115" t="s">
        <v>507</v>
      </c>
      <c r="B95" s="115" t="s">
        <v>490</v>
      </c>
      <c r="C95" s="115">
        <v>2</v>
      </c>
      <c r="D95" s="120">
        <v>0.0025075157106224893</v>
      </c>
      <c r="E95" s="120">
        <v>1.588016913944494</v>
      </c>
      <c r="F95" s="115" t="s">
        <v>461</v>
      </c>
      <c r="G95" s="115" t="b">
        <v>0</v>
      </c>
      <c r="H95" s="115" t="b">
        <v>0</v>
      </c>
      <c r="I95" s="115" t="b">
        <v>0</v>
      </c>
      <c r="J95" s="115" t="b">
        <v>0</v>
      </c>
      <c r="K95" s="115" t="b">
        <v>0</v>
      </c>
      <c r="L95" s="115" t="b">
        <v>0</v>
      </c>
    </row>
    <row r="96" spans="1:12" ht="15">
      <c r="A96" s="115" t="s">
        <v>530</v>
      </c>
      <c r="B96" s="115" t="s">
        <v>543</v>
      </c>
      <c r="C96" s="115">
        <v>2</v>
      </c>
      <c r="D96" s="120">
        <v>0.0025075157106224893</v>
      </c>
      <c r="E96" s="120">
        <v>2.374137093999413</v>
      </c>
      <c r="F96" s="115" t="s">
        <v>461</v>
      </c>
      <c r="G96" s="115" t="b">
        <v>0</v>
      </c>
      <c r="H96" s="115" t="b">
        <v>0</v>
      </c>
      <c r="I96" s="115" t="b">
        <v>0</v>
      </c>
      <c r="J96" s="115" t="b">
        <v>0</v>
      </c>
      <c r="K96" s="115" t="b">
        <v>0</v>
      </c>
      <c r="L96" s="115" t="b">
        <v>0</v>
      </c>
    </row>
    <row r="97" spans="1:12" ht="15">
      <c r="A97" s="115" t="s">
        <v>519</v>
      </c>
      <c r="B97" s="115" t="s">
        <v>512</v>
      </c>
      <c r="C97" s="115">
        <v>2</v>
      </c>
      <c r="D97" s="120">
        <v>0.0025075157106224893</v>
      </c>
      <c r="E97" s="120">
        <v>2.124259620782813</v>
      </c>
      <c r="F97" s="115" t="s">
        <v>461</v>
      </c>
      <c r="G97" s="115" t="b">
        <v>0</v>
      </c>
      <c r="H97" s="115" t="b">
        <v>0</v>
      </c>
      <c r="I97" s="115" t="b">
        <v>0</v>
      </c>
      <c r="J97" s="115" t="b">
        <v>0</v>
      </c>
      <c r="K97" s="115" t="b">
        <v>0</v>
      </c>
      <c r="L97" s="115" t="b">
        <v>0</v>
      </c>
    </row>
    <row r="98" spans="1:12" ht="15">
      <c r="A98" s="115" t="s">
        <v>512</v>
      </c>
      <c r="B98" s="115" t="s">
        <v>500</v>
      </c>
      <c r="C98" s="115">
        <v>2</v>
      </c>
      <c r="D98" s="120">
        <v>0.0025075157106224893</v>
      </c>
      <c r="E98" s="120">
        <v>1.9481683617271317</v>
      </c>
      <c r="F98" s="115" t="s">
        <v>461</v>
      </c>
      <c r="G98" s="115" t="b">
        <v>0</v>
      </c>
      <c r="H98" s="115" t="b">
        <v>0</v>
      </c>
      <c r="I98" s="115" t="b">
        <v>0</v>
      </c>
      <c r="J98" s="115" t="b">
        <v>0</v>
      </c>
      <c r="K98" s="115" t="b">
        <v>0</v>
      </c>
      <c r="L98" s="115" t="b">
        <v>0</v>
      </c>
    </row>
    <row r="99" spans="1:12" ht="15">
      <c r="A99" s="115" t="s">
        <v>500</v>
      </c>
      <c r="B99" s="115" t="s">
        <v>488</v>
      </c>
      <c r="C99" s="115">
        <v>2</v>
      </c>
      <c r="D99" s="120">
        <v>0.0025075157106224893</v>
      </c>
      <c r="E99" s="120">
        <v>1.4710471070074693</v>
      </c>
      <c r="F99" s="115" t="s">
        <v>461</v>
      </c>
      <c r="G99" s="115" t="b">
        <v>0</v>
      </c>
      <c r="H99" s="115" t="b">
        <v>0</v>
      </c>
      <c r="I99" s="115" t="b">
        <v>0</v>
      </c>
      <c r="J99" s="115" t="b">
        <v>0</v>
      </c>
      <c r="K99" s="115" t="b">
        <v>0</v>
      </c>
      <c r="L99" s="115" t="b">
        <v>0</v>
      </c>
    </row>
    <row r="100" spans="1:12" ht="15">
      <c r="A100" s="115" t="s">
        <v>481</v>
      </c>
      <c r="B100" s="115" t="s">
        <v>520</v>
      </c>
      <c r="C100" s="115">
        <v>2</v>
      </c>
      <c r="D100" s="120">
        <v>0.0030474798284054147</v>
      </c>
      <c r="E100" s="120">
        <v>1.0635617804292012</v>
      </c>
      <c r="F100" s="115" t="s">
        <v>461</v>
      </c>
      <c r="G100" s="115" t="b">
        <v>0</v>
      </c>
      <c r="H100" s="115" t="b">
        <v>0</v>
      </c>
      <c r="I100" s="115" t="b">
        <v>0</v>
      </c>
      <c r="J100" s="115" t="b">
        <v>0</v>
      </c>
      <c r="K100" s="115" t="b">
        <v>0</v>
      </c>
      <c r="L100" s="115" t="b">
        <v>0</v>
      </c>
    </row>
    <row r="101" spans="1:12" ht="15">
      <c r="A101" s="115" t="s">
        <v>539</v>
      </c>
      <c r="B101" s="115" t="s">
        <v>481</v>
      </c>
      <c r="C101" s="115">
        <v>2</v>
      </c>
      <c r="D101" s="120">
        <v>0.0030474798284054147</v>
      </c>
      <c r="E101" s="120">
        <v>1.1885005170375011</v>
      </c>
      <c r="F101" s="115" t="s">
        <v>461</v>
      </c>
      <c r="G101" s="115" t="b">
        <v>0</v>
      </c>
      <c r="H101" s="115" t="b">
        <v>0</v>
      </c>
      <c r="I101" s="115" t="b">
        <v>0</v>
      </c>
      <c r="J101" s="115" t="b">
        <v>0</v>
      </c>
      <c r="K101" s="115" t="b">
        <v>0</v>
      </c>
      <c r="L101" s="115" t="b">
        <v>0</v>
      </c>
    </row>
    <row r="102" spans="1:12" ht="15">
      <c r="A102" s="115" t="s">
        <v>485</v>
      </c>
      <c r="B102" s="115" t="s">
        <v>494</v>
      </c>
      <c r="C102" s="115">
        <v>2</v>
      </c>
      <c r="D102" s="120">
        <v>0.0030474798284054147</v>
      </c>
      <c r="E102" s="120">
        <v>1.1242596207828128</v>
      </c>
      <c r="F102" s="115" t="s">
        <v>461</v>
      </c>
      <c r="G102" s="115" t="b">
        <v>0</v>
      </c>
      <c r="H102" s="115" t="b">
        <v>0</v>
      </c>
      <c r="I102" s="115" t="b">
        <v>0</v>
      </c>
      <c r="J102" s="115" t="b">
        <v>0</v>
      </c>
      <c r="K102" s="115" t="b">
        <v>0</v>
      </c>
      <c r="L102" s="115" t="b">
        <v>0</v>
      </c>
    </row>
    <row r="103" spans="1:12" ht="15">
      <c r="A103" s="115" t="s">
        <v>481</v>
      </c>
      <c r="B103" s="115" t="s">
        <v>611</v>
      </c>
      <c r="C103" s="115">
        <v>2</v>
      </c>
      <c r="D103" s="120">
        <v>0.0030474798284054147</v>
      </c>
      <c r="E103" s="120">
        <v>1.3645917760931825</v>
      </c>
      <c r="F103" s="115" t="s">
        <v>461</v>
      </c>
      <c r="G103" s="115" t="b">
        <v>0</v>
      </c>
      <c r="H103" s="115" t="b">
        <v>0</v>
      </c>
      <c r="I103" s="115" t="b">
        <v>0</v>
      </c>
      <c r="J103" s="115" t="b">
        <v>0</v>
      </c>
      <c r="K103" s="115" t="b">
        <v>0</v>
      </c>
      <c r="L103" s="115" t="b">
        <v>0</v>
      </c>
    </row>
    <row r="104" spans="1:12" ht="15">
      <c r="A104" s="115" t="s">
        <v>611</v>
      </c>
      <c r="B104" s="115" t="s">
        <v>612</v>
      </c>
      <c r="C104" s="115">
        <v>2</v>
      </c>
      <c r="D104" s="120">
        <v>0.0030474798284054147</v>
      </c>
      <c r="E104" s="120">
        <v>2.726319612110775</v>
      </c>
      <c r="F104" s="115" t="s">
        <v>461</v>
      </c>
      <c r="G104" s="115" t="b">
        <v>0</v>
      </c>
      <c r="H104" s="115" t="b">
        <v>0</v>
      </c>
      <c r="I104" s="115" t="b">
        <v>0</v>
      </c>
      <c r="J104" s="115" t="b">
        <v>0</v>
      </c>
      <c r="K104" s="115" t="b">
        <v>0</v>
      </c>
      <c r="L104" s="115" t="b">
        <v>0</v>
      </c>
    </row>
    <row r="105" spans="1:12" ht="15">
      <c r="A105" s="115" t="s">
        <v>612</v>
      </c>
      <c r="B105" s="115" t="s">
        <v>508</v>
      </c>
      <c r="C105" s="115">
        <v>2</v>
      </c>
      <c r="D105" s="120">
        <v>0.0030474798284054147</v>
      </c>
      <c r="E105" s="120">
        <v>2.3283796034387376</v>
      </c>
      <c r="F105" s="115" t="s">
        <v>461</v>
      </c>
      <c r="G105" s="115" t="b">
        <v>0</v>
      </c>
      <c r="H105" s="115" t="b">
        <v>0</v>
      </c>
      <c r="I105" s="115" t="b">
        <v>0</v>
      </c>
      <c r="J105" s="115" t="b">
        <v>0</v>
      </c>
      <c r="K105" s="115" t="b">
        <v>0</v>
      </c>
      <c r="L105" s="115" t="b">
        <v>0</v>
      </c>
    </row>
    <row r="106" spans="1:12" ht="15">
      <c r="A106" s="115" t="s">
        <v>496</v>
      </c>
      <c r="B106" s="115" t="s">
        <v>494</v>
      </c>
      <c r="C106" s="115">
        <v>2</v>
      </c>
      <c r="D106" s="120">
        <v>0.0030474798284054147</v>
      </c>
      <c r="E106" s="120">
        <v>1.3741370939994129</v>
      </c>
      <c r="F106" s="115" t="s">
        <v>461</v>
      </c>
      <c r="G106" s="115" t="b">
        <v>0</v>
      </c>
      <c r="H106" s="115" t="b">
        <v>0</v>
      </c>
      <c r="I106" s="115" t="b">
        <v>0</v>
      </c>
      <c r="J106" s="115" t="b">
        <v>0</v>
      </c>
      <c r="K106" s="115" t="b">
        <v>0</v>
      </c>
      <c r="L106" s="115" t="b">
        <v>0</v>
      </c>
    </row>
    <row r="107" spans="1:12" ht="15">
      <c r="A107" s="115" t="s">
        <v>481</v>
      </c>
      <c r="B107" s="115" t="s">
        <v>613</v>
      </c>
      <c r="C107" s="115">
        <v>2</v>
      </c>
      <c r="D107" s="120">
        <v>0.0030474798284054147</v>
      </c>
      <c r="E107" s="120">
        <v>1.3645917760931825</v>
      </c>
      <c r="F107" s="115" t="s">
        <v>461</v>
      </c>
      <c r="G107" s="115" t="b">
        <v>0</v>
      </c>
      <c r="H107" s="115" t="b">
        <v>0</v>
      </c>
      <c r="I107" s="115" t="b">
        <v>0</v>
      </c>
      <c r="J107" s="115" t="b">
        <v>0</v>
      </c>
      <c r="K107" s="115" t="b">
        <v>0</v>
      </c>
      <c r="L107" s="115" t="b">
        <v>0</v>
      </c>
    </row>
    <row r="108" spans="1:12" ht="15">
      <c r="A108" s="115" t="s">
        <v>521</v>
      </c>
      <c r="B108" s="115" t="s">
        <v>483</v>
      </c>
      <c r="C108" s="115">
        <v>2</v>
      </c>
      <c r="D108" s="120">
        <v>0.0030474798284054147</v>
      </c>
      <c r="E108" s="120">
        <v>1.1581178880437804</v>
      </c>
      <c r="F108" s="115" t="s">
        <v>461</v>
      </c>
      <c r="G108" s="115" t="b">
        <v>0</v>
      </c>
      <c r="H108" s="115" t="b">
        <v>0</v>
      </c>
      <c r="I108" s="115" t="b">
        <v>0</v>
      </c>
      <c r="J108" s="115" t="b">
        <v>0</v>
      </c>
      <c r="K108" s="115" t="b">
        <v>0</v>
      </c>
      <c r="L108" s="115" t="b">
        <v>0</v>
      </c>
    </row>
    <row r="109" spans="1:12" ht="15">
      <c r="A109" s="115" t="s">
        <v>609</v>
      </c>
      <c r="B109" s="115" t="s">
        <v>545</v>
      </c>
      <c r="C109" s="115">
        <v>2</v>
      </c>
      <c r="D109" s="120">
        <v>0.0025075157106224893</v>
      </c>
      <c r="E109" s="120">
        <v>2.550228353055094</v>
      </c>
      <c r="F109" s="115" t="s">
        <v>461</v>
      </c>
      <c r="G109" s="115" t="b">
        <v>0</v>
      </c>
      <c r="H109" s="115" t="b">
        <v>0</v>
      </c>
      <c r="I109" s="115" t="b">
        <v>0</v>
      </c>
      <c r="J109" s="115" t="b">
        <v>0</v>
      </c>
      <c r="K109" s="115" t="b">
        <v>0</v>
      </c>
      <c r="L109" s="115" t="b">
        <v>0</v>
      </c>
    </row>
    <row r="110" spans="1:12" ht="15">
      <c r="A110" s="115" t="s">
        <v>603</v>
      </c>
      <c r="B110" s="115" t="s">
        <v>604</v>
      </c>
      <c r="C110" s="115">
        <v>2</v>
      </c>
      <c r="D110" s="120">
        <v>0.0025075157106224893</v>
      </c>
      <c r="E110" s="120">
        <v>2.726319612110775</v>
      </c>
      <c r="F110" s="115" t="s">
        <v>461</v>
      </c>
      <c r="G110" s="115" t="b">
        <v>0</v>
      </c>
      <c r="H110" s="115" t="b">
        <v>0</v>
      </c>
      <c r="I110" s="115" t="b">
        <v>0</v>
      </c>
      <c r="J110" s="115" t="b">
        <v>0</v>
      </c>
      <c r="K110" s="115" t="b">
        <v>0</v>
      </c>
      <c r="L110" s="115" t="b">
        <v>0</v>
      </c>
    </row>
    <row r="111" spans="1:12" ht="15">
      <c r="A111" s="115" t="s">
        <v>596</v>
      </c>
      <c r="B111" s="115" t="s">
        <v>541</v>
      </c>
      <c r="C111" s="115">
        <v>2</v>
      </c>
      <c r="D111" s="120">
        <v>0.0025075157106224893</v>
      </c>
      <c r="E111" s="120">
        <v>2.550228353055094</v>
      </c>
      <c r="F111" s="115" t="s">
        <v>461</v>
      </c>
      <c r="G111" s="115" t="b">
        <v>0</v>
      </c>
      <c r="H111" s="115" t="b">
        <v>0</v>
      </c>
      <c r="I111" s="115" t="b">
        <v>0</v>
      </c>
      <c r="J111" s="115" t="b">
        <v>0</v>
      </c>
      <c r="K111" s="115" t="b">
        <v>0</v>
      </c>
      <c r="L111" s="115" t="b">
        <v>0</v>
      </c>
    </row>
    <row r="112" spans="1:12" ht="15">
      <c r="A112" s="115" t="s">
        <v>497</v>
      </c>
      <c r="B112" s="115" t="s">
        <v>578</v>
      </c>
      <c r="C112" s="115">
        <v>2</v>
      </c>
      <c r="D112" s="120">
        <v>0.0025075157106224893</v>
      </c>
      <c r="E112" s="120">
        <v>2.1822515677605</v>
      </c>
      <c r="F112" s="115" t="s">
        <v>461</v>
      </c>
      <c r="G112" s="115" t="b">
        <v>0</v>
      </c>
      <c r="H112" s="115" t="b">
        <v>0</v>
      </c>
      <c r="I112" s="115" t="b">
        <v>0</v>
      </c>
      <c r="J112" s="115" t="b">
        <v>0</v>
      </c>
      <c r="K112" s="115" t="b">
        <v>0</v>
      </c>
      <c r="L112" s="115" t="b">
        <v>0</v>
      </c>
    </row>
    <row r="113" spans="1:12" ht="15">
      <c r="A113" s="115" t="s">
        <v>541</v>
      </c>
      <c r="B113" s="115" t="s">
        <v>597</v>
      </c>
      <c r="C113" s="115">
        <v>2</v>
      </c>
      <c r="D113" s="120">
        <v>0.0025075157106224893</v>
      </c>
      <c r="E113" s="120">
        <v>2.550228353055094</v>
      </c>
      <c r="F113" s="115" t="s">
        <v>461</v>
      </c>
      <c r="G113" s="115" t="b">
        <v>0</v>
      </c>
      <c r="H113" s="115" t="b">
        <v>0</v>
      </c>
      <c r="I113" s="115" t="b">
        <v>0</v>
      </c>
      <c r="J113" s="115" t="b">
        <v>0</v>
      </c>
      <c r="K113" s="115" t="b">
        <v>0</v>
      </c>
      <c r="L113" s="115" t="b">
        <v>0</v>
      </c>
    </row>
    <row r="114" spans="1:12" ht="15">
      <c r="A114" s="115" t="s">
        <v>597</v>
      </c>
      <c r="B114" s="115" t="s">
        <v>518</v>
      </c>
      <c r="C114" s="115">
        <v>2</v>
      </c>
      <c r="D114" s="120">
        <v>0.0025075157106224893</v>
      </c>
      <c r="E114" s="120">
        <v>2.4252896164467943</v>
      </c>
      <c r="F114" s="115" t="s">
        <v>461</v>
      </c>
      <c r="G114" s="115" t="b">
        <v>0</v>
      </c>
      <c r="H114" s="115" t="b">
        <v>0</v>
      </c>
      <c r="I114" s="115" t="b">
        <v>0</v>
      </c>
      <c r="J114" s="115" t="b">
        <v>0</v>
      </c>
      <c r="K114" s="115" t="b">
        <v>0</v>
      </c>
      <c r="L114" s="115" t="b">
        <v>0</v>
      </c>
    </row>
    <row r="115" spans="1:12" ht="15">
      <c r="A115" s="115" t="s">
        <v>598</v>
      </c>
      <c r="B115" s="115" t="s">
        <v>599</v>
      </c>
      <c r="C115" s="115">
        <v>2</v>
      </c>
      <c r="D115" s="120">
        <v>0.0025075157106224893</v>
      </c>
      <c r="E115" s="120">
        <v>2.726319612110775</v>
      </c>
      <c r="F115" s="115" t="s">
        <v>461</v>
      </c>
      <c r="G115" s="115" t="b">
        <v>0</v>
      </c>
      <c r="H115" s="115" t="b">
        <v>0</v>
      </c>
      <c r="I115" s="115" t="b">
        <v>0</v>
      </c>
      <c r="J115" s="115" t="b">
        <v>0</v>
      </c>
      <c r="K115" s="115" t="b">
        <v>0</v>
      </c>
      <c r="L115" s="115" t="b">
        <v>0</v>
      </c>
    </row>
    <row r="116" spans="1:12" ht="15">
      <c r="A116" s="115" t="s">
        <v>492</v>
      </c>
      <c r="B116" s="115" t="s">
        <v>595</v>
      </c>
      <c r="C116" s="115">
        <v>2</v>
      </c>
      <c r="D116" s="120">
        <v>0.0025075157106224893</v>
      </c>
      <c r="E116" s="120">
        <v>2.0273496077747564</v>
      </c>
      <c r="F116" s="115" t="s">
        <v>461</v>
      </c>
      <c r="G116" s="115" t="b">
        <v>0</v>
      </c>
      <c r="H116" s="115" t="b">
        <v>0</v>
      </c>
      <c r="I116" s="115" t="b">
        <v>0</v>
      </c>
      <c r="J116" s="115" t="b">
        <v>0</v>
      </c>
      <c r="K116" s="115" t="b">
        <v>0</v>
      </c>
      <c r="L116" s="115" t="b">
        <v>0</v>
      </c>
    </row>
    <row r="117" spans="1:12" ht="15">
      <c r="A117" s="115" t="s">
        <v>502</v>
      </c>
      <c r="B117" s="115" t="s">
        <v>524</v>
      </c>
      <c r="C117" s="115">
        <v>2</v>
      </c>
      <c r="D117" s="120">
        <v>0.0025075157106224893</v>
      </c>
      <c r="E117" s="120">
        <v>2.1522883443830563</v>
      </c>
      <c r="F117" s="115" t="s">
        <v>461</v>
      </c>
      <c r="G117" s="115" t="b">
        <v>0</v>
      </c>
      <c r="H117" s="115" t="b">
        <v>0</v>
      </c>
      <c r="I117" s="115" t="b">
        <v>0</v>
      </c>
      <c r="J117" s="115" t="b">
        <v>0</v>
      </c>
      <c r="K117" s="115" t="b">
        <v>0</v>
      </c>
      <c r="L117" s="115" t="b">
        <v>0</v>
      </c>
    </row>
    <row r="118" spans="1:12" ht="15">
      <c r="A118" s="115" t="s">
        <v>494</v>
      </c>
      <c r="B118" s="115" t="s">
        <v>491</v>
      </c>
      <c r="C118" s="115">
        <v>2</v>
      </c>
      <c r="D118" s="120">
        <v>0.0025075157106224893</v>
      </c>
      <c r="E118" s="120">
        <v>1.3283796034387376</v>
      </c>
      <c r="F118" s="115" t="s">
        <v>461</v>
      </c>
      <c r="G118" s="115" t="b">
        <v>0</v>
      </c>
      <c r="H118" s="115" t="b">
        <v>0</v>
      </c>
      <c r="I118" s="115" t="b">
        <v>0</v>
      </c>
      <c r="J118" s="115" t="b">
        <v>0</v>
      </c>
      <c r="K118" s="115" t="b">
        <v>0</v>
      </c>
      <c r="L118" s="115" t="b">
        <v>0</v>
      </c>
    </row>
    <row r="119" spans="1:12" ht="15">
      <c r="A119" s="115" t="s">
        <v>527</v>
      </c>
      <c r="B119" s="115" t="s">
        <v>499</v>
      </c>
      <c r="C119" s="115">
        <v>2</v>
      </c>
      <c r="D119" s="120">
        <v>0.0025075157106224893</v>
      </c>
      <c r="E119" s="120">
        <v>2.1522883443830563</v>
      </c>
      <c r="F119" s="115" t="s">
        <v>461</v>
      </c>
      <c r="G119" s="115" t="b">
        <v>0</v>
      </c>
      <c r="H119" s="115" t="b">
        <v>0</v>
      </c>
      <c r="I119" s="115" t="b">
        <v>0</v>
      </c>
      <c r="J119" s="115" t="b">
        <v>0</v>
      </c>
      <c r="K119" s="115" t="b">
        <v>0</v>
      </c>
      <c r="L119" s="115" t="b">
        <v>0</v>
      </c>
    </row>
    <row r="120" spans="1:12" ht="15">
      <c r="A120" s="115" t="s">
        <v>517</v>
      </c>
      <c r="B120" s="115" t="s">
        <v>587</v>
      </c>
      <c r="C120" s="115">
        <v>2</v>
      </c>
      <c r="D120" s="120">
        <v>0.0025075157106224893</v>
      </c>
      <c r="E120" s="120">
        <v>2.4252896164467943</v>
      </c>
      <c r="F120" s="115" t="s">
        <v>461</v>
      </c>
      <c r="G120" s="115" t="b">
        <v>0</v>
      </c>
      <c r="H120" s="115" t="b">
        <v>0</v>
      </c>
      <c r="I120" s="115" t="b">
        <v>0</v>
      </c>
      <c r="J120" s="115" t="b">
        <v>0</v>
      </c>
      <c r="K120" s="115" t="b">
        <v>0</v>
      </c>
      <c r="L120" s="115" t="b">
        <v>0</v>
      </c>
    </row>
    <row r="121" spans="1:12" ht="15">
      <c r="A121" s="115" t="s">
        <v>537</v>
      </c>
      <c r="B121" s="115" t="s">
        <v>538</v>
      </c>
      <c r="C121" s="115">
        <v>2</v>
      </c>
      <c r="D121" s="120">
        <v>0.0025075157106224893</v>
      </c>
      <c r="E121" s="120">
        <v>2.374137093999413</v>
      </c>
      <c r="F121" s="115" t="s">
        <v>461</v>
      </c>
      <c r="G121" s="115" t="b">
        <v>0</v>
      </c>
      <c r="H121" s="115" t="b">
        <v>0</v>
      </c>
      <c r="I121" s="115" t="b">
        <v>0</v>
      </c>
      <c r="J121" s="115" t="b">
        <v>0</v>
      </c>
      <c r="K121" s="115" t="b">
        <v>0</v>
      </c>
      <c r="L121" s="115" t="b">
        <v>0</v>
      </c>
    </row>
    <row r="122" spans="1:12" ht="15">
      <c r="A122" s="115" t="s">
        <v>538</v>
      </c>
      <c r="B122" s="115" t="s">
        <v>506</v>
      </c>
      <c r="C122" s="115">
        <v>2</v>
      </c>
      <c r="D122" s="120">
        <v>0.0025075157106224893</v>
      </c>
      <c r="E122" s="120">
        <v>2.1522883443830563</v>
      </c>
      <c r="F122" s="115" t="s">
        <v>461</v>
      </c>
      <c r="G122" s="115" t="b">
        <v>0</v>
      </c>
      <c r="H122" s="115" t="b">
        <v>0</v>
      </c>
      <c r="I122" s="115" t="b">
        <v>0</v>
      </c>
      <c r="J122" s="115" t="b">
        <v>0</v>
      </c>
      <c r="K122" s="115" t="b">
        <v>0</v>
      </c>
      <c r="L122" s="115" t="b">
        <v>0</v>
      </c>
    </row>
    <row r="123" spans="1:12" ht="15">
      <c r="A123" s="115" t="s">
        <v>506</v>
      </c>
      <c r="B123" s="115" t="s">
        <v>593</v>
      </c>
      <c r="C123" s="115">
        <v>2</v>
      </c>
      <c r="D123" s="120">
        <v>0.0025075157106224893</v>
      </c>
      <c r="E123" s="120">
        <v>2.726319612110775</v>
      </c>
      <c r="F123" s="115" t="s">
        <v>461</v>
      </c>
      <c r="G123" s="115" t="b">
        <v>0</v>
      </c>
      <c r="H123" s="115" t="b">
        <v>0</v>
      </c>
      <c r="I123" s="115" t="b">
        <v>0</v>
      </c>
      <c r="J123" s="115" t="b">
        <v>0</v>
      </c>
      <c r="K123" s="115" t="b">
        <v>0</v>
      </c>
      <c r="L123" s="115" t="b">
        <v>0</v>
      </c>
    </row>
    <row r="124" spans="1:12" ht="15">
      <c r="A124" s="115" t="s">
        <v>525</v>
      </c>
      <c r="B124" s="115" t="s">
        <v>553</v>
      </c>
      <c r="C124" s="115">
        <v>2</v>
      </c>
      <c r="D124" s="120">
        <v>0.0025075157106224893</v>
      </c>
      <c r="E124" s="120">
        <v>2.550228353055094</v>
      </c>
      <c r="F124" s="115" t="s">
        <v>461</v>
      </c>
      <c r="G124" s="115" t="b">
        <v>0</v>
      </c>
      <c r="H124" s="115" t="b">
        <v>0</v>
      </c>
      <c r="I124" s="115" t="b">
        <v>0</v>
      </c>
      <c r="J124" s="115" t="b">
        <v>0</v>
      </c>
      <c r="K124" s="115" t="b">
        <v>0</v>
      </c>
      <c r="L124" s="115" t="b">
        <v>0</v>
      </c>
    </row>
    <row r="125" spans="1:12" ht="15">
      <c r="A125" s="115" t="s">
        <v>528</v>
      </c>
      <c r="B125" s="115" t="s">
        <v>488</v>
      </c>
      <c r="C125" s="115">
        <v>2</v>
      </c>
      <c r="D125" s="120">
        <v>0.0025075157106224893</v>
      </c>
      <c r="E125" s="120">
        <v>1.7720771026714504</v>
      </c>
      <c r="F125" s="115" t="s">
        <v>461</v>
      </c>
      <c r="G125" s="115" t="b">
        <v>0</v>
      </c>
      <c r="H125" s="115" t="b">
        <v>0</v>
      </c>
      <c r="I125" s="115" t="b">
        <v>0</v>
      </c>
      <c r="J125" s="115" t="b">
        <v>0</v>
      </c>
      <c r="K125" s="115" t="b">
        <v>0</v>
      </c>
      <c r="L125" s="115" t="b">
        <v>0</v>
      </c>
    </row>
    <row r="126" spans="1:12" ht="15">
      <c r="A126" s="115" t="s">
        <v>526</v>
      </c>
      <c r="B126" s="115" t="s">
        <v>554</v>
      </c>
      <c r="C126" s="115">
        <v>2</v>
      </c>
      <c r="D126" s="120">
        <v>0.0025075157106224893</v>
      </c>
      <c r="E126" s="120">
        <v>2.550228353055094</v>
      </c>
      <c r="F126" s="115" t="s">
        <v>461</v>
      </c>
      <c r="G126" s="115" t="b">
        <v>0</v>
      </c>
      <c r="H126" s="115" t="b">
        <v>0</v>
      </c>
      <c r="I126" s="115" t="b">
        <v>0</v>
      </c>
      <c r="J126" s="115" t="b">
        <v>0</v>
      </c>
      <c r="K126" s="115" t="b">
        <v>0</v>
      </c>
      <c r="L126" s="115" t="b">
        <v>0</v>
      </c>
    </row>
    <row r="127" spans="1:12" ht="15">
      <c r="A127" s="115" t="s">
        <v>570</v>
      </c>
      <c r="B127" s="115" t="s">
        <v>571</v>
      </c>
      <c r="C127" s="115">
        <v>2</v>
      </c>
      <c r="D127" s="120">
        <v>0.0025075157106224893</v>
      </c>
      <c r="E127" s="120">
        <v>2.726319612110775</v>
      </c>
      <c r="F127" s="115" t="s">
        <v>461</v>
      </c>
      <c r="G127" s="115" t="b">
        <v>0</v>
      </c>
      <c r="H127" s="115" t="b">
        <v>0</v>
      </c>
      <c r="I127" s="115" t="b">
        <v>0</v>
      </c>
      <c r="J127" s="115" t="b">
        <v>0</v>
      </c>
      <c r="K127" s="115" t="b">
        <v>0</v>
      </c>
      <c r="L127" s="115" t="b">
        <v>0</v>
      </c>
    </row>
    <row r="128" spans="1:12" ht="15">
      <c r="A128" s="115" t="s">
        <v>566</v>
      </c>
      <c r="B128" s="115" t="s">
        <v>567</v>
      </c>
      <c r="C128" s="115">
        <v>2</v>
      </c>
      <c r="D128" s="120">
        <v>0.0025075157106224893</v>
      </c>
      <c r="E128" s="120">
        <v>2.726319612110775</v>
      </c>
      <c r="F128" s="115" t="s">
        <v>461</v>
      </c>
      <c r="G128" s="115" t="b">
        <v>0</v>
      </c>
      <c r="H128" s="115" t="b">
        <v>0</v>
      </c>
      <c r="I128" s="115" t="b">
        <v>0</v>
      </c>
      <c r="J128" s="115" t="b">
        <v>0</v>
      </c>
      <c r="K128" s="115" t="b">
        <v>0</v>
      </c>
      <c r="L128" s="115" t="b">
        <v>0</v>
      </c>
    </row>
    <row r="129" spans="1:12" ht="15">
      <c r="A129" s="115" t="s">
        <v>567</v>
      </c>
      <c r="B129" s="115" t="s">
        <v>495</v>
      </c>
      <c r="C129" s="115">
        <v>2</v>
      </c>
      <c r="D129" s="120">
        <v>0.0025075157106224893</v>
      </c>
      <c r="E129" s="120">
        <v>2.1822515677605</v>
      </c>
      <c r="F129" s="115" t="s">
        <v>461</v>
      </c>
      <c r="G129" s="115" t="b">
        <v>0</v>
      </c>
      <c r="H129" s="115" t="b">
        <v>0</v>
      </c>
      <c r="I129" s="115" t="b">
        <v>0</v>
      </c>
      <c r="J129" s="115" t="b">
        <v>0</v>
      </c>
      <c r="K129" s="115" t="b">
        <v>0</v>
      </c>
      <c r="L129" s="11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19C84-DFD9-4947-A630-2F311D099CE2}">
  <dimension ref="A1:D43"/>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s>
  <sheetData>
    <row r="1" spans="1:4" ht="15" customHeight="1">
      <c r="A1" s="86" t="s">
        <v>642</v>
      </c>
      <c r="B1" s="86" t="s">
        <v>643</v>
      </c>
      <c r="C1" s="86" t="s">
        <v>644</v>
      </c>
      <c r="D1" s="86" t="s">
        <v>645</v>
      </c>
    </row>
    <row r="2" spans="1:4" ht="15">
      <c r="A2" s="86"/>
      <c r="B2" s="86"/>
      <c r="C2" s="86"/>
      <c r="D2" s="86"/>
    </row>
    <row r="4" spans="1:4" ht="15" customHeight="1">
      <c r="A4" s="86" t="s">
        <v>647</v>
      </c>
      <c r="B4" s="86" t="s">
        <v>643</v>
      </c>
      <c r="C4" s="86" t="s">
        <v>648</v>
      </c>
      <c r="D4" s="86" t="s">
        <v>645</v>
      </c>
    </row>
    <row r="5" spans="1:4" ht="15">
      <c r="A5" s="86"/>
      <c r="B5" s="86"/>
      <c r="C5" s="86"/>
      <c r="D5" s="86"/>
    </row>
    <row r="7" spans="1:4" ht="15" customHeight="1">
      <c r="A7" s="13" t="s">
        <v>650</v>
      </c>
      <c r="B7" s="13" t="s">
        <v>643</v>
      </c>
      <c r="C7" s="13" t="s">
        <v>661</v>
      </c>
      <c r="D7" s="13" t="s">
        <v>645</v>
      </c>
    </row>
    <row r="8" spans="1:4" ht="15">
      <c r="A8" s="86" t="s">
        <v>651</v>
      </c>
      <c r="B8" s="86">
        <v>5</v>
      </c>
      <c r="C8" s="86" t="s">
        <v>651</v>
      </c>
      <c r="D8" s="86">
        <v>5</v>
      </c>
    </row>
    <row r="9" spans="1:4" ht="15">
      <c r="A9" s="86" t="s">
        <v>652</v>
      </c>
      <c r="B9" s="86">
        <v>3</v>
      </c>
      <c r="C9" s="86" t="s">
        <v>653</v>
      </c>
      <c r="D9" s="86">
        <v>3</v>
      </c>
    </row>
    <row r="10" spans="1:4" ht="15">
      <c r="A10" s="86" t="s">
        <v>653</v>
      </c>
      <c r="B10" s="86">
        <v>3</v>
      </c>
      <c r="C10" s="86" t="s">
        <v>652</v>
      </c>
      <c r="D10" s="86">
        <v>3</v>
      </c>
    </row>
    <row r="11" spans="1:4" ht="15">
      <c r="A11" s="86" t="s">
        <v>654</v>
      </c>
      <c r="B11" s="86">
        <v>2</v>
      </c>
      <c r="C11" s="86" t="s">
        <v>655</v>
      </c>
      <c r="D11" s="86">
        <v>2</v>
      </c>
    </row>
    <row r="12" spans="1:4" ht="15">
      <c r="A12" s="86" t="s">
        <v>655</v>
      </c>
      <c r="B12" s="86">
        <v>2</v>
      </c>
      <c r="C12" s="86" t="s">
        <v>654</v>
      </c>
      <c r="D12" s="86">
        <v>2</v>
      </c>
    </row>
    <row r="13" spans="1:4" ht="15">
      <c r="A13" s="86" t="s">
        <v>656</v>
      </c>
      <c r="B13" s="86">
        <v>1</v>
      </c>
      <c r="C13" s="86" t="s">
        <v>662</v>
      </c>
      <c r="D13" s="86">
        <v>1</v>
      </c>
    </row>
    <row r="14" spans="1:4" ht="15">
      <c r="A14" s="86" t="s">
        <v>657</v>
      </c>
      <c r="B14" s="86">
        <v>1</v>
      </c>
      <c r="C14" s="86" t="s">
        <v>663</v>
      </c>
      <c r="D14" s="86">
        <v>1</v>
      </c>
    </row>
    <row r="15" spans="1:4" ht="15">
      <c r="A15" s="86" t="s">
        <v>658</v>
      </c>
      <c r="B15" s="86">
        <v>1</v>
      </c>
      <c r="C15" s="86" t="s">
        <v>664</v>
      </c>
      <c r="D15" s="86">
        <v>1</v>
      </c>
    </row>
    <row r="16" spans="1:4" ht="15">
      <c r="A16" s="86" t="s">
        <v>659</v>
      </c>
      <c r="B16" s="86">
        <v>1</v>
      </c>
      <c r="C16" s="86" t="s">
        <v>660</v>
      </c>
      <c r="D16" s="86">
        <v>1</v>
      </c>
    </row>
    <row r="17" spans="1:4" ht="15">
      <c r="A17" s="86" t="s">
        <v>660</v>
      </c>
      <c r="B17" s="86">
        <v>1</v>
      </c>
      <c r="C17" s="86" t="s">
        <v>659</v>
      </c>
      <c r="D17" s="86">
        <v>1</v>
      </c>
    </row>
    <row r="20" spans="1:4" ht="15" customHeight="1">
      <c r="A20" s="13" t="s">
        <v>667</v>
      </c>
      <c r="B20" s="13" t="s">
        <v>643</v>
      </c>
      <c r="C20" s="13" t="s">
        <v>668</v>
      </c>
      <c r="D20" s="13" t="s">
        <v>645</v>
      </c>
    </row>
    <row r="21" spans="1:4" ht="15">
      <c r="A21" s="115" t="s">
        <v>476</v>
      </c>
      <c r="B21" s="115">
        <v>4</v>
      </c>
      <c r="C21" s="115" t="s">
        <v>481</v>
      </c>
      <c r="D21" s="115">
        <v>46</v>
      </c>
    </row>
    <row r="22" spans="1:4" ht="15">
      <c r="A22" s="115" t="s">
        <v>477</v>
      </c>
      <c r="B22" s="115">
        <v>41</v>
      </c>
      <c r="C22" s="115" t="s">
        <v>482</v>
      </c>
      <c r="D22" s="115">
        <v>38</v>
      </c>
    </row>
    <row r="23" spans="1:4" ht="15">
      <c r="A23" s="115" t="s">
        <v>478</v>
      </c>
      <c r="B23" s="115">
        <v>0</v>
      </c>
      <c r="C23" s="115" t="s">
        <v>483</v>
      </c>
      <c r="D23" s="115">
        <v>37</v>
      </c>
    </row>
    <row r="24" spans="1:4" ht="15">
      <c r="A24" s="115" t="s">
        <v>479</v>
      </c>
      <c r="B24" s="115">
        <v>1618</v>
      </c>
      <c r="C24" s="115" t="s">
        <v>484</v>
      </c>
      <c r="D24" s="115">
        <v>37</v>
      </c>
    </row>
    <row r="25" spans="1:4" ht="15">
      <c r="A25" s="115" t="s">
        <v>480</v>
      </c>
      <c r="B25" s="115">
        <v>1663</v>
      </c>
      <c r="C25" s="115" t="s">
        <v>485</v>
      </c>
      <c r="D25" s="115">
        <v>16</v>
      </c>
    </row>
    <row r="26" spans="1:4" ht="15">
      <c r="A26" s="115" t="s">
        <v>481</v>
      </c>
      <c r="B26" s="115">
        <v>46</v>
      </c>
      <c r="C26" s="115" t="s">
        <v>486</v>
      </c>
      <c r="D26" s="115">
        <v>13</v>
      </c>
    </row>
    <row r="27" spans="1:4" ht="15">
      <c r="A27" s="115" t="s">
        <v>482</v>
      </c>
      <c r="B27" s="115">
        <v>38</v>
      </c>
      <c r="C27" s="115" t="s">
        <v>487</v>
      </c>
      <c r="D27" s="115">
        <v>13</v>
      </c>
    </row>
    <row r="28" spans="1:4" ht="15">
      <c r="A28" s="115" t="s">
        <v>483</v>
      </c>
      <c r="B28" s="115">
        <v>37</v>
      </c>
      <c r="C28" s="115" t="s">
        <v>488</v>
      </c>
      <c r="D28" s="115">
        <v>12</v>
      </c>
    </row>
    <row r="29" spans="1:4" ht="15">
      <c r="A29" s="115" t="s">
        <v>484</v>
      </c>
      <c r="B29" s="115">
        <v>37</v>
      </c>
      <c r="C29" s="115" t="s">
        <v>489</v>
      </c>
      <c r="D29" s="115">
        <v>11</v>
      </c>
    </row>
    <row r="30" spans="1:4" ht="15">
      <c r="A30" s="115" t="s">
        <v>485</v>
      </c>
      <c r="B30" s="115">
        <v>16</v>
      </c>
      <c r="C30" s="115" t="s">
        <v>490</v>
      </c>
      <c r="D30" s="115">
        <v>11</v>
      </c>
    </row>
    <row r="33" spans="1:4" ht="15" customHeight="1">
      <c r="A33" s="13" t="s">
        <v>671</v>
      </c>
      <c r="B33" s="13" t="s">
        <v>643</v>
      </c>
      <c r="C33" s="13" t="s">
        <v>682</v>
      </c>
      <c r="D33" s="13" t="s">
        <v>645</v>
      </c>
    </row>
    <row r="34" spans="1:4" ht="15">
      <c r="A34" s="115" t="s">
        <v>672</v>
      </c>
      <c r="B34" s="115">
        <v>37</v>
      </c>
      <c r="C34" s="115" t="s">
        <v>672</v>
      </c>
      <c r="D34" s="115">
        <v>37</v>
      </c>
    </row>
    <row r="35" spans="1:4" ht="15">
      <c r="A35" s="115" t="s">
        <v>673</v>
      </c>
      <c r="B35" s="115">
        <v>37</v>
      </c>
      <c r="C35" s="115" t="s">
        <v>673</v>
      </c>
      <c r="D35" s="115">
        <v>37</v>
      </c>
    </row>
    <row r="36" spans="1:4" ht="15">
      <c r="A36" s="115" t="s">
        <v>674</v>
      </c>
      <c r="B36" s="115">
        <v>13</v>
      </c>
      <c r="C36" s="115" t="s">
        <v>674</v>
      </c>
      <c r="D36" s="115">
        <v>13</v>
      </c>
    </row>
    <row r="37" spans="1:4" ht="15">
      <c r="A37" s="115" t="s">
        <v>675</v>
      </c>
      <c r="B37" s="115">
        <v>12</v>
      </c>
      <c r="C37" s="115" t="s">
        <v>675</v>
      </c>
      <c r="D37" s="115">
        <v>12</v>
      </c>
    </row>
    <row r="38" spans="1:4" ht="15">
      <c r="A38" s="115" t="s">
        <v>676</v>
      </c>
      <c r="B38" s="115">
        <v>10</v>
      </c>
      <c r="C38" s="115" t="s">
        <v>676</v>
      </c>
      <c r="D38" s="115">
        <v>10</v>
      </c>
    </row>
    <row r="39" spans="1:4" ht="15">
      <c r="A39" s="115" t="s">
        <v>677</v>
      </c>
      <c r="B39" s="115">
        <v>9</v>
      </c>
      <c r="C39" s="115" t="s">
        <v>677</v>
      </c>
      <c r="D39" s="115">
        <v>9</v>
      </c>
    </row>
    <row r="40" spans="1:4" ht="15">
      <c r="A40" s="115" t="s">
        <v>678</v>
      </c>
      <c r="B40" s="115">
        <v>7</v>
      </c>
      <c r="C40" s="115" t="s">
        <v>678</v>
      </c>
      <c r="D40" s="115">
        <v>7</v>
      </c>
    </row>
    <row r="41" spans="1:4" ht="15">
      <c r="A41" s="115" t="s">
        <v>679</v>
      </c>
      <c r="B41" s="115">
        <v>6</v>
      </c>
      <c r="C41" s="115" t="s">
        <v>679</v>
      </c>
      <c r="D41" s="115">
        <v>6</v>
      </c>
    </row>
    <row r="42" spans="1:4" ht="15">
      <c r="A42" s="115" t="s">
        <v>680</v>
      </c>
      <c r="B42" s="115">
        <v>4</v>
      </c>
      <c r="C42" s="115" t="s">
        <v>680</v>
      </c>
      <c r="D42" s="115">
        <v>4</v>
      </c>
    </row>
    <row r="43" spans="1:4" ht="15">
      <c r="A43" s="115" t="s">
        <v>681</v>
      </c>
      <c r="B43" s="115">
        <v>4</v>
      </c>
      <c r="C43" s="115" t="s">
        <v>681</v>
      </c>
      <c r="D43" s="115">
        <v>4</v>
      </c>
    </row>
  </sheetData>
  <printOptions/>
  <pageMargins left="0.7" right="0.7" top="0.75" bottom="0.75" header="0.3" footer="0.3"/>
  <pageSetup orientation="portrait" paperSize="9"/>
  <tableParts>
    <tablePart r:id="rId4"/>
    <tablePart r:id="rId1"/>
    <tablePart r:id="rId2"/>
    <tablePart r:id="rId3"/>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E5A87-90A9-497F-8853-CCBC9668EFC3}">
  <dimension ref="A25:B45"/>
  <sheetViews>
    <sheetView tabSelected="1" workbookViewId="0" topLeftCell="A1"/>
  </sheetViews>
  <sheetFormatPr defaultColWidth="9.140625" defaultRowHeight="15"/>
  <cols>
    <col min="1" max="1" width="13.140625" style="0" bestFit="1" customWidth="1"/>
    <col min="2" max="2" width="13.57421875" style="0" bestFit="1" customWidth="1"/>
  </cols>
  <sheetData>
    <row r="25" spans="1:2" ht="15">
      <c r="A25" s="123" t="s">
        <v>799</v>
      </c>
      <c r="B25" t="s">
        <v>798</v>
      </c>
    </row>
    <row r="26" spans="1:2" ht="15">
      <c r="A26" s="124" t="s">
        <v>801</v>
      </c>
      <c r="B26" s="3">
        <v>50</v>
      </c>
    </row>
    <row r="27" spans="1:2" ht="15">
      <c r="A27" s="125" t="s">
        <v>802</v>
      </c>
      <c r="B27" s="3">
        <v>50</v>
      </c>
    </row>
    <row r="28" spans="1:2" ht="15">
      <c r="A28" s="126" t="s">
        <v>803</v>
      </c>
      <c r="B28" s="3">
        <v>4</v>
      </c>
    </row>
    <row r="29" spans="1:2" ht="15">
      <c r="A29" s="126" t="s">
        <v>804</v>
      </c>
      <c r="B29" s="3">
        <v>3</v>
      </c>
    </row>
    <row r="30" spans="1:2" ht="15">
      <c r="A30" s="126" t="s">
        <v>805</v>
      </c>
      <c r="B30" s="3">
        <v>3</v>
      </c>
    </row>
    <row r="31" spans="1:2" ht="15">
      <c r="A31" s="126" t="s">
        <v>806</v>
      </c>
      <c r="B31" s="3">
        <v>4</v>
      </c>
    </row>
    <row r="32" spans="1:2" ht="15">
      <c r="A32" s="126" t="s">
        <v>807</v>
      </c>
      <c r="B32" s="3">
        <v>3</v>
      </c>
    </row>
    <row r="33" spans="1:2" ht="15">
      <c r="A33" s="126" t="s">
        <v>808</v>
      </c>
      <c r="B33" s="3">
        <v>3</v>
      </c>
    </row>
    <row r="34" spans="1:2" ht="15">
      <c r="A34" s="126" t="s">
        <v>809</v>
      </c>
      <c r="B34" s="3">
        <v>3</v>
      </c>
    </row>
    <row r="35" spans="1:2" ht="15">
      <c r="A35" s="126" t="s">
        <v>810</v>
      </c>
      <c r="B35" s="3">
        <v>4</v>
      </c>
    </row>
    <row r="36" spans="1:2" ht="15">
      <c r="A36" s="126" t="s">
        <v>811</v>
      </c>
      <c r="B36" s="3">
        <v>2</v>
      </c>
    </row>
    <row r="37" spans="1:2" ht="15">
      <c r="A37" s="126" t="s">
        <v>812</v>
      </c>
      <c r="B37" s="3">
        <v>3</v>
      </c>
    </row>
    <row r="38" spans="1:2" ht="15">
      <c r="A38" s="126" t="s">
        <v>813</v>
      </c>
      <c r="B38" s="3">
        <v>4</v>
      </c>
    </row>
    <row r="39" spans="1:2" ht="15">
      <c r="A39" s="126" t="s">
        <v>814</v>
      </c>
      <c r="B39" s="3">
        <v>3</v>
      </c>
    </row>
    <row r="40" spans="1:2" ht="15">
      <c r="A40" s="126" t="s">
        <v>815</v>
      </c>
      <c r="B40" s="3">
        <v>4</v>
      </c>
    </row>
    <row r="41" spans="1:2" ht="15">
      <c r="A41" s="126" t="s">
        <v>816</v>
      </c>
      <c r="B41" s="3">
        <v>1</v>
      </c>
    </row>
    <row r="42" spans="1:2" ht="15">
      <c r="A42" s="126" t="s">
        <v>817</v>
      </c>
      <c r="B42" s="3">
        <v>2</v>
      </c>
    </row>
    <row r="43" spans="1:2" ht="15">
      <c r="A43" s="126" t="s">
        <v>818</v>
      </c>
      <c r="B43" s="3">
        <v>2</v>
      </c>
    </row>
    <row r="44" spans="1:2" ht="15">
      <c r="A44" s="126" t="s">
        <v>819</v>
      </c>
      <c r="B44" s="3">
        <v>2</v>
      </c>
    </row>
    <row r="45" spans="1:2" ht="15">
      <c r="A45" s="124" t="s">
        <v>800</v>
      </c>
      <c r="B45" s="3">
        <v>50</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10.421875" style="3" bestFit="1" customWidth="1"/>
    <col min="33" max="33" width="14.00390625" style="3" bestFit="1" customWidth="1"/>
    <col min="34" max="34" width="11.8515625" style="3" bestFit="1" customWidth="1"/>
    <col min="35" max="35" width="8.7109375" style="0" bestFit="1" customWidth="1"/>
    <col min="36" max="36" width="11.7109375" style="0" bestFit="1" customWidth="1"/>
    <col min="37" max="37" width="8.7109375" style="0" bestFit="1" customWidth="1"/>
    <col min="38" max="38" width="10.8515625" style="0" bestFit="1" customWidth="1"/>
    <col min="39" max="39" width="8.140625" style="0" bestFit="1" customWidth="1"/>
    <col min="40" max="40" width="12.8515625" style="0" bestFit="1" customWidth="1"/>
    <col min="42" max="42" width="14.140625" style="0" bestFit="1" customWidth="1"/>
    <col min="43" max="45" width="13.00390625" style="0" bestFit="1" customWidth="1"/>
    <col min="46" max="46" width="11.421875" style="0" bestFit="1" customWidth="1"/>
    <col min="47" max="48" width="12.421875" style="0" bestFit="1" customWidth="1"/>
    <col min="49" max="49" width="9.7109375" style="0" bestFit="1" customWidth="1"/>
    <col min="50" max="50" width="21.7109375" style="0" bestFit="1" customWidth="1"/>
    <col min="51" max="51" width="27.421875" style="0" bestFit="1" customWidth="1"/>
    <col min="52" max="52" width="22.57421875" style="0" bestFit="1" customWidth="1"/>
    <col min="53" max="53" width="28.421875" style="0" bestFit="1" customWidth="1"/>
    <col min="54" max="54" width="23.28125" style="0" bestFit="1" customWidth="1"/>
    <col min="55" max="55" width="29.140625" style="0" bestFit="1" customWidth="1"/>
    <col min="56" max="56" width="18.57421875" style="0" bestFit="1" customWidth="1"/>
    <col min="57" max="57" width="22.28125" style="0" bestFit="1" customWidth="1"/>
    <col min="58" max="58" width="17.421875" style="0" bestFit="1" customWidth="1"/>
    <col min="59" max="60" width="14.28125" style="0" bestFit="1" customWidth="1"/>
    <col min="61" max="61" width="15.57421875" style="0" bestFit="1" customWidth="1"/>
    <col min="62" max="62" width="17.7109375" style="0" bestFit="1" customWidth="1"/>
    <col min="63" max="63" width="15.57421875" style="0" bestFit="1" customWidth="1"/>
    <col min="64" max="64" width="17.7109375" style="0" bestFit="1" customWidth="1"/>
    <col min="65" max="65" width="19.8515625" style="0" bestFit="1" customWidth="1"/>
    <col min="66" max="66" width="21.140625" style="0" bestFit="1" customWidth="1"/>
    <col min="67" max="67" width="23.28125" style="0" bestFit="1" customWidth="1"/>
    <col min="68" max="68" width="23.8515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0"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393</v>
      </c>
      <c r="AE2" s="13" t="s">
        <v>394</v>
      </c>
      <c r="AF2" s="13" t="s">
        <v>395</v>
      </c>
      <c r="AG2" s="13" t="s">
        <v>396</v>
      </c>
      <c r="AH2" s="13" t="s">
        <v>397</v>
      </c>
      <c r="AI2" s="13" t="s">
        <v>398</v>
      </c>
      <c r="AJ2" s="13" t="s">
        <v>399</v>
      </c>
      <c r="AK2" s="13" t="s">
        <v>64</v>
      </c>
      <c r="AL2" s="13" t="s">
        <v>223</v>
      </c>
      <c r="AM2" s="13" t="s">
        <v>225</v>
      </c>
      <c r="AN2" s="13" t="s">
        <v>226</v>
      </c>
      <c r="AO2" s="13" t="s">
        <v>400</v>
      </c>
      <c r="AP2" s="13" t="s">
        <v>401</v>
      </c>
      <c r="AQ2" s="13" t="s">
        <v>402</v>
      </c>
      <c r="AR2" s="13" t="s">
        <v>403</v>
      </c>
      <c r="AS2" s="13" t="s">
        <v>404</v>
      </c>
      <c r="AT2" s="13" t="s">
        <v>405</v>
      </c>
      <c r="AU2" s="13" t="s">
        <v>406</v>
      </c>
      <c r="AV2" s="13" t="s">
        <v>407</v>
      </c>
      <c r="AW2" s="13" t="s">
        <v>463</v>
      </c>
      <c r="AX2" s="121" t="s">
        <v>631</v>
      </c>
      <c r="AY2" s="121" t="s">
        <v>632</v>
      </c>
      <c r="AZ2" s="121" t="s">
        <v>633</v>
      </c>
      <c r="BA2" s="121" t="s">
        <v>634</v>
      </c>
      <c r="BB2" s="121" t="s">
        <v>635</v>
      </c>
      <c r="BC2" s="121" t="s">
        <v>636</v>
      </c>
      <c r="BD2" s="121" t="s">
        <v>637</v>
      </c>
      <c r="BE2" s="121" t="s">
        <v>638</v>
      </c>
      <c r="BF2" s="121" t="s">
        <v>640</v>
      </c>
      <c r="BG2" s="121" t="s">
        <v>685</v>
      </c>
      <c r="BH2" s="121" t="s">
        <v>686</v>
      </c>
      <c r="BI2" s="121" t="s">
        <v>687</v>
      </c>
      <c r="BJ2" s="121" t="s">
        <v>688</v>
      </c>
      <c r="BK2" s="121" t="s">
        <v>689</v>
      </c>
      <c r="BL2" s="121" t="s">
        <v>693</v>
      </c>
      <c r="BM2" s="121" t="s">
        <v>694</v>
      </c>
      <c r="BN2" s="121" t="s">
        <v>745</v>
      </c>
      <c r="BO2" s="121" t="s">
        <v>746</v>
      </c>
      <c r="BP2" s="121" t="s">
        <v>797</v>
      </c>
      <c r="BQ2" s="3"/>
      <c r="BR2" s="3"/>
    </row>
    <row r="3" spans="1:70" ht="15" customHeight="1">
      <c r="A3" s="50" t="s">
        <v>230</v>
      </c>
      <c r="B3" s="53"/>
      <c r="C3" s="53"/>
      <c r="D3" s="54">
        <v>1000</v>
      </c>
      <c r="E3" s="55"/>
      <c r="F3" s="110" t="s">
        <v>409</v>
      </c>
      <c r="G3" s="53"/>
      <c r="H3" s="57" t="s">
        <v>281</v>
      </c>
      <c r="I3" s="56"/>
      <c r="J3" s="56"/>
      <c r="K3" s="57" t="s">
        <v>281</v>
      </c>
      <c r="L3" s="59">
        <v>7010.6353200883</v>
      </c>
      <c r="M3" s="60">
        <v>1786.7886962890625</v>
      </c>
      <c r="N3" s="60">
        <v>1096.38134765625</v>
      </c>
      <c r="O3" s="58"/>
      <c r="P3" s="61"/>
      <c r="Q3" s="61"/>
      <c r="R3" s="51"/>
      <c r="S3" s="51">
        <v>1</v>
      </c>
      <c r="T3" s="51">
        <v>1</v>
      </c>
      <c r="U3" s="52">
        <v>0</v>
      </c>
      <c r="V3" s="52">
        <v>0</v>
      </c>
      <c r="W3" s="52">
        <v>0.02</v>
      </c>
      <c r="X3" s="52">
        <v>0.999989</v>
      </c>
      <c r="Y3" s="52">
        <v>0</v>
      </c>
      <c r="Z3" s="52" t="s">
        <v>473</v>
      </c>
      <c r="AA3" s="62">
        <v>3</v>
      </c>
      <c r="AB3" s="62"/>
      <c r="AC3" s="63"/>
      <c r="AD3" s="86" t="s">
        <v>408</v>
      </c>
      <c r="AE3" s="88" t="s">
        <v>331</v>
      </c>
      <c r="AF3" s="86" t="s">
        <v>281</v>
      </c>
      <c r="AG3" s="86" t="s">
        <v>280</v>
      </c>
      <c r="AH3" s="86"/>
      <c r="AI3" s="86" t="s">
        <v>459</v>
      </c>
      <c r="AJ3" s="90">
        <v>43479.313888888886</v>
      </c>
      <c r="AK3" s="88" t="s">
        <v>409</v>
      </c>
      <c r="AL3" s="88" t="s">
        <v>331</v>
      </c>
      <c r="AM3" s="86">
        <v>1603</v>
      </c>
      <c r="AN3" s="86">
        <v>23</v>
      </c>
      <c r="AO3" s="86">
        <v>1367</v>
      </c>
      <c r="AP3" s="86"/>
      <c r="AQ3" s="86"/>
      <c r="AR3" s="86"/>
      <c r="AS3" s="86"/>
      <c r="AT3" s="86"/>
      <c r="AU3" s="86"/>
      <c r="AV3" s="86"/>
      <c r="AW3" s="86" t="str">
        <f>REPLACE(INDEX(GroupVertices[Group],MATCH(Vertices[[#This Row],[Vertex]],GroupVertices[Vertex],0)),1,1,"")</f>
        <v>1</v>
      </c>
      <c r="AX3" s="51">
        <v>0</v>
      </c>
      <c r="AY3" s="52">
        <v>0</v>
      </c>
      <c r="AZ3" s="51">
        <v>1</v>
      </c>
      <c r="BA3" s="52">
        <v>5.2631578947368425</v>
      </c>
      <c r="BB3" s="51">
        <v>0</v>
      </c>
      <c r="BC3" s="52">
        <v>0</v>
      </c>
      <c r="BD3" s="51">
        <v>18</v>
      </c>
      <c r="BE3" s="52">
        <v>94.73684210526316</v>
      </c>
      <c r="BF3" s="51">
        <v>19</v>
      </c>
      <c r="BG3" s="51"/>
      <c r="BH3" s="51"/>
      <c r="BI3" s="51"/>
      <c r="BJ3" s="51"/>
      <c r="BK3" s="51"/>
      <c r="BL3" s="51"/>
      <c r="BM3" s="122" t="s">
        <v>695</v>
      </c>
      <c r="BN3" s="122" t="s">
        <v>695</v>
      </c>
      <c r="BO3" s="122" t="s">
        <v>747</v>
      </c>
      <c r="BP3" s="122" t="s">
        <v>747</v>
      </c>
      <c r="BQ3" s="3"/>
      <c r="BR3" s="3"/>
    </row>
    <row r="4" spans="1:73" ht="15">
      <c r="A4" s="14" t="s">
        <v>231</v>
      </c>
      <c r="B4" s="15"/>
      <c r="C4" s="15"/>
      <c r="D4" s="92">
        <v>440.59590316573554</v>
      </c>
      <c r="E4" s="82"/>
      <c r="F4" s="110" t="s">
        <v>410</v>
      </c>
      <c r="G4" s="15"/>
      <c r="H4" s="112" t="s">
        <v>282</v>
      </c>
      <c r="I4" s="67"/>
      <c r="J4" s="67"/>
      <c r="K4" s="112" t="s">
        <v>282</v>
      </c>
      <c r="L4" s="93">
        <v>1426.7633554083886</v>
      </c>
      <c r="M4" s="94">
        <v>9283.1162109375</v>
      </c>
      <c r="N4" s="94">
        <v>5780.12353515625</v>
      </c>
      <c r="O4" s="78"/>
      <c r="P4" s="95"/>
      <c r="Q4" s="95"/>
      <c r="R4" s="96"/>
      <c r="S4" s="51">
        <v>1</v>
      </c>
      <c r="T4" s="51">
        <v>1</v>
      </c>
      <c r="U4" s="52">
        <v>0</v>
      </c>
      <c r="V4" s="52">
        <v>0</v>
      </c>
      <c r="W4" s="52">
        <v>0.02</v>
      </c>
      <c r="X4" s="52">
        <v>0.999989</v>
      </c>
      <c r="Y4" s="52">
        <v>0</v>
      </c>
      <c r="Z4" s="52" t="s">
        <v>473</v>
      </c>
      <c r="AA4" s="83">
        <v>4</v>
      </c>
      <c r="AB4" s="83"/>
      <c r="AC4" s="97"/>
      <c r="AD4" s="86" t="s">
        <v>408</v>
      </c>
      <c r="AE4" s="88" t="s">
        <v>332</v>
      </c>
      <c r="AF4" s="86" t="s">
        <v>282</v>
      </c>
      <c r="AG4" s="86" t="s">
        <v>280</v>
      </c>
      <c r="AH4" s="86"/>
      <c r="AI4" s="86" t="s">
        <v>459</v>
      </c>
      <c r="AJ4" s="90">
        <v>43479.48125</v>
      </c>
      <c r="AK4" s="88" t="s">
        <v>410</v>
      </c>
      <c r="AL4" s="88" t="s">
        <v>332</v>
      </c>
      <c r="AM4" s="86">
        <v>338</v>
      </c>
      <c r="AN4" s="86">
        <v>21</v>
      </c>
      <c r="AO4" s="86">
        <v>94</v>
      </c>
      <c r="AP4" s="86"/>
      <c r="AQ4" s="86"/>
      <c r="AR4" s="86"/>
      <c r="AS4" s="86"/>
      <c r="AT4" s="86"/>
      <c r="AU4" s="86"/>
      <c r="AV4" s="86"/>
      <c r="AW4" s="86" t="str">
        <f>REPLACE(INDEX(GroupVertices[Group],MATCH(Vertices[[#This Row],[Vertex]],GroupVertices[Vertex],0)),1,1,"")</f>
        <v>1</v>
      </c>
      <c r="AX4" s="51">
        <v>0</v>
      </c>
      <c r="AY4" s="52">
        <v>0</v>
      </c>
      <c r="AZ4" s="51">
        <v>0</v>
      </c>
      <c r="BA4" s="52">
        <v>0</v>
      </c>
      <c r="BB4" s="51">
        <v>0</v>
      </c>
      <c r="BC4" s="52">
        <v>0</v>
      </c>
      <c r="BD4" s="51">
        <v>18</v>
      </c>
      <c r="BE4" s="52">
        <v>100</v>
      </c>
      <c r="BF4" s="51">
        <v>18</v>
      </c>
      <c r="BG4" s="51"/>
      <c r="BH4" s="51"/>
      <c r="BI4" s="51"/>
      <c r="BJ4" s="51"/>
      <c r="BK4" s="51"/>
      <c r="BL4" s="51"/>
      <c r="BM4" s="122" t="s">
        <v>696</v>
      </c>
      <c r="BN4" s="122" t="s">
        <v>696</v>
      </c>
      <c r="BO4" s="122" t="s">
        <v>748</v>
      </c>
      <c r="BP4" s="122" t="s">
        <v>748</v>
      </c>
      <c r="BQ4" s="2"/>
      <c r="BR4" s="3"/>
      <c r="BS4" s="3"/>
      <c r="BT4" s="3"/>
      <c r="BU4" s="3"/>
    </row>
    <row r="5" spans="1:73" ht="300">
      <c r="A5" s="14" t="s">
        <v>232</v>
      </c>
      <c r="B5" s="15"/>
      <c r="C5" s="15"/>
      <c r="D5" s="92">
        <v>874.8603351955308</v>
      </c>
      <c r="E5" s="82"/>
      <c r="F5" s="110" t="s">
        <v>411</v>
      </c>
      <c r="G5" s="15"/>
      <c r="H5" s="57" t="s">
        <v>283</v>
      </c>
      <c r="I5" s="67"/>
      <c r="J5" s="67"/>
      <c r="K5" s="57" t="s">
        <v>283</v>
      </c>
      <c r="L5" s="93">
        <v>4000.2</v>
      </c>
      <c r="M5" s="94">
        <v>2857.6923828125</v>
      </c>
      <c r="N5" s="94">
        <v>2657.62890625</v>
      </c>
      <c r="O5" s="78"/>
      <c r="P5" s="95"/>
      <c r="Q5" s="95"/>
      <c r="R5" s="96"/>
      <c r="S5" s="51">
        <v>1</v>
      </c>
      <c r="T5" s="51">
        <v>1</v>
      </c>
      <c r="U5" s="52">
        <v>0</v>
      </c>
      <c r="V5" s="52">
        <v>0</v>
      </c>
      <c r="W5" s="52">
        <v>0.02</v>
      </c>
      <c r="X5" s="52">
        <v>0.999989</v>
      </c>
      <c r="Y5" s="52">
        <v>0</v>
      </c>
      <c r="Z5" s="52" t="s">
        <v>473</v>
      </c>
      <c r="AA5" s="83">
        <v>5</v>
      </c>
      <c r="AB5" s="83"/>
      <c r="AC5" s="97"/>
      <c r="AD5" s="86" t="s">
        <v>408</v>
      </c>
      <c r="AE5" s="88" t="s">
        <v>333</v>
      </c>
      <c r="AF5" s="86" t="s">
        <v>283</v>
      </c>
      <c r="AG5" s="86" t="s">
        <v>280</v>
      </c>
      <c r="AH5" s="86"/>
      <c r="AI5" s="86" t="s">
        <v>459</v>
      </c>
      <c r="AJ5" s="90">
        <v>43479.626388888886</v>
      </c>
      <c r="AK5" s="88" t="s">
        <v>411</v>
      </c>
      <c r="AL5" s="88" t="s">
        <v>333</v>
      </c>
      <c r="AM5" s="86">
        <v>921</v>
      </c>
      <c r="AN5" s="86">
        <v>209</v>
      </c>
      <c r="AO5" s="86">
        <v>381</v>
      </c>
      <c r="AP5" s="86"/>
      <c r="AQ5" s="86"/>
      <c r="AR5" s="86"/>
      <c r="AS5" s="86"/>
      <c r="AT5" s="86"/>
      <c r="AU5" s="86"/>
      <c r="AV5" s="86"/>
      <c r="AW5" s="86" t="str">
        <f>REPLACE(INDEX(GroupVertices[Group],MATCH(Vertices[[#This Row],[Vertex]],GroupVertices[Vertex],0)),1,1,"")</f>
        <v>1</v>
      </c>
      <c r="AX5" s="51">
        <v>0</v>
      </c>
      <c r="AY5" s="52">
        <v>0</v>
      </c>
      <c r="AZ5" s="51">
        <v>0</v>
      </c>
      <c r="BA5" s="52">
        <v>0</v>
      </c>
      <c r="BB5" s="51">
        <v>0</v>
      </c>
      <c r="BC5" s="52">
        <v>0</v>
      </c>
      <c r="BD5" s="51">
        <v>17</v>
      </c>
      <c r="BE5" s="52">
        <v>100</v>
      </c>
      <c r="BF5" s="51">
        <v>17</v>
      </c>
      <c r="BG5" s="51"/>
      <c r="BH5" s="51"/>
      <c r="BI5" s="51"/>
      <c r="BJ5" s="51"/>
      <c r="BK5" s="51"/>
      <c r="BL5" s="51"/>
      <c r="BM5" s="122" t="s">
        <v>697</v>
      </c>
      <c r="BN5" s="122" t="s">
        <v>697</v>
      </c>
      <c r="BO5" s="122" t="s">
        <v>749</v>
      </c>
      <c r="BP5" s="122" t="s">
        <v>749</v>
      </c>
      <c r="BQ5" s="2"/>
      <c r="BR5" s="3"/>
      <c r="BS5" s="3"/>
      <c r="BT5" s="3"/>
      <c r="BU5" s="3"/>
    </row>
    <row r="6" spans="1:73" ht="405">
      <c r="A6" s="14" t="s">
        <v>233</v>
      </c>
      <c r="B6" s="15"/>
      <c r="C6" s="15"/>
      <c r="D6" s="92">
        <v>200</v>
      </c>
      <c r="E6" s="82"/>
      <c r="F6" s="110" t="s">
        <v>412</v>
      </c>
      <c r="G6" s="15"/>
      <c r="H6" s="57" t="s">
        <v>284</v>
      </c>
      <c r="I6" s="67"/>
      <c r="J6" s="67"/>
      <c r="K6" s="57" t="s">
        <v>284</v>
      </c>
      <c r="L6" s="93">
        <v>1</v>
      </c>
      <c r="M6" s="94">
        <v>715.8849487304688</v>
      </c>
      <c r="N6" s="94">
        <v>8902.6181640625</v>
      </c>
      <c r="O6" s="78"/>
      <c r="P6" s="95"/>
      <c r="Q6" s="95"/>
      <c r="R6" s="96"/>
      <c r="S6" s="51">
        <v>1</v>
      </c>
      <c r="T6" s="51">
        <v>1</v>
      </c>
      <c r="U6" s="52">
        <v>0</v>
      </c>
      <c r="V6" s="52">
        <v>0</v>
      </c>
      <c r="W6" s="52">
        <v>0.02</v>
      </c>
      <c r="X6" s="52">
        <v>0.999989</v>
      </c>
      <c r="Y6" s="52">
        <v>0</v>
      </c>
      <c r="Z6" s="52" t="s">
        <v>473</v>
      </c>
      <c r="AA6" s="83">
        <v>6</v>
      </c>
      <c r="AB6" s="83"/>
      <c r="AC6" s="97"/>
      <c r="AD6" s="86" t="s">
        <v>408</v>
      </c>
      <c r="AE6" s="88" t="s">
        <v>334</v>
      </c>
      <c r="AF6" s="86" t="s">
        <v>284</v>
      </c>
      <c r="AG6" s="86" t="s">
        <v>280</v>
      </c>
      <c r="AH6" s="86"/>
      <c r="AI6" s="86" t="s">
        <v>459</v>
      </c>
      <c r="AJ6" s="90">
        <v>43479.729166666664</v>
      </c>
      <c r="AK6" s="88" t="s">
        <v>412</v>
      </c>
      <c r="AL6" s="88" t="s">
        <v>334</v>
      </c>
      <c r="AM6" s="86">
        <v>15</v>
      </c>
      <c r="AN6" s="86">
        <v>0</v>
      </c>
      <c r="AO6" s="86">
        <v>6</v>
      </c>
      <c r="AP6" s="86"/>
      <c r="AQ6" s="86"/>
      <c r="AR6" s="86"/>
      <c r="AS6" s="86"/>
      <c r="AT6" s="86"/>
      <c r="AU6" s="86"/>
      <c r="AV6" s="86"/>
      <c r="AW6" s="86" t="str">
        <f>REPLACE(INDEX(GroupVertices[Group],MATCH(Vertices[[#This Row],[Vertex]],GroupVertices[Vertex],0)),1,1,"")</f>
        <v>1</v>
      </c>
      <c r="AX6" s="51">
        <v>0</v>
      </c>
      <c r="AY6" s="52">
        <v>0</v>
      </c>
      <c r="AZ6" s="51">
        <v>0</v>
      </c>
      <c r="BA6" s="52">
        <v>0</v>
      </c>
      <c r="BB6" s="51">
        <v>0</v>
      </c>
      <c r="BC6" s="52">
        <v>0</v>
      </c>
      <c r="BD6" s="51">
        <v>17</v>
      </c>
      <c r="BE6" s="52">
        <v>100</v>
      </c>
      <c r="BF6" s="51">
        <v>17</v>
      </c>
      <c r="BG6" s="51"/>
      <c r="BH6" s="51"/>
      <c r="BI6" s="51"/>
      <c r="BJ6" s="51"/>
      <c r="BK6" s="51"/>
      <c r="BL6" s="51"/>
      <c r="BM6" s="122" t="s">
        <v>698</v>
      </c>
      <c r="BN6" s="122" t="s">
        <v>698</v>
      </c>
      <c r="BO6" s="122" t="s">
        <v>750</v>
      </c>
      <c r="BP6" s="122" t="s">
        <v>750</v>
      </c>
      <c r="BQ6" s="2"/>
      <c r="BR6" s="3"/>
      <c r="BS6" s="3"/>
      <c r="BT6" s="3"/>
      <c r="BU6" s="3"/>
    </row>
    <row r="7" spans="1:73" ht="409.5">
      <c r="A7" s="14" t="s">
        <v>234</v>
      </c>
      <c r="B7" s="15"/>
      <c r="C7" s="15"/>
      <c r="D7" s="92">
        <v>209.683426443203</v>
      </c>
      <c r="E7" s="82"/>
      <c r="F7" s="110" t="s">
        <v>413</v>
      </c>
      <c r="G7" s="15"/>
      <c r="H7" s="57" t="s">
        <v>285</v>
      </c>
      <c r="I7" s="67"/>
      <c r="J7" s="67"/>
      <c r="K7" s="57" t="s">
        <v>285</v>
      </c>
      <c r="L7" s="93">
        <v>58.383664459161146</v>
      </c>
      <c r="M7" s="94">
        <v>1786.7886962890625</v>
      </c>
      <c r="N7" s="94">
        <v>8902.6181640625</v>
      </c>
      <c r="O7" s="78"/>
      <c r="P7" s="95"/>
      <c r="Q7" s="95"/>
      <c r="R7" s="96"/>
      <c r="S7" s="51">
        <v>1</v>
      </c>
      <c r="T7" s="51">
        <v>1</v>
      </c>
      <c r="U7" s="52">
        <v>0</v>
      </c>
      <c r="V7" s="52">
        <v>0</v>
      </c>
      <c r="W7" s="52">
        <v>0.02</v>
      </c>
      <c r="X7" s="52">
        <v>0.999989</v>
      </c>
      <c r="Y7" s="52">
        <v>0</v>
      </c>
      <c r="Z7" s="52" t="s">
        <v>473</v>
      </c>
      <c r="AA7" s="83">
        <v>7</v>
      </c>
      <c r="AB7" s="83"/>
      <c r="AC7" s="97"/>
      <c r="AD7" s="86" t="s">
        <v>408</v>
      </c>
      <c r="AE7" s="88" t="s">
        <v>335</v>
      </c>
      <c r="AF7" s="86" t="s">
        <v>285</v>
      </c>
      <c r="AG7" s="86" t="s">
        <v>280</v>
      </c>
      <c r="AH7" s="86"/>
      <c r="AI7" s="86" t="s">
        <v>459</v>
      </c>
      <c r="AJ7" s="90">
        <v>43480.38167824074</v>
      </c>
      <c r="AK7" s="88" t="s">
        <v>413</v>
      </c>
      <c r="AL7" s="88" t="s">
        <v>335</v>
      </c>
      <c r="AM7" s="86">
        <v>28</v>
      </c>
      <c r="AN7" s="86">
        <v>9</v>
      </c>
      <c r="AO7" s="86">
        <v>20</v>
      </c>
      <c r="AP7" s="86"/>
      <c r="AQ7" s="86"/>
      <c r="AR7" s="86"/>
      <c r="AS7" s="86"/>
      <c r="AT7" s="86"/>
      <c r="AU7" s="86"/>
      <c r="AV7" s="86"/>
      <c r="AW7" s="86" t="str">
        <f>REPLACE(INDEX(GroupVertices[Group],MATCH(Vertices[[#This Row],[Vertex]],GroupVertices[Vertex],0)),1,1,"")</f>
        <v>1</v>
      </c>
      <c r="AX7" s="51">
        <v>0</v>
      </c>
      <c r="AY7" s="52">
        <v>0</v>
      </c>
      <c r="AZ7" s="51">
        <v>4</v>
      </c>
      <c r="BA7" s="52">
        <v>5.633802816901408</v>
      </c>
      <c r="BB7" s="51">
        <v>0</v>
      </c>
      <c r="BC7" s="52">
        <v>0</v>
      </c>
      <c r="BD7" s="51">
        <v>67</v>
      </c>
      <c r="BE7" s="52">
        <v>94.36619718309859</v>
      </c>
      <c r="BF7" s="51">
        <v>71</v>
      </c>
      <c r="BG7" s="51"/>
      <c r="BH7" s="51"/>
      <c r="BI7" s="51"/>
      <c r="BJ7" s="51"/>
      <c r="BK7" s="51"/>
      <c r="BL7" s="51"/>
      <c r="BM7" s="122" t="s">
        <v>699</v>
      </c>
      <c r="BN7" s="122" t="s">
        <v>699</v>
      </c>
      <c r="BO7" s="122" t="s">
        <v>751</v>
      </c>
      <c r="BP7" s="122" t="s">
        <v>751</v>
      </c>
      <c r="BQ7" s="2"/>
      <c r="BR7" s="3"/>
      <c r="BS7" s="3"/>
      <c r="BT7" s="3"/>
      <c r="BU7" s="3"/>
    </row>
    <row r="8" spans="1:73" ht="409.5">
      <c r="A8" s="14" t="s">
        <v>235</v>
      </c>
      <c r="B8" s="15"/>
      <c r="C8" s="15"/>
      <c r="D8" s="92">
        <v>301.3035381750466</v>
      </c>
      <c r="E8" s="82"/>
      <c r="F8" s="110" t="s">
        <v>414</v>
      </c>
      <c r="G8" s="15"/>
      <c r="H8" s="57" t="s">
        <v>286</v>
      </c>
      <c r="I8" s="67"/>
      <c r="J8" s="67"/>
      <c r="K8" s="57" t="s">
        <v>286</v>
      </c>
      <c r="L8" s="93">
        <v>601.321412803532</v>
      </c>
      <c r="M8" s="94">
        <v>715.8849487304688</v>
      </c>
      <c r="N8" s="94">
        <v>7341.37109375</v>
      </c>
      <c r="O8" s="78"/>
      <c r="P8" s="95"/>
      <c r="Q8" s="95"/>
      <c r="R8" s="96"/>
      <c r="S8" s="51">
        <v>1</v>
      </c>
      <c r="T8" s="51">
        <v>1</v>
      </c>
      <c r="U8" s="52">
        <v>0</v>
      </c>
      <c r="V8" s="52">
        <v>0</v>
      </c>
      <c r="W8" s="52">
        <v>0.02</v>
      </c>
      <c r="X8" s="52">
        <v>0.999989</v>
      </c>
      <c r="Y8" s="52">
        <v>0</v>
      </c>
      <c r="Z8" s="52" t="s">
        <v>473</v>
      </c>
      <c r="AA8" s="83">
        <v>8</v>
      </c>
      <c r="AB8" s="83"/>
      <c r="AC8" s="97"/>
      <c r="AD8" s="86" t="s">
        <v>408</v>
      </c>
      <c r="AE8" s="88" t="s">
        <v>336</v>
      </c>
      <c r="AF8" s="86" t="s">
        <v>286</v>
      </c>
      <c r="AG8" s="86" t="s">
        <v>280</v>
      </c>
      <c r="AH8" s="86"/>
      <c r="AI8" s="86" t="s">
        <v>459</v>
      </c>
      <c r="AJ8" s="90">
        <v>43480.50069444445</v>
      </c>
      <c r="AK8" s="88" t="s">
        <v>414</v>
      </c>
      <c r="AL8" s="88" t="s">
        <v>336</v>
      </c>
      <c r="AM8" s="86">
        <v>151</v>
      </c>
      <c r="AN8" s="86">
        <v>10</v>
      </c>
      <c r="AO8" s="86">
        <v>34</v>
      </c>
      <c r="AP8" s="86"/>
      <c r="AQ8" s="86"/>
      <c r="AR8" s="86"/>
      <c r="AS8" s="86"/>
      <c r="AT8" s="86"/>
      <c r="AU8" s="86"/>
      <c r="AV8" s="86"/>
      <c r="AW8" s="86" t="str">
        <f>REPLACE(INDEX(GroupVertices[Group],MATCH(Vertices[[#This Row],[Vertex]],GroupVertices[Vertex],0)),1,1,"")</f>
        <v>1</v>
      </c>
      <c r="AX8" s="51">
        <v>0</v>
      </c>
      <c r="AY8" s="52">
        <v>0</v>
      </c>
      <c r="AZ8" s="51">
        <v>1</v>
      </c>
      <c r="BA8" s="52">
        <v>3.8461538461538463</v>
      </c>
      <c r="BB8" s="51">
        <v>0</v>
      </c>
      <c r="BC8" s="52">
        <v>0</v>
      </c>
      <c r="BD8" s="51">
        <v>25</v>
      </c>
      <c r="BE8" s="52">
        <v>96.15384615384616</v>
      </c>
      <c r="BF8" s="51">
        <v>26</v>
      </c>
      <c r="BG8" s="51"/>
      <c r="BH8" s="51"/>
      <c r="BI8" s="51"/>
      <c r="BJ8" s="51"/>
      <c r="BK8" s="51" t="s">
        <v>651</v>
      </c>
      <c r="BL8" s="51" t="s">
        <v>651</v>
      </c>
      <c r="BM8" s="122" t="s">
        <v>700</v>
      </c>
      <c r="BN8" s="122" t="s">
        <v>700</v>
      </c>
      <c r="BO8" s="122" t="s">
        <v>752</v>
      </c>
      <c r="BP8" s="122" t="s">
        <v>752</v>
      </c>
      <c r="BQ8" s="2"/>
      <c r="BR8" s="3"/>
      <c r="BS8" s="3"/>
      <c r="BT8" s="3"/>
      <c r="BU8" s="3"/>
    </row>
    <row r="9" spans="1:73" ht="409.5">
      <c r="A9" s="14" t="s">
        <v>236</v>
      </c>
      <c r="B9" s="15"/>
      <c r="C9" s="15"/>
      <c r="D9" s="92">
        <v>283.4264432029795</v>
      </c>
      <c r="E9" s="82"/>
      <c r="F9" s="110" t="s">
        <v>415</v>
      </c>
      <c r="G9" s="15"/>
      <c r="H9" s="57" t="s">
        <v>287</v>
      </c>
      <c r="I9" s="67"/>
      <c r="J9" s="67"/>
      <c r="K9" s="57" t="s">
        <v>287</v>
      </c>
      <c r="L9" s="93">
        <v>495.3823399558499</v>
      </c>
      <c r="M9" s="94">
        <v>9283.1162109375</v>
      </c>
      <c r="N9" s="94">
        <v>8902.6181640625</v>
      </c>
      <c r="O9" s="78"/>
      <c r="P9" s="95"/>
      <c r="Q9" s="95"/>
      <c r="R9" s="96"/>
      <c r="S9" s="51">
        <v>1</v>
      </c>
      <c r="T9" s="51">
        <v>1</v>
      </c>
      <c r="U9" s="52">
        <v>0</v>
      </c>
      <c r="V9" s="52">
        <v>0</v>
      </c>
      <c r="W9" s="52">
        <v>0.02</v>
      </c>
      <c r="X9" s="52">
        <v>0.999989</v>
      </c>
      <c r="Y9" s="52">
        <v>0</v>
      </c>
      <c r="Z9" s="52" t="s">
        <v>473</v>
      </c>
      <c r="AA9" s="83">
        <v>9</v>
      </c>
      <c r="AB9" s="83"/>
      <c r="AC9" s="97"/>
      <c r="AD9" s="86" t="s">
        <v>408</v>
      </c>
      <c r="AE9" s="88" t="s">
        <v>337</v>
      </c>
      <c r="AF9" s="86" t="s">
        <v>287</v>
      </c>
      <c r="AG9" s="86" t="s">
        <v>280</v>
      </c>
      <c r="AH9" s="86"/>
      <c r="AI9" s="86" t="s">
        <v>459</v>
      </c>
      <c r="AJ9" s="90">
        <v>43480.91630787037</v>
      </c>
      <c r="AK9" s="88" t="s">
        <v>415</v>
      </c>
      <c r="AL9" s="88" t="s">
        <v>337</v>
      </c>
      <c r="AM9" s="86">
        <v>127</v>
      </c>
      <c r="AN9" s="86">
        <v>2</v>
      </c>
      <c r="AO9" s="86">
        <v>15</v>
      </c>
      <c r="AP9" s="86"/>
      <c r="AQ9" s="86"/>
      <c r="AR9" s="86"/>
      <c r="AS9" s="86"/>
      <c r="AT9" s="86"/>
      <c r="AU9" s="86"/>
      <c r="AV9" s="86"/>
      <c r="AW9" s="86" t="str">
        <f>REPLACE(INDEX(GroupVertices[Group],MATCH(Vertices[[#This Row],[Vertex]],GroupVertices[Vertex],0)),1,1,"")</f>
        <v>1</v>
      </c>
      <c r="AX9" s="51">
        <v>1</v>
      </c>
      <c r="AY9" s="52">
        <v>1.5625</v>
      </c>
      <c r="AZ9" s="51">
        <v>2</v>
      </c>
      <c r="BA9" s="52">
        <v>3.125</v>
      </c>
      <c r="BB9" s="51">
        <v>0</v>
      </c>
      <c r="BC9" s="52">
        <v>0</v>
      </c>
      <c r="BD9" s="51">
        <v>61</v>
      </c>
      <c r="BE9" s="52">
        <v>95.3125</v>
      </c>
      <c r="BF9" s="51">
        <v>64</v>
      </c>
      <c r="BG9" s="51"/>
      <c r="BH9" s="51"/>
      <c r="BI9" s="51"/>
      <c r="BJ9" s="51"/>
      <c r="BK9" s="51"/>
      <c r="BL9" s="51"/>
      <c r="BM9" s="122" t="s">
        <v>701</v>
      </c>
      <c r="BN9" s="122" t="s">
        <v>701</v>
      </c>
      <c r="BO9" s="122" t="s">
        <v>753</v>
      </c>
      <c r="BP9" s="122" t="s">
        <v>753</v>
      </c>
      <c r="BQ9" s="2"/>
      <c r="BR9" s="3"/>
      <c r="BS9" s="3"/>
      <c r="BT9" s="3"/>
      <c r="BU9" s="3"/>
    </row>
    <row r="10" spans="1:73" ht="409.5">
      <c r="A10" s="14" t="s">
        <v>237</v>
      </c>
      <c r="B10" s="15"/>
      <c r="C10" s="15"/>
      <c r="D10" s="92">
        <v>357.16945996275604</v>
      </c>
      <c r="E10" s="82"/>
      <c r="F10" s="110" t="s">
        <v>416</v>
      </c>
      <c r="G10" s="15"/>
      <c r="H10" s="57" t="s">
        <v>288</v>
      </c>
      <c r="I10" s="67"/>
      <c r="J10" s="67"/>
      <c r="K10" s="57" t="s">
        <v>288</v>
      </c>
      <c r="L10" s="93">
        <v>932.3810154525386</v>
      </c>
      <c r="M10" s="94">
        <v>715.8849487304688</v>
      </c>
      <c r="N10" s="94">
        <v>5780.12353515625</v>
      </c>
      <c r="O10" s="78"/>
      <c r="P10" s="95"/>
      <c r="Q10" s="95"/>
      <c r="R10" s="96"/>
      <c r="S10" s="51">
        <v>1</v>
      </c>
      <c r="T10" s="51">
        <v>1</v>
      </c>
      <c r="U10" s="52">
        <v>0</v>
      </c>
      <c r="V10" s="52">
        <v>0</v>
      </c>
      <c r="W10" s="52">
        <v>0.02</v>
      </c>
      <c r="X10" s="52">
        <v>0.999989</v>
      </c>
      <c r="Y10" s="52">
        <v>0</v>
      </c>
      <c r="Z10" s="52" t="s">
        <v>473</v>
      </c>
      <c r="AA10" s="83">
        <v>10</v>
      </c>
      <c r="AB10" s="83"/>
      <c r="AC10" s="97"/>
      <c r="AD10" s="86" t="s">
        <v>408</v>
      </c>
      <c r="AE10" s="88" t="s">
        <v>338</v>
      </c>
      <c r="AF10" s="86" t="s">
        <v>288</v>
      </c>
      <c r="AG10" s="86" t="s">
        <v>280</v>
      </c>
      <c r="AH10" s="86"/>
      <c r="AI10" s="86" t="s">
        <v>459</v>
      </c>
      <c r="AJ10" s="90">
        <v>43481.274305555555</v>
      </c>
      <c r="AK10" s="88" t="s">
        <v>416</v>
      </c>
      <c r="AL10" s="88" t="s">
        <v>338</v>
      </c>
      <c r="AM10" s="86">
        <v>226</v>
      </c>
      <c r="AN10" s="86">
        <v>27</v>
      </c>
      <c r="AO10" s="86">
        <v>124</v>
      </c>
      <c r="AP10" s="86"/>
      <c r="AQ10" s="86"/>
      <c r="AR10" s="86"/>
      <c r="AS10" s="86"/>
      <c r="AT10" s="86"/>
      <c r="AU10" s="86"/>
      <c r="AV10" s="86"/>
      <c r="AW10" s="86" t="str">
        <f>REPLACE(INDEX(GroupVertices[Group],MATCH(Vertices[[#This Row],[Vertex]],GroupVertices[Vertex],0)),1,1,"")</f>
        <v>1</v>
      </c>
      <c r="AX10" s="51">
        <v>0</v>
      </c>
      <c r="AY10" s="52">
        <v>0</v>
      </c>
      <c r="AZ10" s="51">
        <v>0</v>
      </c>
      <c r="BA10" s="52">
        <v>0</v>
      </c>
      <c r="BB10" s="51">
        <v>0</v>
      </c>
      <c r="BC10" s="52">
        <v>0</v>
      </c>
      <c r="BD10" s="51">
        <v>436</v>
      </c>
      <c r="BE10" s="52">
        <v>100</v>
      </c>
      <c r="BF10" s="51">
        <v>436</v>
      </c>
      <c r="BG10" s="51"/>
      <c r="BH10" s="51"/>
      <c r="BI10" s="51"/>
      <c r="BJ10" s="51"/>
      <c r="BK10" s="51"/>
      <c r="BL10" s="51"/>
      <c r="BM10" s="122" t="s">
        <v>702</v>
      </c>
      <c r="BN10" s="122" t="s">
        <v>702</v>
      </c>
      <c r="BO10" s="122" t="s">
        <v>754</v>
      </c>
      <c r="BP10" s="122" t="s">
        <v>754</v>
      </c>
      <c r="BQ10" s="2"/>
      <c r="BR10" s="3"/>
      <c r="BS10" s="3"/>
      <c r="BT10" s="3"/>
      <c r="BU10" s="3"/>
    </row>
    <row r="11" spans="1:73" ht="15">
      <c r="A11" s="14" t="s">
        <v>238</v>
      </c>
      <c r="B11" s="15"/>
      <c r="C11" s="15"/>
      <c r="D11" s="92">
        <v>368.34264432029795</v>
      </c>
      <c r="E11" s="82"/>
      <c r="F11" s="110" t="s">
        <v>417</v>
      </c>
      <c r="G11" s="15"/>
      <c r="H11" s="112" t="s">
        <v>289</v>
      </c>
      <c r="I11" s="67"/>
      <c r="J11" s="67"/>
      <c r="K11" s="112" t="s">
        <v>289</v>
      </c>
      <c r="L11" s="93">
        <v>998.59293598234</v>
      </c>
      <c r="M11" s="94">
        <v>1786.7886962890625</v>
      </c>
      <c r="N11" s="94">
        <v>5780.12353515625</v>
      </c>
      <c r="O11" s="78"/>
      <c r="P11" s="95"/>
      <c r="Q11" s="95"/>
      <c r="R11" s="96"/>
      <c r="S11" s="51">
        <v>1</v>
      </c>
      <c r="T11" s="51">
        <v>1</v>
      </c>
      <c r="U11" s="52">
        <v>0</v>
      </c>
      <c r="V11" s="52">
        <v>0</v>
      </c>
      <c r="W11" s="52">
        <v>0.02</v>
      </c>
      <c r="X11" s="52">
        <v>0.999989</v>
      </c>
      <c r="Y11" s="52">
        <v>0</v>
      </c>
      <c r="Z11" s="52" t="s">
        <v>473</v>
      </c>
      <c r="AA11" s="83">
        <v>11</v>
      </c>
      <c r="AB11" s="83"/>
      <c r="AC11" s="97"/>
      <c r="AD11" s="86" t="s">
        <v>408</v>
      </c>
      <c r="AE11" s="88" t="s">
        <v>339</v>
      </c>
      <c r="AF11" s="86" t="s">
        <v>289</v>
      </c>
      <c r="AG11" s="86" t="s">
        <v>280</v>
      </c>
      <c r="AH11" s="86"/>
      <c r="AI11" s="86" t="s">
        <v>459</v>
      </c>
      <c r="AJ11" s="90">
        <v>43481.64166666667</v>
      </c>
      <c r="AK11" s="88" t="s">
        <v>417</v>
      </c>
      <c r="AL11" s="88" t="s">
        <v>339</v>
      </c>
      <c r="AM11" s="86">
        <v>241</v>
      </c>
      <c r="AN11" s="86">
        <v>9</v>
      </c>
      <c r="AO11" s="86">
        <v>51</v>
      </c>
      <c r="AP11" s="86"/>
      <c r="AQ11" s="86"/>
      <c r="AR11" s="86"/>
      <c r="AS11" s="86"/>
      <c r="AT11" s="86"/>
      <c r="AU11" s="86"/>
      <c r="AV11" s="86"/>
      <c r="AW11" s="86" t="str">
        <f>REPLACE(INDEX(GroupVertices[Group],MATCH(Vertices[[#This Row],[Vertex]],GroupVertices[Vertex],0)),1,1,"")</f>
        <v>1</v>
      </c>
      <c r="AX11" s="51">
        <v>0</v>
      </c>
      <c r="AY11" s="52">
        <v>0</v>
      </c>
      <c r="AZ11" s="51">
        <v>0</v>
      </c>
      <c r="BA11" s="52">
        <v>0</v>
      </c>
      <c r="BB11" s="51">
        <v>0</v>
      </c>
      <c r="BC11" s="52">
        <v>0</v>
      </c>
      <c r="BD11" s="51">
        <v>16</v>
      </c>
      <c r="BE11" s="52">
        <v>100</v>
      </c>
      <c r="BF11" s="51">
        <v>16</v>
      </c>
      <c r="BG11" s="51"/>
      <c r="BH11" s="51"/>
      <c r="BI11" s="51"/>
      <c r="BJ11" s="51"/>
      <c r="BK11" s="51"/>
      <c r="BL11" s="51"/>
      <c r="BM11" s="122" t="s">
        <v>703</v>
      </c>
      <c r="BN11" s="122" t="s">
        <v>703</v>
      </c>
      <c r="BO11" s="122" t="s">
        <v>755</v>
      </c>
      <c r="BP11" s="122" t="s">
        <v>755</v>
      </c>
      <c r="BQ11" s="2"/>
      <c r="BR11" s="3"/>
      <c r="BS11" s="3"/>
      <c r="BT11" s="3"/>
      <c r="BU11" s="3"/>
    </row>
    <row r="12" spans="1:73" ht="15">
      <c r="A12" s="14" t="s">
        <v>239</v>
      </c>
      <c r="B12" s="15"/>
      <c r="C12" s="15"/>
      <c r="D12" s="92">
        <v>500.18621973929237</v>
      </c>
      <c r="E12" s="82"/>
      <c r="F12" s="110" t="s">
        <v>418</v>
      </c>
      <c r="G12" s="15"/>
      <c r="H12" s="112" t="s">
        <v>290</v>
      </c>
      <c r="I12" s="67"/>
      <c r="J12" s="67"/>
      <c r="K12" s="112" t="s">
        <v>290</v>
      </c>
      <c r="L12" s="93">
        <v>1779.8935982339956</v>
      </c>
      <c r="M12" s="94">
        <v>2857.6923828125</v>
      </c>
      <c r="N12" s="94">
        <v>4218.87646484375</v>
      </c>
      <c r="O12" s="78"/>
      <c r="P12" s="95"/>
      <c r="Q12" s="95"/>
      <c r="R12" s="96"/>
      <c r="S12" s="51">
        <v>1</v>
      </c>
      <c r="T12" s="51">
        <v>1</v>
      </c>
      <c r="U12" s="52">
        <v>0</v>
      </c>
      <c r="V12" s="52">
        <v>0</v>
      </c>
      <c r="W12" s="52">
        <v>0.02</v>
      </c>
      <c r="X12" s="52">
        <v>0.999989</v>
      </c>
      <c r="Y12" s="52">
        <v>0</v>
      </c>
      <c r="Z12" s="52" t="s">
        <v>473</v>
      </c>
      <c r="AA12" s="83">
        <v>12</v>
      </c>
      <c r="AB12" s="83"/>
      <c r="AC12" s="97"/>
      <c r="AD12" s="86" t="s">
        <v>408</v>
      </c>
      <c r="AE12" s="88" t="s">
        <v>340</v>
      </c>
      <c r="AF12" s="86" t="s">
        <v>290</v>
      </c>
      <c r="AG12" s="86" t="s">
        <v>280</v>
      </c>
      <c r="AH12" s="86"/>
      <c r="AI12" s="86" t="s">
        <v>459</v>
      </c>
      <c r="AJ12" s="90">
        <v>43481.755011574074</v>
      </c>
      <c r="AK12" s="88" t="s">
        <v>418</v>
      </c>
      <c r="AL12" s="88" t="s">
        <v>340</v>
      </c>
      <c r="AM12" s="86">
        <v>418</v>
      </c>
      <c r="AN12" s="86">
        <v>48</v>
      </c>
      <c r="AO12" s="86">
        <v>228</v>
      </c>
      <c r="AP12" s="86"/>
      <c r="AQ12" s="86"/>
      <c r="AR12" s="86"/>
      <c r="AS12" s="86"/>
      <c r="AT12" s="86"/>
      <c r="AU12" s="86"/>
      <c r="AV12" s="86"/>
      <c r="AW12" s="86" t="str">
        <f>REPLACE(INDEX(GroupVertices[Group],MATCH(Vertices[[#This Row],[Vertex]],GroupVertices[Vertex],0)),1,1,"")</f>
        <v>1</v>
      </c>
      <c r="AX12" s="51">
        <v>0</v>
      </c>
      <c r="AY12" s="52">
        <v>0</v>
      </c>
      <c r="AZ12" s="51">
        <v>0</v>
      </c>
      <c r="BA12" s="52">
        <v>0</v>
      </c>
      <c r="BB12" s="51">
        <v>0</v>
      </c>
      <c r="BC12" s="52">
        <v>0</v>
      </c>
      <c r="BD12" s="51">
        <v>19</v>
      </c>
      <c r="BE12" s="52">
        <v>100</v>
      </c>
      <c r="BF12" s="51">
        <v>19</v>
      </c>
      <c r="BG12" s="51"/>
      <c r="BH12" s="51"/>
      <c r="BI12" s="51"/>
      <c r="BJ12" s="51"/>
      <c r="BK12" s="51" t="s">
        <v>662</v>
      </c>
      <c r="BL12" s="51" t="s">
        <v>662</v>
      </c>
      <c r="BM12" s="122" t="s">
        <v>704</v>
      </c>
      <c r="BN12" s="122" t="s">
        <v>704</v>
      </c>
      <c r="BO12" s="122" t="s">
        <v>756</v>
      </c>
      <c r="BP12" s="122" t="s">
        <v>756</v>
      </c>
      <c r="BQ12" s="2"/>
      <c r="BR12" s="3"/>
      <c r="BS12" s="3"/>
      <c r="BT12" s="3"/>
      <c r="BU12" s="3"/>
    </row>
    <row r="13" spans="1:73" ht="15">
      <c r="A13" s="14" t="s">
        <v>240</v>
      </c>
      <c r="B13" s="15"/>
      <c r="C13" s="15"/>
      <c r="D13" s="92">
        <v>227.56052141527002</v>
      </c>
      <c r="E13" s="82"/>
      <c r="F13" s="110" t="s">
        <v>419</v>
      </c>
      <c r="G13" s="15"/>
      <c r="H13" s="112" t="s">
        <v>291</v>
      </c>
      <c r="I13" s="67"/>
      <c r="J13" s="67"/>
      <c r="K13" s="112" t="s">
        <v>291</v>
      </c>
      <c r="L13" s="93">
        <v>164.32273730684327</v>
      </c>
      <c r="M13" s="94">
        <v>3928.59619140625</v>
      </c>
      <c r="N13" s="94">
        <v>8902.6181640625</v>
      </c>
      <c r="O13" s="78"/>
      <c r="P13" s="95"/>
      <c r="Q13" s="95"/>
      <c r="R13" s="96"/>
      <c r="S13" s="51">
        <v>1</v>
      </c>
      <c r="T13" s="51">
        <v>1</v>
      </c>
      <c r="U13" s="52">
        <v>0</v>
      </c>
      <c r="V13" s="52">
        <v>0</v>
      </c>
      <c r="W13" s="52">
        <v>0.02</v>
      </c>
      <c r="X13" s="52">
        <v>0.999989</v>
      </c>
      <c r="Y13" s="52">
        <v>0</v>
      </c>
      <c r="Z13" s="52" t="s">
        <v>473</v>
      </c>
      <c r="AA13" s="83">
        <v>13</v>
      </c>
      <c r="AB13" s="83"/>
      <c r="AC13" s="97"/>
      <c r="AD13" s="86" t="s">
        <v>408</v>
      </c>
      <c r="AE13" s="88" t="s">
        <v>341</v>
      </c>
      <c r="AF13" s="86" t="s">
        <v>291</v>
      </c>
      <c r="AG13" s="86" t="s">
        <v>280</v>
      </c>
      <c r="AH13" s="86"/>
      <c r="AI13" s="86" t="s">
        <v>459</v>
      </c>
      <c r="AJ13" s="90">
        <v>43482.29652777778</v>
      </c>
      <c r="AK13" s="88" t="s">
        <v>419</v>
      </c>
      <c r="AL13" s="88" t="s">
        <v>341</v>
      </c>
      <c r="AM13" s="86">
        <v>52</v>
      </c>
      <c r="AN13" s="86">
        <v>59</v>
      </c>
      <c r="AO13" s="86">
        <v>27</v>
      </c>
      <c r="AP13" s="86"/>
      <c r="AQ13" s="86"/>
      <c r="AR13" s="86"/>
      <c r="AS13" s="86"/>
      <c r="AT13" s="86"/>
      <c r="AU13" s="86"/>
      <c r="AV13" s="86"/>
      <c r="AW13" s="86" t="str">
        <f>REPLACE(INDEX(GroupVertices[Group],MATCH(Vertices[[#This Row],[Vertex]],GroupVertices[Vertex],0)),1,1,"")</f>
        <v>1</v>
      </c>
      <c r="AX13" s="51">
        <v>0</v>
      </c>
      <c r="AY13" s="52">
        <v>0</v>
      </c>
      <c r="AZ13" s="51">
        <v>1</v>
      </c>
      <c r="BA13" s="52">
        <v>4.545454545454546</v>
      </c>
      <c r="BB13" s="51">
        <v>0</v>
      </c>
      <c r="BC13" s="52">
        <v>0</v>
      </c>
      <c r="BD13" s="51">
        <v>21</v>
      </c>
      <c r="BE13" s="52">
        <v>95.45454545454545</v>
      </c>
      <c r="BF13" s="51">
        <v>22</v>
      </c>
      <c r="BG13" s="51"/>
      <c r="BH13" s="51"/>
      <c r="BI13" s="51"/>
      <c r="BJ13" s="51"/>
      <c r="BK13" s="51"/>
      <c r="BL13" s="51"/>
      <c r="BM13" s="122" t="s">
        <v>705</v>
      </c>
      <c r="BN13" s="122" t="s">
        <v>705</v>
      </c>
      <c r="BO13" s="122" t="s">
        <v>757</v>
      </c>
      <c r="BP13" s="122" t="s">
        <v>757</v>
      </c>
      <c r="BQ13" s="2"/>
      <c r="BR13" s="3"/>
      <c r="BS13" s="3"/>
      <c r="BT13" s="3"/>
      <c r="BU13" s="3"/>
    </row>
    <row r="14" spans="1:73" ht="75">
      <c r="A14" s="14" t="s">
        <v>241</v>
      </c>
      <c r="B14" s="15"/>
      <c r="C14" s="15"/>
      <c r="D14" s="92">
        <v>1000</v>
      </c>
      <c r="E14" s="82"/>
      <c r="F14" s="110" t="s">
        <v>420</v>
      </c>
      <c r="G14" s="15"/>
      <c r="H14" s="57" t="s">
        <v>292</v>
      </c>
      <c r="I14" s="67"/>
      <c r="J14" s="67"/>
      <c r="K14" s="57" t="s">
        <v>292</v>
      </c>
      <c r="L14" s="93">
        <v>5836.477262693157</v>
      </c>
      <c r="M14" s="94">
        <v>9283.1162109375</v>
      </c>
      <c r="N14" s="94">
        <v>2657.62890625</v>
      </c>
      <c r="O14" s="78"/>
      <c r="P14" s="95"/>
      <c r="Q14" s="95"/>
      <c r="R14" s="96"/>
      <c r="S14" s="51">
        <v>1</v>
      </c>
      <c r="T14" s="51">
        <v>1</v>
      </c>
      <c r="U14" s="52">
        <v>0</v>
      </c>
      <c r="V14" s="52">
        <v>0</v>
      </c>
      <c r="W14" s="52">
        <v>0.02</v>
      </c>
      <c r="X14" s="52">
        <v>0.999989</v>
      </c>
      <c r="Y14" s="52">
        <v>0</v>
      </c>
      <c r="Z14" s="52" t="s">
        <v>473</v>
      </c>
      <c r="AA14" s="83">
        <v>14</v>
      </c>
      <c r="AB14" s="83"/>
      <c r="AC14" s="97"/>
      <c r="AD14" s="86" t="s">
        <v>408</v>
      </c>
      <c r="AE14" s="88" t="s">
        <v>342</v>
      </c>
      <c r="AF14" s="86" t="s">
        <v>292</v>
      </c>
      <c r="AG14" s="86" t="s">
        <v>280</v>
      </c>
      <c r="AH14" s="86"/>
      <c r="AI14" s="86" t="s">
        <v>459</v>
      </c>
      <c r="AJ14" s="90">
        <v>43482.47287037037</v>
      </c>
      <c r="AK14" s="88" t="s">
        <v>420</v>
      </c>
      <c r="AL14" s="88" t="s">
        <v>342</v>
      </c>
      <c r="AM14" s="86">
        <v>1337</v>
      </c>
      <c r="AN14" s="86">
        <v>166</v>
      </c>
      <c r="AO14" s="86">
        <v>475</v>
      </c>
      <c r="AP14" s="86"/>
      <c r="AQ14" s="86"/>
      <c r="AR14" s="86"/>
      <c r="AS14" s="86"/>
      <c r="AT14" s="86"/>
      <c r="AU14" s="86"/>
      <c r="AV14" s="86"/>
      <c r="AW14" s="86" t="str">
        <f>REPLACE(INDEX(GroupVertices[Group],MATCH(Vertices[[#This Row],[Vertex]],GroupVertices[Vertex],0)),1,1,"")</f>
        <v>1</v>
      </c>
      <c r="AX14" s="51">
        <v>0</v>
      </c>
      <c r="AY14" s="52">
        <v>0</v>
      </c>
      <c r="AZ14" s="51">
        <v>0</v>
      </c>
      <c r="BA14" s="52">
        <v>0</v>
      </c>
      <c r="BB14" s="51">
        <v>0</v>
      </c>
      <c r="BC14" s="52">
        <v>0</v>
      </c>
      <c r="BD14" s="51">
        <v>2</v>
      </c>
      <c r="BE14" s="52">
        <v>100</v>
      </c>
      <c r="BF14" s="51">
        <v>2</v>
      </c>
      <c r="BG14" s="51"/>
      <c r="BH14" s="51"/>
      <c r="BI14" s="51"/>
      <c r="BJ14" s="51"/>
      <c r="BK14" s="51" t="s">
        <v>653</v>
      </c>
      <c r="BL14" s="51" t="s">
        <v>653</v>
      </c>
      <c r="BM14" s="122" t="s">
        <v>706</v>
      </c>
      <c r="BN14" s="122" t="s">
        <v>706</v>
      </c>
      <c r="BO14" s="122" t="s">
        <v>758</v>
      </c>
      <c r="BP14" s="122" t="s">
        <v>758</v>
      </c>
      <c r="BQ14" s="2"/>
      <c r="BR14" s="3"/>
      <c r="BS14" s="3"/>
      <c r="BT14" s="3"/>
      <c r="BU14" s="3"/>
    </row>
    <row r="15" spans="1:73" ht="15">
      <c r="A15" s="14" t="s">
        <v>242</v>
      </c>
      <c r="B15" s="15"/>
      <c r="C15" s="15"/>
      <c r="D15" s="92">
        <v>327.3743016759777</v>
      </c>
      <c r="E15" s="82"/>
      <c r="F15" s="110" t="s">
        <v>421</v>
      </c>
      <c r="G15" s="15"/>
      <c r="H15" s="112" t="s">
        <v>293</v>
      </c>
      <c r="I15" s="67"/>
      <c r="J15" s="67"/>
      <c r="K15" s="112" t="s">
        <v>293</v>
      </c>
      <c r="L15" s="93">
        <v>755.8158940397351</v>
      </c>
      <c r="M15" s="94">
        <v>2857.6923828125</v>
      </c>
      <c r="N15" s="94">
        <v>7341.37109375</v>
      </c>
      <c r="O15" s="78"/>
      <c r="P15" s="95"/>
      <c r="Q15" s="95"/>
      <c r="R15" s="96"/>
      <c r="S15" s="51">
        <v>1</v>
      </c>
      <c r="T15" s="51">
        <v>1</v>
      </c>
      <c r="U15" s="52">
        <v>0</v>
      </c>
      <c r="V15" s="52">
        <v>0</v>
      </c>
      <c r="W15" s="52">
        <v>0.02</v>
      </c>
      <c r="X15" s="52">
        <v>0.999989</v>
      </c>
      <c r="Y15" s="52">
        <v>0</v>
      </c>
      <c r="Z15" s="52" t="s">
        <v>473</v>
      </c>
      <c r="AA15" s="83">
        <v>15</v>
      </c>
      <c r="AB15" s="83"/>
      <c r="AC15" s="97"/>
      <c r="AD15" s="86" t="s">
        <v>408</v>
      </c>
      <c r="AE15" s="88" t="s">
        <v>343</v>
      </c>
      <c r="AF15" s="86" t="s">
        <v>293</v>
      </c>
      <c r="AG15" s="86" t="s">
        <v>280</v>
      </c>
      <c r="AH15" s="86"/>
      <c r="AI15" s="86" t="s">
        <v>459</v>
      </c>
      <c r="AJ15" s="90">
        <v>43482.627291666664</v>
      </c>
      <c r="AK15" s="88" t="s">
        <v>421</v>
      </c>
      <c r="AL15" s="88" t="s">
        <v>343</v>
      </c>
      <c r="AM15" s="86">
        <v>186</v>
      </c>
      <c r="AN15" s="86">
        <v>99</v>
      </c>
      <c r="AO15" s="86">
        <v>97</v>
      </c>
      <c r="AP15" s="86"/>
      <c r="AQ15" s="86"/>
      <c r="AR15" s="86"/>
      <c r="AS15" s="86"/>
      <c r="AT15" s="86"/>
      <c r="AU15" s="86"/>
      <c r="AV15" s="86"/>
      <c r="AW15" s="86" t="str">
        <f>REPLACE(INDEX(GroupVertices[Group],MATCH(Vertices[[#This Row],[Vertex]],GroupVertices[Vertex],0)),1,1,"")</f>
        <v>1</v>
      </c>
      <c r="AX15" s="51">
        <v>0</v>
      </c>
      <c r="AY15" s="52">
        <v>0</v>
      </c>
      <c r="AZ15" s="51">
        <v>1</v>
      </c>
      <c r="BA15" s="52">
        <v>5.2631578947368425</v>
      </c>
      <c r="BB15" s="51">
        <v>0</v>
      </c>
      <c r="BC15" s="52">
        <v>0</v>
      </c>
      <c r="BD15" s="51">
        <v>18</v>
      </c>
      <c r="BE15" s="52">
        <v>94.73684210526316</v>
      </c>
      <c r="BF15" s="51">
        <v>19</v>
      </c>
      <c r="BG15" s="51"/>
      <c r="BH15" s="51"/>
      <c r="BI15" s="51"/>
      <c r="BJ15" s="51"/>
      <c r="BK15" s="51"/>
      <c r="BL15" s="51"/>
      <c r="BM15" s="122" t="s">
        <v>707</v>
      </c>
      <c r="BN15" s="122" t="s">
        <v>707</v>
      </c>
      <c r="BO15" s="122" t="s">
        <v>759</v>
      </c>
      <c r="BP15" s="122" t="s">
        <v>759</v>
      </c>
      <c r="BQ15" s="2"/>
      <c r="BR15" s="3"/>
      <c r="BS15" s="3"/>
      <c r="BT15" s="3"/>
      <c r="BU15" s="3"/>
    </row>
    <row r="16" spans="1:73" ht="15">
      <c r="A16" s="14" t="s">
        <v>243</v>
      </c>
      <c r="B16" s="15"/>
      <c r="C16" s="15"/>
      <c r="D16" s="92">
        <v>252.1415270018622</v>
      </c>
      <c r="E16" s="82"/>
      <c r="F16" s="110" t="s">
        <v>422</v>
      </c>
      <c r="G16" s="15"/>
      <c r="H16" s="112" t="s">
        <v>294</v>
      </c>
      <c r="I16" s="67"/>
      <c r="J16" s="67"/>
      <c r="K16" s="112" t="s">
        <v>294</v>
      </c>
      <c r="L16" s="93">
        <v>309.9889624724062</v>
      </c>
      <c r="M16" s="94">
        <v>7141.3076171875</v>
      </c>
      <c r="N16" s="94">
        <v>8902.6181640625</v>
      </c>
      <c r="O16" s="78"/>
      <c r="P16" s="95"/>
      <c r="Q16" s="95"/>
      <c r="R16" s="96"/>
      <c r="S16" s="51">
        <v>1</v>
      </c>
      <c r="T16" s="51">
        <v>1</v>
      </c>
      <c r="U16" s="52">
        <v>0</v>
      </c>
      <c r="V16" s="52">
        <v>0</v>
      </c>
      <c r="W16" s="52">
        <v>0.02</v>
      </c>
      <c r="X16" s="52">
        <v>0.999989</v>
      </c>
      <c r="Y16" s="52">
        <v>0</v>
      </c>
      <c r="Z16" s="52" t="s">
        <v>473</v>
      </c>
      <c r="AA16" s="83">
        <v>16</v>
      </c>
      <c r="AB16" s="83"/>
      <c r="AC16" s="97"/>
      <c r="AD16" s="86" t="s">
        <v>408</v>
      </c>
      <c r="AE16" s="88" t="s">
        <v>344</v>
      </c>
      <c r="AF16" s="86" t="s">
        <v>294</v>
      </c>
      <c r="AG16" s="86" t="s">
        <v>280</v>
      </c>
      <c r="AH16" s="86"/>
      <c r="AI16" s="86" t="s">
        <v>459</v>
      </c>
      <c r="AJ16" s="90">
        <v>43482.739583333336</v>
      </c>
      <c r="AK16" s="88" t="s">
        <v>422</v>
      </c>
      <c r="AL16" s="88" t="s">
        <v>344</v>
      </c>
      <c r="AM16" s="86">
        <v>85</v>
      </c>
      <c r="AN16" s="86">
        <v>9</v>
      </c>
      <c r="AO16" s="86">
        <v>86</v>
      </c>
      <c r="AP16" s="86"/>
      <c r="AQ16" s="86"/>
      <c r="AR16" s="86"/>
      <c r="AS16" s="86"/>
      <c r="AT16" s="86"/>
      <c r="AU16" s="86"/>
      <c r="AV16" s="86"/>
      <c r="AW16" s="86" t="str">
        <f>REPLACE(INDEX(GroupVertices[Group],MATCH(Vertices[[#This Row],[Vertex]],GroupVertices[Vertex],0)),1,1,"")</f>
        <v>1</v>
      </c>
      <c r="AX16" s="51">
        <v>0</v>
      </c>
      <c r="AY16" s="52">
        <v>0</v>
      </c>
      <c r="AZ16" s="51">
        <v>3</v>
      </c>
      <c r="BA16" s="52">
        <v>12</v>
      </c>
      <c r="BB16" s="51">
        <v>0</v>
      </c>
      <c r="BC16" s="52">
        <v>0</v>
      </c>
      <c r="BD16" s="51">
        <v>22</v>
      </c>
      <c r="BE16" s="52">
        <v>88</v>
      </c>
      <c r="BF16" s="51">
        <v>25</v>
      </c>
      <c r="BG16" s="51"/>
      <c r="BH16" s="51"/>
      <c r="BI16" s="51"/>
      <c r="BJ16" s="51"/>
      <c r="BK16" s="51"/>
      <c r="BL16" s="51"/>
      <c r="BM16" s="122" t="s">
        <v>708</v>
      </c>
      <c r="BN16" s="122" t="s">
        <v>708</v>
      </c>
      <c r="BO16" s="122" t="s">
        <v>760</v>
      </c>
      <c r="BP16" s="122" t="s">
        <v>760</v>
      </c>
      <c r="BQ16" s="2"/>
      <c r="BR16" s="3"/>
      <c r="BS16" s="3"/>
      <c r="BT16" s="3"/>
      <c r="BU16" s="3"/>
    </row>
    <row r="17" spans="1:73" ht="15">
      <c r="A17" s="14" t="s">
        <v>244</v>
      </c>
      <c r="B17" s="15"/>
      <c r="C17" s="15"/>
      <c r="D17" s="92">
        <v>368.34264432029795</v>
      </c>
      <c r="E17" s="82"/>
      <c r="F17" s="110" t="s">
        <v>423</v>
      </c>
      <c r="G17" s="15"/>
      <c r="H17" s="112" t="s">
        <v>295</v>
      </c>
      <c r="I17" s="67"/>
      <c r="J17" s="67"/>
      <c r="K17" s="112" t="s">
        <v>295</v>
      </c>
      <c r="L17" s="93">
        <v>998.59293598234</v>
      </c>
      <c r="M17" s="94">
        <v>2857.6923828125</v>
      </c>
      <c r="N17" s="94">
        <v>5780.12353515625</v>
      </c>
      <c r="O17" s="78"/>
      <c r="P17" s="95"/>
      <c r="Q17" s="95"/>
      <c r="R17" s="96"/>
      <c r="S17" s="51">
        <v>1</v>
      </c>
      <c r="T17" s="51">
        <v>1</v>
      </c>
      <c r="U17" s="52">
        <v>0</v>
      </c>
      <c r="V17" s="52">
        <v>0</v>
      </c>
      <c r="W17" s="52">
        <v>0.02</v>
      </c>
      <c r="X17" s="52">
        <v>0.999989</v>
      </c>
      <c r="Y17" s="52">
        <v>0</v>
      </c>
      <c r="Z17" s="52" t="s">
        <v>473</v>
      </c>
      <c r="AA17" s="83">
        <v>17</v>
      </c>
      <c r="AB17" s="83"/>
      <c r="AC17" s="97"/>
      <c r="AD17" s="86" t="s">
        <v>408</v>
      </c>
      <c r="AE17" s="88" t="s">
        <v>345</v>
      </c>
      <c r="AF17" s="86" t="s">
        <v>295</v>
      </c>
      <c r="AG17" s="86" t="s">
        <v>280</v>
      </c>
      <c r="AH17" s="86"/>
      <c r="AI17" s="86" t="s">
        <v>459</v>
      </c>
      <c r="AJ17" s="90">
        <v>43483.45972222222</v>
      </c>
      <c r="AK17" s="88" t="s">
        <v>423</v>
      </c>
      <c r="AL17" s="88" t="s">
        <v>345</v>
      </c>
      <c r="AM17" s="86">
        <v>241</v>
      </c>
      <c r="AN17" s="86">
        <v>18</v>
      </c>
      <c r="AO17" s="86">
        <v>221</v>
      </c>
      <c r="AP17" s="86"/>
      <c r="AQ17" s="86"/>
      <c r="AR17" s="86"/>
      <c r="AS17" s="86"/>
      <c r="AT17" s="86"/>
      <c r="AU17" s="86"/>
      <c r="AV17" s="86"/>
      <c r="AW17" s="86" t="str">
        <f>REPLACE(INDEX(GroupVertices[Group],MATCH(Vertices[[#This Row],[Vertex]],GroupVertices[Vertex],0)),1,1,"")</f>
        <v>1</v>
      </c>
      <c r="AX17" s="51">
        <v>0</v>
      </c>
      <c r="AY17" s="52">
        <v>0</v>
      </c>
      <c r="AZ17" s="51">
        <v>2</v>
      </c>
      <c r="BA17" s="52">
        <v>6.896551724137931</v>
      </c>
      <c r="BB17" s="51">
        <v>0</v>
      </c>
      <c r="BC17" s="52">
        <v>0</v>
      </c>
      <c r="BD17" s="51">
        <v>27</v>
      </c>
      <c r="BE17" s="52">
        <v>93.10344827586206</v>
      </c>
      <c r="BF17" s="51">
        <v>29</v>
      </c>
      <c r="BG17" s="51"/>
      <c r="BH17" s="51"/>
      <c r="BI17" s="51"/>
      <c r="BJ17" s="51"/>
      <c r="BK17" s="51" t="s">
        <v>663</v>
      </c>
      <c r="BL17" s="51" t="s">
        <v>663</v>
      </c>
      <c r="BM17" s="122" t="s">
        <v>709</v>
      </c>
      <c r="BN17" s="122" t="s">
        <v>709</v>
      </c>
      <c r="BO17" s="122" t="s">
        <v>761</v>
      </c>
      <c r="BP17" s="122" t="s">
        <v>761</v>
      </c>
      <c r="BQ17" s="2"/>
      <c r="BR17" s="3"/>
      <c r="BS17" s="3"/>
      <c r="BT17" s="3"/>
      <c r="BU17" s="3"/>
    </row>
    <row r="18" spans="1:73" ht="15">
      <c r="A18" s="14" t="s">
        <v>245</v>
      </c>
      <c r="B18" s="15"/>
      <c r="C18" s="15"/>
      <c r="D18" s="92">
        <v>224.58100558659217</v>
      </c>
      <c r="E18" s="82"/>
      <c r="F18" s="110" t="s">
        <v>424</v>
      </c>
      <c r="G18" s="15"/>
      <c r="H18" s="112" t="s">
        <v>296</v>
      </c>
      <c r="I18" s="67"/>
      <c r="J18" s="67"/>
      <c r="K18" s="112" t="s">
        <v>296</v>
      </c>
      <c r="L18" s="93">
        <v>146.6662251655629</v>
      </c>
      <c r="M18" s="94">
        <v>2857.6923828125</v>
      </c>
      <c r="N18" s="94">
        <v>8902.6181640625</v>
      </c>
      <c r="O18" s="78"/>
      <c r="P18" s="95"/>
      <c r="Q18" s="95"/>
      <c r="R18" s="96"/>
      <c r="S18" s="51">
        <v>1</v>
      </c>
      <c r="T18" s="51">
        <v>1</v>
      </c>
      <c r="U18" s="52">
        <v>0</v>
      </c>
      <c r="V18" s="52">
        <v>0</v>
      </c>
      <c r="W18" s="52">
        <v>0.02</v>
      </c>
      <c r="X18" s="52">
        <v>0.999989</v>
      </c>
      <c r="Y18" s="52">
        <v>0</v>
      </c>
      <c r="Z18" s="52" t="s">
        <v>473</v>
      </c>
      <c r="AA18" s="83">
        <v>18</v>
      </c>
      <c r="AB18" s="83"/>
      <c r="AC18" s="97"/>
      <c r="AD18" s="86" t="s">
        <v>408</v>
      </c>
      <c r="AE18" s="88" t="s">
        <v>346</v>
      </c>
      <c r="AF18" s="86" t="s">
        <v>296</v>
      </c>
      <c r="AG18" s="86" t="s">
        <v>280</v>
      </c>
      <c r="AH18" s="86"/>
      <c r="AI18" s="86" t="s">
        <v>459</v>
      </c>
      <c r="AJ18" s="90">
        <v>43483.64976851852</v>
      </c>
      <c r="AK18" s="88" t="s">
        <v>424</v>
      </c>
      <c r="AL18" s="88" t="s">
        <v>346</v>
      </c>
      <c r="AM18" s="86">
        <v>48</v>
      </c>
      <c r="AN18" s="86">
        <v>2</v>
      </c>
      <c r="AO18" s="86">
        <v>21</v>
      </c>
      <c r="AP18" s="86"/>
      <c r="AQ18" s="86"/>
      <c r="AR18" s="86"/>
      <c r="AS18" s="86"/>
      <c r="AT18" s="86"/>
      <c r="AU18" s="86"/>
      <c r="AV18" s="86"/>
      <c r="AW18" s="86" t="str">
        <f>REPLACE(INDEX(GroupVertices[Group],MATCH(Vertices[[#This Row],[Vertex]],GroupVertices[Vertex],0)),1,1,"")</f>
        <v>1</v>
      </c>
      <c r="AX18" s="51">
        <v>0</v>
      </c>
      <c r="AY18" s="52">
        <v>0</v>
      </c>
      <c r="AZ18" s="51">
        <v>1</v>
      </c>
      <c r="BA18" s="52">
        <v>2.9411764705882355</v>
      </c>
      <c r="BB18" s="51">
        <v>0</v>
      </c>
      <c r="BC18" s="52">
        <v>0</v>
      </c>
      <c r="BD18" s="51">
        <v>33</v>
      </c>
      <c r="BE18" s="52">
        <v>97.05882352941177</v>
      </c>
      <c r="BF18" s="51">
        <v>34</v>
      </c>
      <c r="BG18" s="51"/>
      <c r="BH18" s="51"/>
      <c r="BI18" s="51"/>
      <c r="BJ18" s="51"/>
      <c r="BK18" s="51"/>
      <c r="BL18" s="51"/>
      <c r="BM18" s="122" t="s">
        <v>710</v>
      </c>
      <c r="BN18" s="122" t="s">
        <v>710</v>
      </c>
      <c r="BO18" s="122" t="s">
        <v>762</v>
      </c>
      <c r="BP18" s="122" t="s">
        <v>762</v>
      </c>
      <c r="BQ18" s="2"/>
      <c r="BR18" s="3"/>
      <c r="BS18" s="3"/>
      <c r="BT18" s="3"/>
      <c r="BU18" s="3"/>
    </row>
    <row r="19" spans="1:73" ht="15">
      <c r="A19" s="14" t="s">
        <v>246</v>
      </c>
      <c r="B19" s="15"/>
      <c r="C19" s="15"/>
      <c r="D19" s="92">
        <v>1000</v>
      </c>
      <c r="E19" s="82"/>
      <c r="F19" s="110" t="s">
        <v>425</v>
      </c>
      <c r="G19" s="15"/>
      <c r="H19" s="112" t="s">
        <v>297</v>
      </c>
      <c r="I19" s="67"/>
      <c r="J19" s="67"/>
      <c r="K19" s="112" t="s">
        <v>297</v>
      </c>
      <c r="L19" s="93">
        <v>4980.13642384106</v>
      </c>
      <c r="M19" s="94">
        <v>8212.2109375</v>
      </c>
      <c r="N19" s="94">
        <v>2657.62890625</v>
      </c>
      <c r="O19" s="78"/>
      <c r="P19" s="95"/>
      <c r="Q19" s="95"/>
      <c r="R19" s="96"/>
      <c r="S19" s="51">
        <v>1</v>
      </c>
      <c r="T19" s="51">
        <v>1</v>
      </c>
      <c r="U19" s="52">
        <v>0</v>
      </c>
      <c r="V19" s="52">
        <v>0</v>
      </c>
      <c r="W19" s="52">
        <v>0.02</v>
      </c>
      <c r="X19" s="52">
        <v>0.999989</v>
      </c>
      <c r="Y19" s="52">
        <v>0</v>
      </c>
      <c r="Z19" s="52" t="s">
        <v>473</v>
      </c>
      <c r="AA19" s="83">
        <v>19</v>
      </c>
      <c r="AB19" s="83"/>
      <c r="AC19" s="97"/>
      <c r="AD19" s="86" t="s">
        <v>408</v>
      </c>
      <c r="AE19" s="88" t="s">
        <v>347</v>
      </c>
      <c r="AF19" s="86" t="s">
        <v>297</v>
      </c>
      <c r="AG19" s="86" t="s">
        <v>280</v>
      </c>
      <c r="AH19" s="86"/>
      <c r="AI19" s="86" t="s">
        <v>459</v>
      </c>
      <c r="AJ19" s="90">
        <v>43483.76527777778</v>
      </c>
      <c r="AK19" s="88" t="s">
        <v>425</v>
      </c>
      <c r="AL19" s="88" t="s">
        <v>347</v>
      </c>
      <c r="AM19" s="86">
        <v>1143</v>
      </c>
      <c r="AN19" s="86">
        <v>43</v>
      </c>
      <c r="AO19" s="86">
        <v>303</v>
      </c>
      <c r="AP19" s="86"/>
      <c r="AQ19" s="86"/>
      <c r="AR19" s="86"/>
      <c r="AS19" s="86"/>
      <c r="AT19" s="86"/>
      <c r="AU19" s="86"/>
      <c r="AV19" s="86"/>
      <c r="AW19" s="86" t="str">
        <f>REPLACE(INDEX(GroupVertices[Group],MATCH(Vertices[[#This Row],[Vertex]],GroupVertices[Vertex],0)),1,1,"")</f>
        <v>1</v>
      </c>
      <c r="AX19" s="51">
        <v>0</v>
      </c>
      <c r="AY19" s="52">
        <v>0</v>
      </c>
      <c r="AZ19" s="51">
        <v>1</v>
      </c>
      <c r="BA19" s="52">
        <v>5.882352941176471</v>
      </c>
      <c r="BB19" s="51">
        <v>0</v>
      </c>
      <c r="BC19" s="52">
        <v>0</v>
      </c>
      <c r="BD19" s="51">
        <v>16</v>
      </c>
      <c r="BE19" s="52">
        <v>94.11764705882354</v>
      </c>
      <c r="BF19" s="51">
        <v>17</v>
      </c>
      <c r="BG19" s="51"/>
      <c r="BH19" s="51"/>
      <c r="BI19" s="51"/>
      <c r="BJ19" s="51"/>
      <c r="BK19" s="51" t="s">
        <v>653</v>
      </c>
      <c r="BL19" s="51" t="s">
        <v>653</v>
      </c>
      <c r="BM19" s="122" t="s">
        <v>711</v>
      </c>
      <c r="BN19" s="122" t="s">
        <v>711</v>
      </c>
      <c r="BO19" s="122" t="s">
        <v>763</v>
      </c>
      <c r="BP19" s="122" t="s">
        <v>763</v>
      </c>
      <c r="BQ19" s="2"/>
      <c r="BR19" s="3"/>
      <c r="BS19" s="3"/>
      <c r="BT19" s="3"/>
      <c r="BU19" s="3"/>
    </row>
    <row r="20" spans="1:73" ht="409.5">
      <c r="A20" s="14" t="s">
        <v>247</v>
      </c>
      <c r="B20" s="15"/>
      <c r="C20" s="15"/>
      <c r="D20" s="92">
        <v>908.3798882681564</v>
      </c>
      <c r="E20" s="82"/>
      <c r="F20" s="110" t="s">
        <v>426</v>
      </c>
      <c r="G20" s="15"/>
      <c r="H20" s="57" t="s">
        <v>298</v>
      </c>
      <c r="I20" s="67"/>
      <c r="J20" s="67"/>
      <c r="K20" s="57" t="s">
        <v>298</v>
      </c>
      <c r="L20" s="93">
        <v>4198.835761589404</v>
      </c>
      <c r="M20" s="94">
        <v>3928.59619140625</v>
      </c>
      <c r="N20" s="94">
        <v>2657.62890625</v>
      </c>
      <c r="O20" s="78"/>
      <c r="P20" s="95"/>
      <c r="Q20" s="95"/>
      <c r="R20" s="96"/>
      <c r="S20" s="51">
        <v>1</v>
      </c>
      <c r="T20" s="51">
        <v>1</v>
      </c>
      <c r="U20" s="52">
        <v>0</v>
      </c>
      <c r="V20" s="52">
        <v>0</v>
      </c>
      <c r="W20" s="52">
        <v>0.02</v>
      </c>
      <c r="X20" s="52">
        <v>0.999989</v>
      </c>
      <c r="Y20" s="52">
        <v>0</v>
      </c>
      <c r="Z20" s="52" t="s">
        <v>473</v>
      </c>
      <c r="AA20" s="83">
        <v>20</v>
      </c>
      <c r="AB20" s="83"/>
      <c r="AC20" s="97"/>
      <c r="AD20" s="86" t="s">
        <v>408</v>
      </c>
      <c r="AE20" s="88" t="s">
        <v>348</v>
      </c>
      <c r="AF20" s="86" t="s">
        <v>298</v>
      </c>
      <c r="AG20" s="86" t="s">
        <v>280</v>
      </c>
      <c r="AH20" s="86"/>
      <c r="AI20" s="86" t="s">
        <v>459</v>
      </c>
      <c r="AJ20" s="90">
        <v>43484.31376157407</v>
      </c>
      <c r="AK20" s="88" t="s">
        <v>426</v>
      </c>
      <c r="AL20" s="88" t="s">
        <v>348</v>
      </c>
      <c r="AM20" s="86">
        <v>966</v>
      </c>
      <c r="AN20" s="86">
        <v>106</v>
      </c>
      <c r="AO20" s="86">
        <v>304</v>
      </c>
      <c r="AP20" s="86"/>
      <c r="AQ20" s="86"/>
      <c r="AR20" s="86"/>
      <c r="AS20" s="86"/>
      <c r="AT20" s="86"/>
      <c r="AU20" s="86"/>
      <c r="AV20" s="86"/>
      <c r="AW20" s="86" t="str">
        <f>REPLACE(INDEX(GroupVertices[Group],MATCH(Vertices[[#This Row],[Vertex]],GroupVertices[Vertex],0)),1,1,"")</f>
        <v>1</v>
      </c>
      <c r="AX20" s="51">
        <v>0</v>
      </c>
      <c r="AY20" s="52">
        <v>0</v>
      </c>
      <c r="AZ20" s="51">
        <v>1</v>
      </c>
      <c r="BA20" s="52">
        <v>3.0303030303030303</v>
      </c>
      <c r="BB20" s="51">
        <v>0</v>
      </c>
      <c r="BC20" s="52">
        <v>0</v>
      </c>
      <c r="BD20" s="51">
        <v>32</v>
      </c>
      <c r="BE20" s="52">
        <v>96.96969696969697</v>
      </c>
      <c r="BF20" s="51">
        <v>33</v>
      </c>
      <c r="BG20" s="51"/>
      <c r="BH20" s="51"/>
      <c r="BI20" s="51"/>
      <c r="BJ20" s="51"/>
      <c r="BK20" s="51" t="s">
        <v>664</v>
      </c>
      <c r="BL20" s="51" t="s">
        <v>664</v>
      </c>
      <c r="BM20" s="122" t="s">
        <v>712</v>
      </c>
      <c r="BN20" s="122" t="s">
        <v>712</v>
      </c>
      <c r="BO20" s="122" t="s">
        <v>764</v>
      </c>
      <c r="BP20" s="122" t="s">
        <v>764</v>
      </c>
      <c r="BQ20" s="2"/>
      <c r="BR20" s="3"/>
      <c r="BS20" s="3"/>
      <c r="BT20" s="3"/>
      <c r="BU20" s="3"/>
    </row>
    <row r="21" spans="1:73" ht="15">
      <c r="A21" s="14" t="s">
        <v>248</v>
      </c>
      <c r="B21" s="15"/>
      <c r="C21" s="15"/>
      <c r="D21" s="92">
        <v>562.0111731843575</v>
      </c>
      <c r="E21" s="82"/>
      <c r="F21" s="110" t="s">
        <v>427</v>
      </c>
      <c r="G21" s="15"/>
      <c r="H21" s="112" t="s">
        <v>299</v>
      </c>
      <c r="I21" s="67"/>
      <c r="J21" s="67"/>
      <c r="K21" s="112" t="s">
        <v>299</v>
      </c>
      <c r="L21" s="93">
        <v>2146.266225165563</v>
      </c>
      <c r="M21" s="94">
        <v>4999.5</v>
      </c>
      <c r="N21" s="94">
        <v>4218.87646484375</v>
      </c>
      <c r="O21" s="78"/>
      <c r="P21" s="95"/>
      <c r="Q21" s="95"/>
      <c r="R21" s="96"/>
      <c r="S21" s="51">
        <v>1</v>
      </c>
      <c r="T21" s="51">
        <v>1</v>
      </c>
      <c r="U21" s="52">
        <v>0</v>
      </c>
      <c r="V21" s="52">
        <v>0</v>
      </c>
      <c r="W21" s="52">
        <v>0.02</v>
      </c>
      <c r="X21" s="52">
        <v>0.999989</v>
      </c>
      <c r="Y21" s="52">
        <v>0</v>
      </c>
      <c r="Z21" s="52" t="s">
        <v>473</v>
      </c>
      <c r="AA21" s="83">
        <v>21</v>
      </c>
      <c r="AB21" s="83"/>
      <c r="AC21" s="97"/>
      <c r="AD21" s="86" t="s">
        <v>408</v>
      </c>
      <c r="AE21" s="88" t="s">
        <v>349</v>
      </c>
      <c r="AF21" s="86" t="s">
        <v>299</v>
      </c>
      <c r="AG21" s="86" t="s">
        <v>280</v>
      </c>
      <c r="AH21" s="86"/>
      <c r="AI21" s="86" t="s">
        <v>459</v>
      </c>
      <c r="AJ21" s="90">
        <v>43484.676412037035</v>
      </c>
      <c r="AK21" s="88" t="s">
        <v>427</v>
      </c>
      <c r="AL21" s="88" t="s">
        <v>349</v>
      </c>
      <c r="AM21" s="86">
        <v>501</v>
      </c>
      <c r="AN21" s="86">
        <v>26</v>
      </c>
      <c r="AO21" s="86">
        <v>87</v>
      </c>
      <c r="AP21" s="86"/>
      <c r="AQ21" s="86"/>
      <c r="AR21" s="86"/>
      <c r="AS21" s="86"/>
      <c r="AT21" s="86"/>
      <c r="AU21" s="86"/>
      <c r="AV21" s="86"/>
      <c r="AW21" s="86" t="str">
        <f>REPLACE(INDEX(GroupVertices[Group],MATCH(Vertices[[#This Row],[Vertex]],GroupVertices[Vertex],0)),1,1,"")</f>
        <v>1</v>
      </c>
      <c r="AX21" s="51">
        <v>2</v>
      </c>
      <c r="AY21" s="52">
        <v>5.882352941176471</v>
      </c>
      <c r="AZ21" s="51">
        <v>1</v>
      </c>
      <c r="BA21" s="52">
        <v>2.9411764705882355</v>
      </c>
      <c r="BB21" s="51">
        <v>0</v>
      </c>
      <c r="BC21" s="52">
        <v>0</v>
      </c>
      <c r="BD21" s="51">
        <v>31</v>
      </c>
      <c r="BE21" s="52">
        <v>91.17647058823529</v>
      </c>
      <c r="BF21" s="51">
        <v>34</v>
      </c>
      <c r="BG21" s="51"/>
      <c r="BH21" s="51"/>
      <c r="BI21" s="51"/>
      <c r="BJ21" s="51"/>
      <c r="BK21" s="51" t="s">
        <v>651</v>
      </c>
      <c r="BL21" s="51" t="s">
        <v>651</v>
      </c>
      <c r="BM21" s="122" t="s">
        <v>713</v>
      </c>
      <c r="BN21" s="122" t="s">
        <v>713</v>
      </c>
      <c r="BO21" s="122" t="s">
        <v>765</v>
      </c>
      <c r="BP21" s="122" t="s">
        <v>765</v>
      </c>
      <c r="BQ21" s="2"/>
      <c r="BR21" s="3"/>
      <c r="BS21" s="3"/>
      <c r="BT21" s="3"/>
      <c r="BU21" s="3"/>
    </row>
    <row r="22" spans="1:73" ht="409.5">
      <c r="A22" s="14" t="s">
        <v>249</v>
      </c>
      <c r="B22" s="15"/>
      <c r="C22" s="15"/>
      <c r="D22" s="92">
        <v>340.7821229050279</v>
      </c>
      <c r="E22" s="82"/>
      <c r="F22" s="110" t="s">
        <v>428</v>
      </c>
      <c r="G22" s="15"/>
      <c r="H22" s="57" t="s">
        <v>300</v>
      </c>
      <c r="I22" s="67"/>
      <c r="J22" s="67"/>
      <c r="K22" s="57" t="s">
        <v>300</v>
      </c>
      <c r="L22" s="93">
        <v>835.2701986754967</v>
      </c>
      <c r="M22" s="94">
        <v>3928.59619140625</v>
      </c>
      <c r="N22" s="94">
        <v>7341.37109375</v>
      </c>
      <c r="O22" s="78"/>
      <c r="P22" s="95"/>
      <c r="Q22" s="95"/>
      <c r="R22" s="96"/>
      <c r="S22" s="51">
        <v>1</v>
      </c>
      <c r="T22" s="51">
        <v>1</v>
      </c>
      <c r="U22" s="52">
        <v>0</v>
      </c>
      <c r="V22" s="52">
        <v>0</v>
      </c>
      <c r="W22" s="52">
        <v>0.02</v>
      </c>
      <c r="X22" s="52">
        <v>0.999989</v>
      </c>
      <c r="Y22" s="52">
        <v>0</v>
      </c>
      <c r="Z22" s="52" t="s">
        <v>473</v>
      </c>
      <c r="AA22" s="83">
        <v>22</v>
      </c>
      <c r="AB22" s="83"/>
      <c r="AC22" s="97"/>
      <c r="AD22" s="86" t="s">
        <v>408</v>
      </c>
      <c r="AE22" s="88" t="s">
        <v>350</v>
      </c>
      <c r="AF22" s="86" t="s">
        <v>300</v>
      </c>
      <c r="AG22" s="86" t="s">
        <v>280</v>
      </c>
      <c r="AH22" s="86"/>
      <c r="AI22" s="86" t="s">
        <v>459</v>
      </c>
      <c r="AJ22" s="90">
        <v>43484.739583333336</v>
      </c>
      <c r="AK22" s="88" t="s">
        <v>428</v>
      </c>
      <c r="AL22" s="88" t="s">
        <v>350</v>
      </c>
      <c r="AM22" s="86">
        <v>204</v>
      </c>
      <c r="AN22" s="86">
        <v>13</v>
      </c>
      <c r="AO22" s="86">
        <v>34</v>
      </c>
      <c r="AP22" s="86"/>
      <c r="AQ22" s="86"/>
      <c r="AR22" s="86"/>
      <c r="AS22" s="86"/>
      <c r="AT22" s="86"/>
      <c r="AU22" s="86"/>
      <c r="AV22" s="86"/>
      <c r="AW22" s="86" t="str">
        <f>REPLACE(INDEX(GroupVertices[Group],MATCH(Vertices[[#This Row],[Vertex]],GroupVertices[Vertex],0)),1,1,"")</f>
        <v>1</v>
      </c>
      <c r="AX22" s="51">
        <v>0</v>
      </c>
      <c r="AY22" s="52">
        <v>0</v>
      </c>
      <c r="AZ22" s="51">
        <v>3</v>
      </c>
      <c r="BA22" s="52">
        <v>9.375</v>
      </c>
      <c r="BB22" s="51">
        <v>0</v>
      </c>
      <c r="BC22" s="52">
        <v>0</v>
      </c>
      <c r="BD22" s="51">
        <v>29</v>
      </c>
      <c r="BE22" s="52">
        <v>90.625</v>
      </c>
      <c r="BF22" s="51">
        <v>32</v>
      </c>
      <c r="BG22" s="51"/>
      <c r="BH22" s="51"/>
      <c r="BI22" s="51"/>
      <c r="BJ22" s="51"/>
      <c r="BK22" s="51" t="s">
        <v>690</v>
      </c>
      <c r="BL22" s="51" t="s">
        <v>690</v>
      </c>
      <c r="BM22" s="122" t="s">
        <v>714</v>
      </c>
      <c r="BN22" s="122" t="s">
        <v>714</v>
      </c>
      <c r="BO22" s="122" t="s">
        <v>766</v>
      </c>
      <c r="BP22" s="122" t="s">
        <v>766</v>
      </c>
      <c r="BQ22" s="2"/>
      <c r="BR22" s="3"/>
      <c r="BS22" s="3"/>
      <c r="BT22" s="3"/>
      <c r="BU22" s="3"/>
    </row>
    <row r="23" spans="1:73" ht="15">
      <c r="A23" s="14" t="s">
        <v>250</v>
      </c>
      <c r="B23" s="15"/>
      <c r="C23" s="15"/>
      <c r="D23" s="92">
        <v>342.27188081936686</v>
      </c>
      <c r="E23" s="82"/>
      <c r="F23" s="110" t="s">
        <v>429</v>
      </c>
      <c r="G23" s="15"/>
      <c r="H23" s="112" t="s">
        <v>301</v>
      </c>
      <c r="I23" s="67"/>
      <c r="J23" s="67"/>
      <c r="K23" s="112" t="s">
        <v>301</v>
      </c>
      <c r="L23" s="93">
        <v>844.0984547461369</v>
      </c>
      <c r="M23" s="94">
        <v>4999.5</v>
      </c>
      <c r="N23" s="94">
        <v>7341.37109375</v>
      </c>
      <c r="O23" s="78"/>
      <c r="P23" s="95"/>
      <c r="Q23" s="95"/>
      <c r="R23" s="96"/>
      <c r="S23" s="51">
        <v>1</v>
      </c>
      <c r="T23" s="51">
        <v>1</v>
      </c>
      <c r="U23" s="52">
        <v>0</v>
      </c>
      <c r="V23" s="52">
        <v>0</v>
      </c>
      <c r="W23" s="52">
        <v>0.02</v>
      </c>
      <c r="X23" s="52">
        <v>0.999989</v>
      </c>
      <c r="Y23" s="52">
        <v>0</v>
      </c>
      <c r="Z23" s="52" t="s">
        <v>473</v>
      </c>
      <c r="AA23" s="83">
        <v>23</v>
      </c>
      <c r="AB23" s="83"/>
      <c r="AC23" s="97"/>
      <c r="AD23" s="86" t="s">
        <v>408</v>
      </c>
      <c r="AE23" s="88" t="s">
        <v>351</v>
      </c>
      <c r="AF23" s="86" t="s">
        <v>301</v>
      </c>
      <c r="AG23" s="86" t="s">
        <v>280</v>
      </c>
      <c r="AH23" s="86"/>
      <c r="AI23" s="86" t="s">
        <v>459</v>
      </c>
      <c r="AJ23" s="90">
        <v>43485.12569444445</v>
      </c>
      <c r="AK23" s="88" t="s">
        <v>429</v>
      </c>
      <c r="AL23" s="88" t="s">
        <v>351</v>
      </c>
      <c r="AM23" s="86">
        <v>206</v>
      </c>
      <c r="AN23" s="86">
        <v>21</v>
      </c>
      <c r="AO23" s="86">
        <v>129</v>
      </c>
      <c r="AP23" s="86"/>
      <c r="AQ23" s="86"/>
      <c r="AR23" s="86"/>
      <c r="AS23" s="86"/>
      <c r="AT23" s="86"/>
      <c r="AU23" s="86"/>
      <c r="AV23" s="86"/>
      <c r="AW23" s="86" t="str">
        <f>REPLACE(INDEX(GroupVertices[Group],MATCH(Vertices[[#This Row],[Vertex]],GroupVertices[Vertex],0)),1,1,"")</f>
        <v>1</v>
      </c>
      <c r="AX23" s="51">
        <v>0</v>
      </c>
      <c r="AY23" s="52">
        <v>0</v>
      </c>
      <c r="AZ23" s="51">
        <v>1</v>
      </c>
      <c r="BA23" s="52">
        <v>3.5714285714285716</v>
      </c>
      <c r="BB23" s="51">
        <v>0</v>
      </c>
      <c r="BC23" s="52">
        <v>0</v>
      </c>
      <c r="BD23" s="51">
        <v>27</v>
      </c>
      <c r="BE23" s="52">
        <v>96.42857142857143</v>
      </c>
      <c r="BF23" s="51">
        <v>28</v>
      </c>
      <c r="BG23" s="51"/>
      <c r="BH23" s="51"/>
      <c r="BI23" s="51"/>
      <c r="BJ23" s="51"/>
      <c r="BK23" s="51"/>
      <c r="BL23" s="51"/>
      <c r="BM23" s="122" t="s">
        <v>715</v>
      </c>
      <c r="BN23" s="122" t="s">
        <v>715</v>
      </c>
      <c r="BO23" s="122" t="s">
        <v>767</v>
      </c>
      <c r="BP23" s="122" t="s">
        <v>767</v>
      </c>
      <c r="BQ23" s="2"/>
      <c r="BR23" s="3"/>
      <c r="BS23" s="3"/>
      <c r="BT23" s="3"/>
      <c r="BU23" s="3"/>
    </row>
    <row r="24" spans="1:73" ht="15">
      <c r="A24" s="14" t="s">
        <v>251</v>
      </c>
      <c r="B24" s="15"/>
      <c r="C24" s="15"/>
      <c r="D24" s="92">
        <v>430.9124767225326</v>
      </c>
      <c r="E24" s="82"/>
      <c r="F24" s="110" t="s">
        <v>430</v>
      </c>
      <c r="G24" s="15"/>
      <c r="H24" s="112" t="s">
        <v>302</v>
      </c>
      <c r="I24" s="67"/>
      <c r="J24" s="67"/>
      <c r="K24" s="112" t="s">
        <v>302</v>
      </c>
      <c r="L24" s="93">
        <v>1369.3796909492273</v>
      </c>
      <c r="M24" s="94">
        <v>7141.3076171875</v>
      </c>
      <c r="N24" s="94">
        <v>5780.12353515625</v>
      </c>
      <c r="O24" s="78"/>
      <c r="P24" s="95"/>
      <c r="Q24" s="95"/>
      <c r="R24" s="96"/>
      <c r="S24" s="51">
        <v>1</v>
      </c>
      <c r="T24" s="51">
        <v>1</v>
      </c>
      <c r="U24" s="52">
        <v>0</v>
      </c>
      <c r="V24" s="52">
        <v>0</v>
      </c>
      <c r="W24" s="52">
        <v>0.02</v>
      </c>
      <c r="X24" s="52">
        <v>0.999989</v>
      </c>
      <c r="Y24" s="52">
        <v>0</v>
      </c>
      <c r="Z24" s="52" t="s">
        <v>473</v>
      </c>
      <c r="AA24" s="83">
        <v>24</v>
      </c>
      <c r="AB24" s="83"/>
      <c r="AC24" s="97"/>
      <c r="AD24" s="86" t="s">
        <v>408</v>
      </c>
      <c r="AE24" s="88" t="s">
        <v>352</v>
      </c>
      <c r="AF24" s="86" t="s">
        <v>302</v>
      </c>
      <c r="AG24" s="86" t="s">
        <v>280</v>
      </c>
      <c r="AH24" s="86"/>
      <c r="AI24" s="86" t="s">
        <v>459</v>
      </c>
      <c r="AJ24" s="90">
        <v>43485.37619212963</v>
      </c>
      <c r="AK24" s="88" t="s">
        <v>430</v>
      </c>
      <c r="AL24" s="88" t="s">
        <v>352</v>
      </c>
      <c r="AM24" s="86">
        <v>325</v>
      </c>
      <c r="AN24" s="86">
        <v>17</v>
      </c>
      <c r="AO24" s="86">
        <v>43</v>
      </c>
      <c r="AP24" s="86"/>
      <c r="AQ24" s="86"/>
      <c r="AR24" s="86"/>
      <c r="AS24" s="86"/>
      <c r="AT24" s="86"/>
      <c r="AU24" s="86"/>
      <c r="AV24" s="86"/>
      <c r="AW24" s="86" t="str">
        <f>REPLACE(INDEX(GroupVertices[Group],MATCH(Vertices[[#This Row],[Vertex]],GroupVertices[Vertex],0)),1,1,"")</f>
        <v>1</v>
      </c>
      <c r="AX24" s="51">
        <v>0</v>
      </c>
      <c r="AY24" s="52">
        <v>0</v>
      </c>
      <c r="AZ24" s="51">
        <v>0</v>
      </c>
      <c r="BA24" s="52">
        <v>0</v>
      </c>
      <c r="BB24" s="51">
        <v>0</v>
      </c>
      <c r="BC24" s="52">
        <v>0</v>
      </c>
      <c r="BD24" s="51">
        <v>33</v>
      </c>
      <c r="BE24" s="52">
        <v>100</v>
      </c>
      <c r="BF24" s="51">
        <v>33</v>
      </c>
      <c r="BG24" s="51"/>
      <c r="BH24" s="51"/>
      <c r="BI24" s="51"/>
      <c r="BJ24" s="51"/>
      <c r="BK24" s="51" t="s">
        <v>690</v>
      </c>
      <c r="BL24" s="51" t="s">
        <v>690</v>
      </c>
      <c r="BM24" s="122" t="s">
        <v>716</v>
      </c>
      <c r="BN24" s="122" t="s">
        <v>716</v>
      </c>
      <c r="BO24" s="122" t="s">
        <v>768</v>
      </c>
      <c r="BP24" s="122" t="s">
        <v>768</v>
      </c>
      <c r="BQ24" s="2"/>
      <c r="BR24" s="3"/>
      <c r="BS24" s="3"/>
      <c r="BT24" s="3"/>
      <c r="BU24" s="3"/>
    </row>
    <row r="25" spans="1:73" ht="15">
      <c r="A25" s="14" t="s">
        <v>252</v>
      </c>
      <c r="B25" s="15"/>
      <c r="C25" s="15"/>
      <c r="D25" s="92">
        <v>1000</v>
      </c>
      <c r="E25" s="82"/>
      <c r="F25" s="110" t="s">
        <v>431</v>
      </c>
      <c r="G25" s="15"/>
      <c r="H25" s="112" t="s">
        <v>303</v>
      </c>
      <c r="I25" s="67"/>
      <c r="J25" s="67"/>
      <c r="K25" s="112" t="s">
        <v>303</v>
      </c>
      <c r="L25" s="93">
        <v>4958.06578366446</v>
      </c>
      <c r="M25" s="94">
        <v>7141.3076171875</v>
      </c>
      <c r="N25" s="94">
        <v>2657.62890625</v>
      </c>
      <c r="O25" s="78"/>
      <c r="P25" s="95"/>
      <c r="Q25" s="95"/>
      <c r="R25" s="96"/>
      <c r="S25" s="51">
        <v>1</v>
      </c>
      <c r="T25" s="51">
        <v>1</v>
      </c>
      <c r="U25" s="52">
        <v>0</v>
      </c>
      <c r="V25" s="52">
        <v>0</v>
      </c>
      <c r="W25" s="52">
        <v>0.02</v>
      </c>
      <c r="X25" s="52">
        <v>0.999989</v>
      </c>
      <c r="Y25" s="52">
        <v>0</v>
      </c>
      <c r="Z25" s="52" t="s">
        <v>473</v>
      </c>
      <c r="AA25" s="83">
        <v>25</v>
      </c>
      <c r="AB25" s="83"/>
      <c r="AC25" s="97"/>
      <c r="AD25" s="86" t="s">
        <v>408</v>
      </c>
      <c r="AE25" s="88" t="s">
        <v>353</v>
      </c>
      <c r="AF25" s="86" t="s">
        <v>303</v>
      </c>
      <c r="AG25" s="86" t="s">
        <v>280</v>
      </c>
      <c r="AH25" s="86"/>
      <c r="AI25" s="86" t="s">
        <v>459</v>
      </c>
      <c r="AJ25" s="90">
        <v>43485.626388888886</v>
      </c>
      <c r="AK25" s="88" t="s">
        <v>431</v>
      </c>
      <c r="AL25" s="88" t="s">
        <v>353</v>
      </c>
      <c r="AM25" s="86">
        <v>1138</v>
      </c>
      <c r="AN25" s="86">
        <v>57</v>
      </c>
      <c r="AO25" s="86">
        <v>411</v>
      </c>
      <c r="AP25" s="86"/>
      <c r="AQ25" s="86"/>
      <c r="AR25" s="86"/>
      <c r="AS25" s="86"/>
      <c r="AT25" s="86"/>
      <c r="AU25" s="86"/>
      <c r="AV25" s="86"/>
      <c r="AW25" s="86" t="str">
        <f>REPLACE(INDEX(GroupVertices[Group],MATCH(Vertices[[#This Row],[Vertex]],GroupVertices[Vertex],0)),1,1,"")</f>
        <v>1</v>
      </c>
      <c r="AX25" s="51">
        <v>0</v>
      </c>
      <c r="AY25" s="52">
        <v>0</v>
      </c>
      <c r="AZ25" s="51">
        <v>0</v>
      </c>
      <c r="BA25" s="52">
        <v>0</v>
      </c>
      <c r="BB25" s="51">
        <v>0</v>
      </c>
      <c r="BC25" s="52">
        <v>0</v>
      </c>
      <c r="BD25" s="51">
        <v>8</v>
      </c>
      <c r="BE25" s="52">
        <v>100</v>
      </c>
      <c r="BF25" s="51">
        <v>8</v>
      </c>
      <c r="BG25" s="51"/>
      <c r="BH25" s="51"/>
      <c r="BI25" s="51"/>
      <c r="BJ25" s="51"/>
      <c r="BK25" s="51" t="s">
        <v>653</v>
      </c>
      <c r="BL25" s="51" t="s">
        <v>653</v>
      </c>
      <c r="BM25" s="122" t="s">
        <v>717</v>
      </c>
      <c r="BN25" s="122" t="s">
        <v>717</v>
      </c>
      <c r="BO25" s="122" t="s">
        <v>769</v>
      </c>
      <c r="BP25" s="122" t="s">
        <v>769</v>
      </c>
      <c r="BQ25" s="2"/>
      <c r="BR25" s="3"/>
      <c r="BS25" s="3"/>
      <c r="BT25" s="3"/>
      <c r="BU25" s="3"/>
    </row>
    <row r="26" spans="1:73" ht="15">
      <c r="A26" s="14" t="s">
        <v>253</v>
      </c>
      <c r="B26" s="15"/>
      <c r="C26" s="15"/>
      <c r="D26" s="92">
        <v>267.78398510242084</v>
      </c>
      <c r="E26" s="82"/>
      <c r="F26" s="110" t="s">
        <v>432</v>
      </c>
      <c r="G26" s="15"/>
      <c r="H26" s="112" t="s">
        <v>304</v>
      </c>
      <c r="I26" s="67"/>
      <c r="J26" s="67"/>
      <c r="K26" s="112" t="s">
        <v>304</v>
      </c>
      <c r="L26" s="93">
        <v>402.68565121412803</v>
      </c>
      <c r="M26" s="94">
        <v>8212.2109375</v>
      </c>
      <c r="N26" s="94">
        <v>8902.6181640625</v>
      </c>
      <c r="O26" s="78"/>
      <c r="P26" s="95"/>
      <c r="Q26" s="95"/>
      <c r="R26" s="96"/>
      <c r="S26" s="51">
        <v>1</v>
      </c>
      <c r="T26" s="51">
        <v>1</v>
      </c>
      <c r="U26" s="52">
        <v>0</v>
      </c>
      <c r="V26" s="52">
        <v>0</v>
      </c>
      <c r="W26" s="52">
        <v>0.02</v>
      </c>
      <c r="X26" s="52">
        <v>0.999989</v>
      </c>
      <c r="Y26" s="52">
        <v>0</v>
      </c>
      <c r="Z26" s="52" t="s">
        <v>473</v>
      </c>
      <c r="AA26" s="83">
        <v>26</v>
      </c>
      <c r="AB26" s="83"/>
      <c r="AC26" s="97"/>
      <c r="AD26" s="86" t="s">
        <v>408</v>
      </c>
      <c r="AE26" s="88" t="s">
        <v>354</v>
      </c>
      <c r="AF26" s="86" t="s">
        <v>304</v>
      </c>
      <c r="AG26" s="86" t="s">
        <v>280</v>
      </c>
      <c r="AH26" s="86"/>
      <c r="AI26" s="86" t="s">
        <v>459</v>
      </c>
      <c r="AJ26" s="90">
        <v>43486.36634259259</v>
      </c>
      <c r="AK26" s="88" t="s">
        <v>432</v>
      </c>
      <c r="AL26" s="88" t="s">
        <v>354</v>
      </c>
      <c r="AM26" s="86">
        <v>106</v>
      </c>
      <c r="AN26" s="86">
        <v>4</v>
      </c>
      <c r="AO26" s="86">
        <v>24</v>
      </c>
      <c r="AP26" s="86"/>
      <c r="AQ26" s="86"/>
      <c r="AR26" s="86"/>
      <c r="AS26" s="86"/>
      <c r="AT26" s="86"/>
      <c r="AU26" s="86"/>
      <c r="AV26" s="86"/>
      <c r="AW26" s="86" t="str">
        <f>REPLACE(INDEX(GroupVertices[Group],MATCH(Vertices[[#This Row],[Vertex]],GroupVertices[Vertex],0)),1,1,"")</f>
        <v>1</v>
      </c>
      <c r="AX26" s="51">
        <v>0</v>
      </c>
      <c r="AY26" s="52">
        <v>0</v>
      </c>
      <c r="AZ26" s="51">
        <v>0</v>
      </c>
      <c r="BA26" s="52">
        <v>0</v>
      </c>
      <c r="BB26" s="51">
        <v>0</v>
      </c>
      <c r="BC26" s="52">
        <v>0</v>
      </c>
      <c r="BD26" s="51">
        <v>30</v>
      </c>
      <c r="BE26" s="52">
        <v>100</v>
      </c>
      <c r="BF26" s="51">
        <v>30</v>
      </c>
      <c r="BG26" s="51"/>
      <c r="BH26" s="51"/>
      <c r="BI26" s="51"/>
      <c r="BJ26" s="51"/>
      <c r="BK26" s="51"/>
      <c r="BL26" s="51"/>
      <c r="BM26" s="122" t="s">
        <v>718</v>
      </c>
      <c r="BN26" s="122" t="s">
        <v>718</v>
      </c>
      <c r="BO26" s="122" t="s">
        <v>770</v>
      </c>
      <c r="BP26" s="122" t="s">
        <v>770</v>
      </c>
      <c r="BQ26" s="2"/>
      <c r="BR26" s="3"/>
      <c r="BS26" s="3"/>
      <c r="BT26" s="3"/>
      <c r="BU26" s="3"/>
    </row>
    <row r="27" spans="1:73" ht="409.5">
      <c r="A27" s="14" t="s">
        <v>254</v>
      </c>
      <c r="B27" s="15"/>
      <c r="C27" s="15"/>
      <c r="D27" s="92">
        <v>393.66852886405957</v>
      </c>
      <c r="E27" s="82"/>
      <c r="F27" s="110" t="s">
        <v>433</v>
      </c>
      <c r="G27" s="15"/>
      <c r="H27" s="57" t="s">
        <v>305</v>
      </c>
      <c r="I27" s="67"/>
      <c r="J27" s="67"/>
      <c r="K27" s="57" t="s">
        <v>305</v>
      </c>
      <c r="L27" s="93">
        <v>1148.673289183223</v>
      </c>
      <c r="M27" s="94">
        <v>3928.59619140625</v>
      </c>
      <c r="N27" s="94">
        <v>5780.12353515625</v>
      </c>
      <c r="O27" s="78"/>
      <c r="P27" s="95"/>
      <c r="Q27" s="95"/>
      <c r="R27" s="96"/>
      <c r="S27" s="51">
        <v>1</v>
      </c>
      <c r="T27" s="51">
        <v>1</v>
      </c>
      <c r="U27" s="52">
        <v>0</v>
      </c>
      <c r="V27" s="52">
        <v>0</v>
      </c>
      <c r="W27" s="52">
        <v>0.02</v>
      </c>
      <c r="X27" s="52">
        <v>0.999989</v>
      </c>
      <c r="Y27" s="52">
        <v>0</v>
      </c>
      <c r="Z27" s="52" t="s">
        <v>473</v>
      </c>
      <c r="AA27" s="83">
        <v>27</v>
      </c>
      <c r="AB27" s="83"/>
      <c r="AC27" s="97"/>
      <c r="AD27" s="86" t="s">
        <v>408</v>
      </c>
      <c r="AE27" s="88" t="s">
        <v>355</v>
      </c>
      <c r="AF27" s="86" t="s">
        <v>305</v>
      </c>
      <c r="AG27" s="86" t="s">
        <v>280</v>
      </c>
      <c r="AH27" s="86"/>
      <c r="AI27" s="86" t="s">
        <v>459</v>
      </c>
      <c r="AJ27" s="90">
        <v>43486.51388888889</v>
      </c>
      <c r="AK27" s="88" t="s">
        <v>433</v>
      </c>
      <c r="AL27" s="88" t="s">
        <v>355</v>
      </c>
      <c r="AM27" s="86">
        <v>275</v>
      </c>
      <c r="AN27" s="86">
        <v>3</v>
      </c>
      <c r="AO27" s="86">
        <v>67</v>
      </c>
      <c r="AP27" s="86"/>
      <c r="AQ27" s="86"/>
      <c r="AR27" s="86"/>
      <c r="AS27" s="86"/>
      <c r="AT27" s="86"/>
      <c r="AU27" s="86"/>
      <c r="AV27" s="86"/>
      <c r="AW27" s="86" t="str">
        <f>REPLACE(INDEX(GroupVertices[Group],MATCH(Vertices[[#This Row],[Vertex]],GroupVertices[Vertex],0)),1,1,"")</f>
        <v>1</v>
      </c>
      <c r="AX27" s="51">
        <v>0</v>
      </c>
      <c r="AY27" s="52">
        <v>0</v>
      </c>
      <c r="AZ27" s="51">
        <v>2</v>
      </c>
      <c r="BA27" s="52">
        <v>3.508771929824561</v>
      </c>
      <c r="BB27" s="51">
        <v>0</v>
      </c>
      <c r="BC27" s="52">
        <v>0</v>
      </c>
      <c r="BD27" s="51">
        <v>55</v>
      </c>
      <c r="BE27" s="52">
        <v>96.49122807017544</v>
      </c>
      <c r="BF27" s="51">
        <v>57</v>
      </c>
      <c r="BG27" s="51"/>
      <c r="BH27" s="51"/>
      <c r="BI27" s="51"/>
      <c r="BJ27" s="51"/>
      <c r="BK27" s="51"/>
      <c r="BL27" s="51"/>
      <c r="BM27" s="122" t="s">
        <v>719</v>
      </c>
      <c r="BN27" s="122" t="s">
        <v>719</v>
      </c>
      <c r="BO27" s="122" t="s">
        <v>771</v>
      </c>
      <c r="BP27" s="122" t="s">
        <v>771</v>
      </c>
      <c r="BQ27" s="2"/>
      <c r="BR27" s="3"/>
      <c r="BS27" s="3"/>
      <c r="BT27" s="3"/>
      <c r="BU27" s="3"/>
    </row>
    <row r="28" spans="1:73" ht="15">
      <c r="A28" s="14" t="s">
        <v>255</v>
      </c>
      <c r="B28" s="15"/>
      <c r="C28" s="15"/>
      <c r="D28" s="92">
        <v>355.67970204841714</v>
      </c>
      <c r="E28" s="82"/>
      <c r="F28" s="110" t="s">
        <v>434</v>
      </c>
      <c r="G28" s="15"/>
      <c r="H28" s="112" t="s">
        <v>306</v>
      </c>
      <c r="I28" s="67"/>
      <c r="J28" s="67"/>
      <c r="K28" s="112" t="s">
        <v>306</v>
      </c>
      <c r="L28" s="93">
        <v>923.5527593818985</v>
      </c>
      <c r="M28" s="94">
        <v>9283.1162109375</v>
      </c>
      <c r="N28" s="94">
        <v>7341.37109375</v>
      </c>
      <c r="O28" s="78"/>
      <c r="P28" s="95"/>
      <c r="Q28" s="95"/>
      <c r="R28" s="96"/>
      <c r="S28" s="51">
        <v>1</v>
      </c>
      <c r="T28" s="51">
        <v>1</v>
      </c>
      <c r="U28" s="52">
        <v>0</v>
      </c>
      <c r="V28" s="52">
        <v>0</v>
      </c>
      <c r="W28" s="52">
        <v>0.02</v>
      </c>
      <c r="X28" s="52">
        <v>0.999989</v>
      </c>
      <c r="Y28" s="52">
        <v>0</v>
      </c>
      <c r="Z28" s="52" t="s">
        <v>473</v>
      </c>
      <c r="AA28" s="83">
        <v>28</v>
      </c>
      <c r="AB28" s="83"/>
      <c r="AC28" s="97"/>
      <c r="AD28" s="86" t="s">
        <v>408</v>
      </c>
      <c r="AE28" s="88" t="s">
        <v>356</v>
      </c>
      <c r="AF28" s="86" t="s">
        <v>306</v>
      </c>
      <c r="AG28" s="86" t="s">
        <v>280</v>
      </c>
      <c r="AH28" s="86"/>
      <c r="AI28" s="86" t="s">
        <v>459</v>
      </c>
      <c r="AJ28" s="90">
        <v>43486.60126157408</v>
      </c>
      <c r="AK28" s="88" t="s">
        <v>434</v>
      </c>
      <c r="AL28" s="88" t="s">
        <v>356</v>
      </c>
      <c r="AM28" s="86">
        <v>224</v>
      </c>
      <c r="AN28" s="86">
        <v>80</v>
      </c>
      <c r="AO28" s="86">
        <v>535</v>
      </c>
      <c r="AP28" s="86"/>
      <c r="AQ28" s="86"/>
      <c r="AR28" s="86"/>
      <c r="AS28" s="86"/>
      <c r="AT28" s="86"/>
      <c r="AU28" s="86"/>
      <c r="AV28" s="86"/>
      <c r="AW28" s="86" t="str">
        <f>REPLACE(INDEX(GroupVertices[Group],MATCH(Vertices[[#This Row],[Vertex]],GroupVertices[Vertex],0)),1,1,"")</f>
        <v>1</v>
      </c>
      <c r="AX28" s="51">
        <v>0</v>
      </c>
      <c r="AY28" s="52">
        <v>0</v>
      </c>
      <c r="AZ28" s="51">
        <v>1</v>
      </c>
      <c r="BA28" s="52">
        <v>3.7037037037037037</v>
      </c>
      <c r="BB28" s="51">
        <v>0</v>
      </c>
      <c r="BC28" s="52">
        <v>0</v>
      </c>
      <c r="BD28" s="51">
        <v>26</v>
      </c>
      <c r="BE28" s="52">
        <v>96.29629629629629</v>
      </c>
      <c r="BF28" s="51">
        <v>27</v>
      </c>
      <c r="BG28" s="51"/>
      <c r="BH28" s="51"/>
      <c r="BI28" s="51"/>
      <c r="BJ28" s="51"/>
      <c r="BK28" s="51"/>
      <c r="BL28" s="51"/>
      <c r="BM28" s="122" t="s">
        <v>720</v>
      </c>
      <c r="BN28" s="122" t="s">
        <v>720</v>
      </c>
      <c r="BO28" s="122" t="s">
        <v>772</v>
      </c>
      <c r="BP28" s="122" t="s">
        <v>772</v>
      </c>
      <c r="BQ28" s="2"/>
      <c r="BR28" s="3"/>
      <c r="BS28" s="3"/>
      <c r="BT28" s="3"/>
      <c r="BU28" s="3"/>
    </row>
    <row r="29" spans="1:73" ht="409.5">
      <c r="A29" s="14" t="s">
        <v>256</v>
      </c>
      <c r="B29" s="15"/>
      <c r="C29" s="15"/>
      <c r="D29" s="92">
        <v>321.415270018622</v>
      </c>
      <c r="E29" s="82"/>
      <c r="F29" s="110" t="s">
        <v>435</v>
      </c>
      <c r="G29" s="15"/>
      <c r="H29" s="57" t="s">
        <v>307</v>
      </c>
      <c r="I29" s="67"/>
      <c r="J29" s="67"/>
      <c r="K29" s="57" t="s">
        <v>307</v>
      </c>
      <c r="L29" s="93">
        <v>720.5028697571744</v>
      </c>
      <c r="M29" s="94">
        <v>1786.7886962890625</v>
      </c>
      <c r="N29" s="94">
        <v>7341.37109375</v>
      </c>
      <c r="O29" s="78"/>
      <c r="P29" s="95"/>
      <c r="Q29" s="95"/>
      <c r="R29" s="96"/>
      <c r="S29" s="51">
        <v>1</v>
      </c>
      <c r="T29" s="51">
        <v>1</v>
      </c>
      <c r="U29" s="52">
        <v>0</v>
      </c>
      <c r="V29" s="52">
        <v>0</v>
      </c>
      <c r="W29" s="52">
        <v>0.02</v>
      </c>
      <c r="X29" s="52">
        <v>0.999989</v>
      </c>
      <c r="Y29" s="52">
        <v>0</v>
      </c>
      <c r="Z29" s="52" t="s">
        <v>473</v>
      </c>
      <c r="AA29" s="83">
        <v>29</v>
      </c>
      <c r="AB29" s="83"/>
      <c r="AC29" s="97"/>
      <c r="AD29" s="86" t="s">
        <v>408</v>
      </c>
      <c r="AE29" s="88" t="s">
        <v>357</v>
      </c>
      <c r="AF29" s="86" t="s">
        <v>307</v>
      </c>
      <c r="AG29" s="86" t="s">
        <v>280</v>
      </c>
      <c r="AH29" s="86"/>
      <c r="AI29" s="86" t="s">
        <v>459</v>
      </c>
      <c r="AJ29" s="90">
        <v>43486.790972222225</v>
      </c>
      <c r="AK29" s="88" t="s">
        <v>435</v>
      </c>
      <c r="AL29" s="88" t="s">
        <v>357</v>
      </c>
      <c r="AM29" s="86">
        <v>178</v>
      </c>
      <c r="AN29" s="86">
        <v>13</v>
      </c>
      <c r="AO29" s="86">
        <v>48</v>
      </c>
      <c r="AP29" s="86"/>
      <c r="AQ29" s="86"/>
      <c r="AR29" s="86"/>
      <c r="AS29" s="86"/>
      <c r="AT29" s="86"/>
      <c r="AU29" s="86"/>
      <c r="AV29" s="86"/>
      <c r="AW29" s="86" t="str">
        <f>REPLACE(INDEX(GroupVertices[Group],MATCH(Vertices[[#This Row],[Vertex]],GroupVertices[Vertex],0)),1,1,"")</f>
        <v>1</v>
      </c>
      <c r="AX29" s="51">
        <v>0</v>
      </c>
      <c r="AY29" s="52">
        <v>0</v>
      </c>
      <c r="AZ29" s="51">
        <v>1</v>
      </c>
      <c r="BA29" s="52">
        <v>2.0408163265306123</v>
      </c>
      <c r="BB29" s="51">
        <v>0</v>
      </c>
      <c r="BC29" s="52">
        <v>0</v>
      </c>
      <c r="BD29" s="51">
        <v>48</v>
      </c>
      <c r="BE29" s="52">
        <v>97.95918367346938</v>
      </c>
      <c r="BF29" s="51">
        <v>49</v>
      </c>
      <c r="BG29" s="51"/>
      <c r="BH29" s="51"/>
      <c r="BI29" s="51"/>
      <c r="BJ29" s="51"/>
      <c r="BK29" s="51" t="s">
        <v>651</v>
      </c>
      <c r="BL29" s="51" t="s">
        <v>651</v>
      </c>
      <c r="BM29" s="122" t="s">
        <v>721</v>
      </c>
      <c r="BN29" s="122" t="s">
        <v>721</v>
      </c>
      <c r="BO29" s="122" t="s">
        <v>773</v>
      </c>
      <c r="BP29" s="122" t="s">
        <v>773</v>
      </c>
      <c r="BQ29" s="2"/>
      <c r="BR29" s="3"/>
      <c r="BS29" s="3"/>
      <c r="BT29" s="3"/>
      <c r="BU29" s="3"/>
    </row>
    <row r="30" spans="1:73" ht="15">
      <c r="A30" s="14" t="s">
        <v>257</v>
      </c>
      <c r="B30" s="15"/>
      <c r="C30" s="15"/>
      <c r="D30" s="92">
        <v>425.69832402234636</v>
      </c>
      <c r="E30" s="82"/>
      <c r="F30" s="110" t="s">
        <v>436</v>
      </c>
      <c r="G30" s="15"/>
      <c r="H30" s="112" t="s">
        <v>308</v>
      </c>
      <c r="I30" s="67"/>
      <c r="J30" s="67"/>
      <c r="K30" s="112" t="s">
        <v>308</v>
      </c>
      <c r="L30" s="93">
        <v>1338.4807947019867</v>
      </c>
      <c r="M30" s="94">
        <v>6070.40380859375</v>
      </c>
      <c r="N30" s="94">
        <v>5780.12353515625</v>
      </c>
      <c r="O30" s="78"/>
      <c r="P30" s="95"/>
      <c r="Q30" s="95"/>
      <c r="R30" s="96"/>
      <c r="S30" s="51">
        <v>1</v>
      </c>
      <c r="T30" s="51">
        <v>1</v>
      </c>
      <c r="U30" s="52">
        <v>0</v>
      </c>
      <c r="V30" s="52">
        <v>0</v>
      </c>
      <c r="W30" s="52">
        <v>0.02</v>
      </c>
      <c r="X30" s="52">
        <v>0.999989</v>
      </c>
      <c r="Y30" s="52">
        <v>0</v>
      </c>
      <c r="Z30" s="52" t="s">
        <v>473</v>
      </c>
      <c r="AA30" s="83">
        <v>30</v>
      </c>
      <c r="AB30" s="83"/>
      <c r="AC30" s="97"/>
      <c r="AD30" s="86" t="s">
        <v>408</v>
      </c>
      <c r="AE30" s="88" t="s">
        <v>358</v>
      </c>
      <c r="AF30" s="86" t="s">
        <v>308</v>
      </c>
      <c r="AG30" s="86" t="s">
        <v>280</v>
      </c>
      <c r="AH30" s="86"/>
      <c r="AI30" s="86" t="s">
        <v>459</v>
      </c>
      <c r="AJ30" s="90">
        <v>43487.493125</v>
      </c>
      <c r="AK30" s="88" t="s">
        <v>436</v>
      </c>
      <c r="AL30" s="88" t="s">
        <v>358</v>
      </c>
      <c r="AM30" s="86">
        <v>318</v>
      </c>
      <c r="AN30" s="86">
        <v>54</v>
      </c>
      <c r="AO30" s="86">
        <v>247</v>
      </c>
      <c r="AP30" s="86"/>
      <c r="AQ30" s="86"/>
      <c r="AR30" s="86"/>
      <c r="AS30" s="86"/>
      <c r="AT30" s="86"/>
      <c r="AU30" s="86"/>
      <c r="AV30" s="86"/>
      <c r="AW30" s="86" t="str">
        <f>REPLACE(INDEX(GroupVertices[Group],MATCH(Vertices[[#This Row],[Vertex]],GroupVertices[Vertex],0)),1,1,"")</f>
        <v>1</v>
      </c>
      <c r="AX30" s="51">
        <v>0</v>
      </c>
      <c r="AY30" s="52">
        <v>0</v>
      </c>
      <c r="AZ30" s="51">
        <v>0</v>
      </c>
      <c r="BA30" s="52">
        <v>0</v>
      </c>
      <c r="BB30" s="51">
        <v>0</v>
      </c>
      <c r="BC30" s="52">
        <v>0</v>
      </c>
      <c r="BD30" s="51">
        <v>9</v>
      </c>
      <c r="BE30" s="52">
        <v>100</v>
      </c>
      <c r="BF30" s="51">
        <v>9</v>
      </c>
      <c r="BG30" s="51"/>
      <c r="BH30" s="51"/>
      <c r="BI30" s="51"/>
      <c r="BJ30" s="51"/>
      <c r="BK30" s="51"/>
      <c r="BL30" s="51"/>
      <c r="BM30" s="122" t="s">
        <v>722</v>
      </c>
      <c r="BN30" s="122" t="s">
        <v>722</v>
      </c>
      <c r="BO30" s="122" t="s">
        <v>774</v>
      </c>
      <c r="BP30" s="122" t="s">
        <v>774</v>
      </c>
      <c r="BQ30" s="2"/>
      <c r="BR30" s="3"/>
      <c r="BS30" s="3"/>
      <c r="BT30" s="3"/>
      <c r="BU30" s="3"/>
    </row>
    <row r="31" spans="1:73" ht="15">
      <c r="A31" s="14" t="s">
        <v>258</v>
      </c>
      <c r="B31" s="15"/>
      <c r="C31" s="15"/>
      <c r="D31" s="92">
        <v>438.3612662942272</v>
      </c>
      <c r="E31" s="82"/>
      <c r="F31" s="110" t="s">
        <v>437</v>
      </c>
      <c r="G31" s="15"/>
      <c r="H31" s="112" t="s">
        <v>309</v>
      </c>
      <c r="I31" s="67"/>
      <c r="J31" s="67"/>
      <c r="K31" s="112" t="s">
        <v>309</v>
      </c>
      <c r="L31" s="93">
        <v>1413.5209713024283</v>
      </c>
      <c r="M31" s="94">
        <v>8212.2109375</v>
      </c>
      <c r="N31" s="94">
        <v>5780.12353515625</v>
      </c>
      <c r="O31" s="78"/>
      <c r="P31" s="95"/>
      <c r="Q31" s="95"/>
      <c r="R31" s="96"/>
      <c r="S31" s="51">
        <v>1</v>
      </c>
      <c r="T31" s="51">
        <v>1</v>
      </c>
      <c r="U31" s="52">
        <v>0</v>
      </c>
      <c r="V31" s="52">
        <v>0</v>
      </c>
      <c r="W31" s="52">
        <v>0.02</v>
      </c>
      <c r="X31" s="52">
        <v>0.999989</v>
      </c>
      <c r="Y31" s="52">
        <v>0</v>
      </c>
      <c r="Z31" s="52" t="s">
        <v>473</v>
      </c>
      <c r="AA31" s="83">
        <v>31</v>
      </c>
      <c r="AB31" s="83"/>
      <c r="AC31" s="97"/>
      <c r="AD31" s="86" t="s">
        <v>408</v>
      </c>
      <c r="AE31" s="88" t="s">
        <v>359</v>
      </c>
      <c r="AF31" s="86" t="s">
        <v>309</v>
      </c>
      <c r="AG31" s="86" t="s">
        <v>280</v>
      </c>
      <c r="AH31" s="86"/>
      <c r="AI31" s="86" t="s">
        <v>459</v>
      </c>
      <c r="AJ31" s="90">
        <v>43487.55358796296</v>
      </c>
      <c r="AK31" s="88" t="s">
        <v>437</v>
      </c>
      <c r="AL31" s="88" t="s">
        <v>359</v>
      </c>
      <c r="AM31" s="86">
        <v>335</v>
      </c>
      <c r="AN31" s="86">
        <v>318</v>
      </c>
      <c r="AO31" s="86">
        <v>76</v>
      </c>
      <c r="AP31" s="86"/>
      <c r="AQ31" s="86"/>
      <c r="AR31" s="86"/>
      <c r="AS31" s="86"/>
      <c r="AT31" s="86"/>
      <c r="AU31" s="86"/>
      <c r="AV31" s="86"/>
      <c r="AW31" s="86" t="str">
        <f>REPLACE(INDEX(GroupVertices[Group],MATCH(Vertices[[#This Row],[Vertex]],GroupVertices[Vertex],0)),1,1,"")</f>
        <v>1</v>
      </c>
      <c r="AX31" s="51">
        <v>0</v>
      </c>
      <c r="AY31" s="52">
        <v>0</v>
      </c>
      <c r="AZ31" s="51">
        <v>0</v>
      </c>
      <c r="BA31" s="52">
        <v>0</v>
      </c>
      <c r="BB31" s="51">
        <v>0</v>
      </c>
      <c r="BC31" s="52">
        <v>0</v>
      </c>
      <c r="BD31" s="51">
        <v>32</v>
      </c>
      <c r="BE31" s="52">
        <v>100</v>
      </c>
      <c r="BF31" s="51">
        <v>32</v>
      </c>
      <c r="BG31" s="51"/>
      <c r="BH31" s="51"/>
      <c r="BI31" s="51"/>
      <c r="BJ31" s="51"/>
      <c r="BK31" s="51" t="s">
        <v>660</v>
      </c>
      <c r="BL31" s="51" t="s">
        <v>660</v>
      </c>
      <c r="BM31" s="122" t="s">
        <v>723</v>
      </c>
      <c r="BN31" s="122" t="s">
        <v>723</v>
      </c>
      <c r="BO31" s="122" t="s">
        <v>775</v>
      </c>
      <c r="BP31" s="122" t="s">
        <v>775</v>
      </c>
      <c r="BQ31" s="2"/>
      <c r="BR31" s="3"/>
      <c r="BS31" s="3"/>
      <c r="BT31" s="3"/>
      <c r="BU31" s="3"/>
    </row>
    <row r="32" spans="1:73" ht="15">
      <c r="A32" s="14" t="s">
        <v>259</v>
      </c>
      <c r="B32" s="15"/>
      <c r="C32" s="15"/>
      <c r="D32" s="92">
        <v>1000</v>
      </c>
      <c r="E32" s="82"/>
      <c r="F32" s="110" t="s">
        <v>438</v>
      </c>
      <c r="G32" s="15"/>
      <c r="H32" s="112" t="s">
        <v>310</v>
      </c>
      <c r="I32" s="67"/>
      <c r="J32" s="67"/>
      <c r="K32" s="112" t="s">
        <v>310</v>
      </c>
      <c r="L32" s="93">
        <v>4741.773509933775</v>
      </c>
      <c r="M32" s="94">
        <v>6070.40380859375</v>
      </c>
      <c r="N32" s="94">
        <v>2657.62890625</v>
      </c>
      <c r="O32" s="78"/>
      <c r="P32" s="95"/>
      <c r="Q32" s="95"/>
      <c r="R32" s="96"/>
      <c r="S32" s="51">
        <v>1</v>
      </c>
      <c r="T32" s="51">
        <v>1</v>
      </c>
      <c r="U32" s="52">
        <v>0</v>
      </c>
      <c r="V32" s="52">
        <v>0</v>
      </c>
      <c r="W32" s="52">
        <v>0.02</v>
      </c>
      <c r="X32" s="52">
        <v>0.999989</v>
      </c>
      <c r="Y32" s="52">
        <v>0</v>
      </c>
      <c r="Z32" s="52" t="s">
        <v>473</v>
      </c>
      <c r="AA32" s="83">
        <v>32</v>
      </c>
      <c r="AB32" s="83"/>
      <c r="AC32" s="97"/>
      <c r="AD32" s="86" t="s">
        <v>408</v>
      </c>
      <c r="AE32" s="88" t="s">
        <v>360</v>
      </c>
      <c r="AF32" s="86" t="s">
        <v>310</v>
      </c>
      <c r="AG32" s="86" t="s">
        <v>280</v>
      </c>
      <c r="AH32" s="86"/>
      <c r="AI32" s="86" t="s">
        <v>459</v>
      </c>
      <c r="AJ32" s="90">
        <v>43488.37274305556</v>
      </c>
      <c r="AK32" s="88" t="s">
        <v>438</v>
      </c>
      <c r="AL32" s="88" t="s">
        <v>360</v>
      </c>
      <c r="AM32" s="86">
        <v>1089</v>
      </c>
      <c r="AN32" s="86">
        <v>143</v>
      </c>
      <c r="AO32" s="86">
        <v>460</v>
      </c>
      <c r="AP32" s="86"/>
      <c r="AQ32" s="86"/>
      <c r="AR32" s="86"/>
      <c r="AS32" s="86"/>
      <c r="AT32" s="86"/>
      <c r="AU32" s="86"/>
      <c r="AV32" s="86"/>
      <c r="AW32" s="86" t="str">
        <f>REPLACE(INDEX(GroupVertices[Group],MATCH(Vertices[[#This Row],[Vertex]],GroupVertices[Vertex],0)),1,1,"")</f>
        <v>1</v>
      </c>
      <c r="AX32" s="51">
        <v>0</v>
      </c>
      <c r="AY32" s="52">
        <v>0</v>
      </c>
      <c r="AZ32" s="51">
        <v>0</v>
      </c>
      <c r="BA32" s="52">
        <v>0</v>
      </c>
      <c r="BB32" s="51">
        <v>0</v>
      </c>
      <c r="BC32" s="52">
        <v>0</v>
      </c>
      <c r="BD32" s="51">
        <v>14</v>
      </c>
      <c r="BE32" s="52">
        <v>100</v>
      </c>
      <c r="BF32" s="51">
        <v>14</v>
      </c>
      <c r="BG32" s="51"/>
      <c r="BH32" s="51"/>
      <c r="BI32" s="51"/>
      <c r="BJ32" s="51"/>
      <c r="BK32" s="51" t="s">
        <v>659</v>
      </c>
      <c r="BL32" s="51" t="s">
        <v>659</v>
      </c>
      <c r="BM32" s="122" t="s">
        <v>724</v>
      </c>
      <c r="BN32" s="122" t="s">
        <v>724</v>
      </c>
      <c r="BO32" s="122" t="s">
        <v>776</v>
      </c>
      <c r="BP32" s="122" t="s">
        <v>776</v>
      </c>
      <c r="BQ32" s="2"/>
      <c r="BR32" s="3"/>
      <c r="BS32" s="3"/>
      <c r="BT32" s="3"/>
      <c r="BU32" s="3"/>
    </row>
    <row r="33" spans="1:73" ht="409.5">
      <c r="A33" s="14" t="s">
        <v>260</v>
      </c>
      <c r="B33" s="15"/>
      <c r="C33" s="15"/>
      <c r="D33" s="92">
        <v>345.9962756052141</v>
      </c>
      <c r="E33" s="82"/>
      <c r="F33" s="110" t="s">
        <v>439</v>
      </c>
      <c r="G33" s="15"/>
      <c r="H33" s="57" t="s">
        <v>311</v>
      </c>
      <c r="I33" s="67"/>
      <c r="J33" s="67"/>
      <c r="K33" s="57" t="s">
        <v>311</v>
      </c>
      <c r="L33" s="93">
        <v>866.1690949227373</v>
      </c>
      <c r="M33" s="94">
        <v>6070.40380859375</v>
      </c>
      <c r="N33" s="94">
        <v>7341.37109375</v>
      </c>
      <c r="O33" s="78"/>
      <c r="P33" s="95"/>
      <c r="Q33" s="95"/>
      <c r="R33" s="96"/>
      <c r="S33" s="51">
        <v>1</v>
      </c>
      <c r="T33" s="51">
        <v>1</v>
      </c>
      <c r="U33" s="52">
        <v>0</v>
      </c>
      <c r="V33" s="52">
        <v>0</v>
      </c>
      <c r="W33" s="52">
        <v>0.02</v>
      </c>
      <c r="X33" s="52">
        <v>0.999989</v>
      </c>
      <c r="Y33" s="52">
        <v>0</v>
      </c>
      <c r="Z33" s="52" t="s">
        <v>473</v>
      </c>
      <c r="AA33" s="83">
        <v>33</v>
      </c>
      <c r="AB33" s="83"/>
      <c r="AC33" s="97"/>
      <c r="AD33" s="86" t="s">
        <v>408</v>
      </c>
      <c r="AE33" s="88" t="s">
        <v>361</v>
      </c>
      <c r="AF33" s="86" t="s">
        <v>311</v>
      </c>
      <c r="AG33" s="86" t="s">
        <v>280</v>
      </c>
      <c r="AH33" s="86"/>
      <c r="AI33" s="86" t="s">
        <v>459</v>
      </c>
      <c r="AJ33" s="90">
        <v>43488.4603125</v>
      </c>
      <c r="AK33" s="88" t="s">
        <v>439</v>
      </c>
      <c r="AL33" s="88" t="s">
        <v>361</v>
      </c>
      <c r="AM33" s="86">
        <v>211</v>
      </c>
      <c r="AN33" s="86">
        <v>140</v>
      </c>
      <c r="AO33" s="86">
        <v>77</v>
      </c>
      <c r="AP33" s="86"/>
      <c r="AQ33" s="86"/>
      <c r="AR33" s="86"/>
      <c r="AS33" s="86"/>
      <c r="AT33" s="86"/>
      <c r="AU33" s="86"/>
      <c r="AV33" s="86"/>
      <c r="AW33" s="86" t="str">
        <f>REPLACE(INDEX(GroupVertices[Group],MATCH(Vertices[[#This Row],[Vertex]],GroupVertices[Vertex],0)),1,1,"")</f>
        <v>1</v>
      </c>
      <c r="AX33" s="51">
        <v>0</v>
      </c>
      <c r="AY33" s="52">
        <v>0</v>
      </c>
      <c r="AZ33" s="51">
        <v>0</v>
      </c>
      <c r="BA33" s="52">
        <v>0</v>
      </c>
      <c r="BB33" s="51">
        <v>0</v>
      </c>
      <c r="BC33" s="52">
        <v>0</v>
      </c>
      <c r="BD33" s="51">
        <v>39</v>
      </c>
      <c r="BE33" s="52">
        <v>100</v>
      </c>
      <c r="BF33" s="51">
        <v>39</v>
      </c>
      <c r="BG33" s="51"/>
      <c r="BH33" s="51"/>
      <c r="BI33" s="51"/>
      <c r="BJ33" s="51"/>
      <c r="BK33" s="51" t="s">
        <v>654</v>
      </c>
      <c r="BL33" s="51" t="s">
        <v>654</v>
      </c>
      <c r="BM33" s="122" t="s">
        <v>725</v>
      </c>
      <c r="BN33" s="122" t="s">
        <v>725</v>
      </c>
      <c r="BO33" s="122" t="s">
        <v>777</v>
      </c>
      <c r="BP33" s="122" t="s">
        <v>777</v>
      </c>
      <c r="BQ33" s="2"/>
      <c r="BR33" s="3"/>
      <c r="BS33" s="3"/>
      <c r="BT33" s="3"/>
      <c r="BU33" s="3"/>
    </row>
    <row r="34" spans="1:73" ht="15">
      <c r="A34" s="14" t="s">
        <v>261</v>
      </c>
      <c r="B34" s="15"/>
      <c r="C34" s="15"/>
      <c r="D34" s="92">
        <v>354.18994413407825</v>
      </c>
      <c r="E34" s="82"/>
      <c r="F34" s="110" t="s">
        <v>440</v>
      </c>
      <c r="G34" s="15"/>
      <c r="H34" s="112" t="s">
        <v>312</v>
      </c>
      <c r="I34" s="67"/>
      <c r="J34" s="67"/>
      <c r="K34" s="112" t="s">
        <v>312</v>
      </c>
      <c r="L34" s="93">
        <v>914.7245033112583</v>
      </c>
      <c r="M34" s="94">
        <v>8212.2109375</v>
      </c>
      <c r="N34" s="94">
        <v>7341.37109375</v>
      </c>
      <c r="O34" s="78"/>
      <c r="P34" s="95"/>
      <c r="Q34" s="95"/>
      <c r="R34" s="96"/>
      <c r="S34" s="51">
        <v>1</v>
      </c>
      <c r="T34" s="51">
        <v>1</v>
      </c>
      <c r="U34" s="52">
        <v>0</v>
      </c>
      <c r="V34" s="52">
        <v>0</v>
      </c>
      <c r="W34" s="52">
        <v>0.02</v>
      </c>
      <c r="X34" s="52">
        <v>0.999989</v>
      </c>
      <c r="Y34" s="52">
        <v>0</v>
      </c>
      <c r="Z34" s="52" t="s">
        <v>473</v>
      </c>
      <c r="AA34" s="83">
        <v>34</v>
      </c>
      <c r="AB34" s="83"/>
      <c r="AC34" s="97"/>
      <c r="AD34" s="86" t="s">
        <v>408</v>
      </c>
      <c r="AE34" s="88" t="s">
        <v>362</v>
      </c>
      <c r="AF34" s="86" t="s">
        <v>312</v>
      </c>
      <c r="AG34" s="86" t="s">
        <v>280</v>
      </c>
      <c r="AH34" s="86"/>
      <c r="AI34" s="86" t="s">
        <v>459</v>
      </c>
      <c r="AJ34" s="90">
        <v>43488.61597222222</v>
      </c>
      <c r="AK34" s="88" t="s">
        <v>440</v>
      </c>
      <c r="AL34" s="88" t="s">
        <v>362</v>
      </c>
      <c r="AM34" s="86">
        <v>222</v>
      </c>
      <c r="AN34" s="86">
        <v>6</v>
      </c>
      <c r="AO34" s="86">
        <v>41</v>
      </c>
      <c r="AP34" s="86"/>
      <c r="AQ34" s="86"/>
      <c r="AR34" s="86"/>
      <c r="AS34" s="86"/>
      <c r="AT34" s="86"/>
      <c r="AU34" s="86"/>
      <c r="AV34" s="86"/>
      <c r="AW34" s="86" t="str">
        <f>REPLACE(INDEX(GroupVertices[Group],MATCH(Vertices[[#This Row],[Vertex]],GroupVertices[Vertex],0)),1,1,"")</f>
        <v>1</v>
      </c>
      <c r="AX34" s="51">
        <v>0</v>
      </c>
      <c r="AY34" s="52">
        <v>0</v>
      </c>
      <c r="AZ34" s="51">
        <v>1</v>
      </c>
      <c r="BA34" s="52">
        <v>8.333333333333334</v>
      </c>
      <c r="BB34" s="51">
        <v>0</v>
      </c>
      <c r="BC34" s="52">
        <v>0</v>
      </c>
      <c r="BD34" s="51">
        <v>11</v>
      </c>
      <c r="BE34" s="52">
        <v>91.66666666666667</v>
      </c>
      <c r="BF34" s="51">
        <v>12</v>
      </c>
      <c r="BG34" s="51"/>
      <c r="BH34" s="51"/>
      <c r="BI34" s="51"/>
      <c r="BJ34" s="51"/>
      <c r="BK34" s="51"/>
      <c r="BL34" s="51"/>
      <c r="BM34" s="122" t="s">
        <v>726</v>
      </c>
      <c r="BN34" s="122" t="s">
        <v>726</v>
      </c>
      <c r="BO34" s="122" t="s">
        <v>778</v>
      </c>
      <c r="BP34" s="122" t="s">
        <v>778</v>
      </c>
      <c r="BQ34" s="2"/>
      <c r="BR34" s="3"/>
      <c r="BS34" s="3"/>
      <c r="BT34" s="3"/>
      <c r="BU34" s="3"/>
    </row>
    <row r="35" spans="1:73" ht="409.5">
      <c r="A35" s="14" t="s">
        <v>262</v>
      </c>
      <c r="B35" s="15"/>
      <c r="C35" s="15"/>
      <c r="D35" s="92">
        <v>239.47858472998138</v>
      </c>
      <c r="E35" s="82"/>
      <c r="F35" s="110" t="s">
        <v>441</v>
      </c>
      <c r="G35" s="15"/>
      <c r="H35" s="57" t="s">
        <v>313</v>
      </c>
      <c r="I35" s="67"/>
      <c r="J35" s="67"/>
      <c r="K35" s="57" t="s">
        <v>313</v>
      </c>
      <c r="L35" s="93">
        <v>234.94878587196467</v>
      </c>
      <c r="M35" s="94">
        <v>4999.5</v>
      </c>
      <c r="N35" s="94">
        <v>8902.6181640625</v>
      </c>
      <c r="O35" s="78"/>
      <c r="P35" s="95"/>
      <c r="Q35" s="95"/>
      <c r="R35" s="96"/>
      <c r="S35" s="51">
        <v>1</v>
      </c>
      <c r="T35" s="51">
        <v>1</v>
      </c>
      <c r="U35" s="52">
        <v>0</v>
      </c>
      <c r="V35" s="52">
        <v>0</v>
      </c>
      <c r="W35" s="52">
        <v>0.02</v>
      </c>
      <c r="X35" s="52">
        <v>0.999989</v>
      </c>
      <c r="Y35" s="52">
        <v>0</v>
      </c>
      <c r="Z35" s="52" t="s">
        <v>473</v>
      </c>
      <c r="AA35" s="83">
        <v>35</v>
      </c>
      <c r="AB35" s="83"/>
      <c r="AC35" s="97"/>
      <c r="AD35" s="86" t="s">
        <v>408</v>
      </c>
      <c r="AE35" s="88" t="s">
        <v>363</v>
      </c>
      <c r="AF35" s="86" t="s">
        <v>313</v>
      </c>
      <c r="AG35" s="86" t="s">
        <v>280</v>
      </c>
      <c r="AH35" s="86"/>
      <c r="AI35" s="86" t="s">
        <v>459</v>
      </c>
      <c r="AJ35" s="90">
        <v>43489.26666666667</v>
      </c>
      <c r="AK35" s="88" t="s">
        <v>441</v>
      </c>
      <c r="AL35" s="88" t="s">
        <v>363</v>
      </c>
      <c r="AM35" s="86">
        <v>68</v>
      </c>
      <c r="AN35" s="86">
        <v>4</v>
      </c>
      <c r="AO35" s="86">
        <v>22</v>
      </c>
      <c r="AP35" s="86"/>
      <c r="AQ35" s="86"/>
      <c r="AR35" s="86"/>
      <c r="AS35" s="86"/>
      <c r="AT35" s="86"/>
      <c r="AU35" s="86"/>
      <c r="AV35" s="86"/>
      <c r="AW35" s="86" t="str">
        <f>REPLACE(INDEX(GroupVertices[Group],MATCH(Vertices[[#This Row],[Vertex]],GroupVertices[Vertex],0)),1,1,"")</f>
        <v>1</v>
      </c>
      <c r="AX35" s="51">
        <v>0</v>
      </c>
      <c r="AY35" s="52">
        <v>0</v>
      </c>
      <c r="AZ35" s="51">
        <v>2</v>
      </c>
      <c r="BA35" s="52">
        <v>3.8461538461538463</v>
      </c>
      <c r="BB35" s="51">
        <v>0</v>
      </c>
      <c r="BC35" s="52">
        <v>0</v>
      </c>
      <c r="BD35" s="51">
        <v>50</v>
      </c>
      <c r="BE35" s="52">
        <v>96.15384615384616</v>
      </c>
      <c r="BF35" s="51">
        <v>52</v>
      </c>
      <c r="BG35" s="51"/>
      <c r="BH35" s="51"/>
      <c r="BI35" s="51"/>
      <c r="BJ35" s="51"/>
      <c r="BK35" s="51"/>
      <c r="BL35" s="51"/>
      <c r="BM35" s="122" t="s">
        <v>727</v>
      </c>
      <c r="BN35" s="122" t="s">
        <v>727</v>
      </c>
      <c r="BO35" s="122" t="s">
        <v>779</v>
      </c>
      <c r="BP35" s="122" t="s">
        <v>779</v>
      </c>
      <c r="BQ35" s="2"/>
      <c r="BR35" s="3"/>
      <c r="BS35" s="3"/>
      <c r="BT35" s="3"/>
      <c r="BU35" s="3"/>
    </row>
    <row r="36" spans="1:73" ht="409.5">
      <c r="A36" s="14" t="s">
        <v>263</v>
      </c>
      <c r="B36" s="15"/>
      <c r="C36" s="15"/>
      <c r="D36" s="92">
        <v>597.7653631284916</v>
      </c>
      <c r="E36" s="82"/>
      <c r="F36" s="110" t="s">
        <v>442</v>
      </c>
      <c r="G36" s="15"/>
      <c r="H36" s="57" t="s">
        <v>314</v>
      </c>
      <c r="I36" s="67"/>
      <c r="J36" s="67"/>
      <c r="K36" s="57" t="s">
        <v>314</v>
      </c>
      <c r="L36" s="93">
        <v>2358.144370860927</v>
      </c>
      <c r="M36" s="94">
        <v>8212.2109375</v>
      </c>
      <c r="N36" s="94">
        <v>4218.87646484375</v>
      </c>
      <c r="O36" s="78"/>
      <c r="P36" s="95"/>
      <c r="Q36" s="95"/>
      <c r="R36" s="96"/>
      <c r="S36" s="51">
        <v>1</v>
      </c>
      <c r="T36" s="51">
        <v>1</v>
      </c>
      <c r="U36" s="52">
        <v>0</v>
      </c>
      <c r="V36" s="52">
        <v>0</v>
      </c>
      <c r="W36" s="52">
        <v>0.02</v>
      </c>
      <c r="X36" s="52">
        <v>0.999989</v>
      </c>
      <c r="Y36" s="52">
        <v>0</v>
      </c>
      <c r="Z36" s="52" t="s">
        <v>473</v>
      </c>
      <c r="AA36" s="83">
        <v>36</v>
      </c>
      <c r="AB36" s="83"/>
      <c r="AC36" s="97"/>
      <c r="AD36" s="86" t="s">
        <v>408</v>
      </c>
      <c r="AE36" s="88" t="s">
        <v>364</v>
      </c>
      <c r="AF36" s="86" t="s">
        <v>314</v>
      </c>
      <c r="AG36" s="86" t="s">
        <v>280</v>
      </c>
      <c r="AH36" s="86"/>
      <c r="AI36" s="86" t="s">
        <v>459</v>
      </c>
      <c r="AJ36" s="90">
        <v>43489.459027777775</v>
      </c>
      <c r="AK36" s="88" t="s">
        <v>442</v>
      </c>
      <c r="AL36" s="88" t="s">
        <v>364</v>
      </c>
      <c r="AM36" s="86">
        <v>549</v>
      </c>
      <c r="AN36" s="86">
        <v>121</v>
      </c>
      <c r="AO36" s="86">
        <v>152</v>
      </c>
      <c r="AP36" s="86"/>
      <c r="AQ36" s="86"/>
      <c r="AR36" s="86"/>
      <c r="AS36" s="86"/>
      <c r="AT36" s="86"/>
      <c r="AU36" s="86"/>
      <c r="AV36" s="86"/>
      <c r="AW36" s="86" t="str">
        <f>REPLACE(INDEX(GroupVertices[Group],MATCH(Vertices[[#This Row],[Vertex]],GroupVertices[Vertex],0)),1,1,"")</f>
        <v>1</v>
      </c>
      <c r="AX36" s="51">
        <v>0</v>
      </c>
      <c r="AY36" s="52">
        <v>0</v>
      </c>
      <c r="AZ36" s="51">
        <v>1</v>
      </c>
      <c r="BA36" s="52">
        <v>2.7777777777777777</v>
      </c>
      <c r="BB36" s="51">
        <v>0</v>
      </c>
      <c r="BC36" s="52">
        <v>0</v>
      </c>
      <c r="BD36" s="51">
        <v>35</v>
      </c>
      <c r="BE36" s="52">
        <v>97.22222222222223</v>
      </c>
      <c r="BF36" s="51">
        <v>36</v>
      </c>
      <c r="BG36" s="51"/>
      <c r="BH36" s="51"/>
      <c r="BI36" s="51"/>
      <c r="BJ36" s="51"/>
      <c r="BK36" s="51" t="s">
        <v>691</v>
      </c>
      <c r="BL36" s="51" t="s">
        <v>691</v>
      </c>
      <c r="BM36" s="122" t="s">
        <v>728</v>
      </c>
      <c r="BN36" s="122" t="s">
        <v>728</v>
      </c>
      <c r="BO36" s="122" t="s">
        <v>780</v>
      </c>
      <c r="BP36" s="122" t="s">
        <v>780</v>
      </c>
      <c r="BQ36" s="2"/>
      <c r="BR36" s="3"/>
      <c r="BS36" s="3"/>
      <c r="BT36" s="3"/>
      <c r="BU36" s="3"/>
    </row>
    <row r="37" spans="1:73" ht="15">
      <c r="A37" s="14" t="s">
        <v>264</v>
      </c>
      <c r="B37" s="15"/>
      <c r="C37" s="15"/>
      <c r="D37" s="92">
        <v>1000</v>
      </c>
      <c r="E37" s="82"/>
      <c r="F37" s="110" t="s">
        <v>443</v>
      </c>
      <c r="G37" s="15"/>
      <c r="H37" s="112" t="s">
        <v>315</v>
      </c>
      <c r="I37" s="67"/>
      <c r="J37" s="67"/>
      <c r="K37" s="112" t="s">
        <v>315</v>
      </c>
      <c r="L37" s="93">
        <v>7279.897130242825</v>
      </c>
      <c r="M37" s="94">
        <v>2857.6923828125</v>
      </c>
      <c r="N37" s="94">
        <v>1096.38134765625</v>
      </c>
      <c r="O37" s="78"/>
      <c r="P37" s="95"/>
      <c r="Q37" s="95"/>
      <c r="R37" s="96"/>
      <c r="S37" s="51">
        <v>1</v>
      </c>
      <c r="T37" s="51">
        <v>1</v>
      </c>
      <c r="U37" s="52">
        <v>0</v>
      </c>
      <c r="V37" s="52">
        <v>0</v>
      </c>
      <c r="W37" s="52">
        <v>0.02</v>
      </c>
      <c r="X37" s="52">
        <v>0.999989</v>
      </c>
      <c r="Y37" s="52">
        <v>0</v>
      </c>
      <c r="Z37" s="52" t="s">
        <v>473</v>
      </c>
      <c r="AA37" s="83">
        <v>37</v>
      </c>
      <c r="AB37" s="83"/>
      <c r="AC37" s="97"/>
      <c r="AD37" s="86" t="s">
        <v>408</v>
      </c>
      <c r="AE37" s="88" t="s">
        <v>365</v>
      </c>
      <c r="AF37" s="86" t="s">
        <v>315</v>
      </c>
      <c r="AG37" s="86" t="s">
        <v>280</v>
      </c>
      <c r="AH37" s="86"/>
      <c r="AI37" s="86" t="s">
        <v>459</v>
      </c>
      <c r="AJ37" s="90">
        <v>43489.62222222222</v>
      </c>
      <c r="AK37" s="88" t="s">
        <v>443</v>
      </c>
      <c r="AL37" s="88" t="s">
        <v>365</v>
      </c>
      <c r="AM37" s="86">
        <v>1664</v>
      </c>
      <c r="AN37" s="86">
        <v>103</v>
      </c>
      <c r="AO37" s="86">
        <v>1913</v>
      </c>
      <c r="AP37" s="86"/>
      <c r="AQ37" s="86"/>
      <c r="AR37" s="86"/>
      <c r="AS37" s="86"/>
      <c r="AT37" s="86"/>
      <c r="AU37" s="86"/>
      <c r="AV37" s="86"/>
      <c r="AW37" s="86" t="str">
        <f>REPLACE(INDEX(GroupVertices[Group],MATCH(Vertices[[#This Row],[Vertex]],GroupVertices[Vertex],0)),1,1,"")</f>
        <v>1</v>
      </c>
      <c r="AX37" s="51">
        <v>0</v>
      </c>
      <c r="AY37" s="52">
        <v>0</v>
      </c>
      <c r="AZ37" s="51">
        <v>1</v>
      </c>
      <c r="BA37" s="52">
        <v>12.5</v>
      </c>
      <c r="BB37" s="51">
        <v>0</v>
      </c>
      <c r="BC37" s="52">
        <v>0</v>
      </c>
      <c r="BD37" s="51">
        <v>7</v>
      </c>
      <c r="BE37" s="52">
        <v>87.5</v>
      </c>
      <c r="BF37" s="51">
        <v>8</v>
      </c>
      <c r="BG37" s="51"/>
      <c r="BH37" s="51"/>
      <c r="BI37" s="51"/>
      <c r="BJ37" s="51"/>
      <c r="BK37" s="51"/>
      <c r="BL37" s="51"/>
      <c r="BM37" s="122" t="s">
        <v>729</v>
      </c>
      <c r="BN37" s="122" t="s">
        <v>729</v>
      </c>
      <c r="BO37" s="122" t="s">
        <v>781</v>
      </c>
      <c r="BP37" s="122" t="s">
        <v>781</v>
      </c>
      <c r="BQ37" s="2"/>
      <c r="BR37" s="3"/>
      <c r="BS37" s="3"/>
      <c r="BT37" s="3"/>
      <c r="BU37" s="3"/>
    </row>
    <row r="38" spans="1:73" ht="15">
      <c r="A38" s="14" t="s">
        <v>265</v>
      </c>
      <c r="B38" s="15"/>
      <c r="C38" s="15"/>
      <c r="D38" s="92">
        <v>957.5418994413408</v>
      </c>
      <c r="E38" s="82"/>
      <c r="F38" s="110" t="s">
        <v>444</v>
      </c>
      <c r="G38" s="15"/>
      <c r="H38" s="112" t="s">
        <v>316</v>
      </c>
      <c r="I38" s="67"/>
      <c r="J38" s="67"/>
      <c r="K38" s="112" t="s">
        <v>316</v>
      </c>
      <c r="L38" s="93">
        <v>4490.16821192053</v>
      </c>
      <c r="M38" s="94">
        <v>4999.5</v>
      </c>
      <c r="N38" s="94">
        <v>2657.62890625</v>
      </c>
      <c r="O38" s="78"/>
      <c r="P38" s="95"/>
      <c r="Q38" s="95"/>
      <c r="R38" s="96"/>
      <c r="S38" s="51">
        <v>1</v>
      </c>
      <c r="T38" s="51">
        <v>1</v>
      </c>
      <c r="U38" s="52">
        <v>0</v>
      </c>
      <c r="V38" s="52">
        <v>0</v>
      </c>
      <c r="W38" s="52">
        <v>0.02</v>
      </c>
      <c r="X38" s="52">
        <v>0.999989</v>
      </c>
      <c r="Y38" s="52">
        <v>0</v>
      </c>
      <c r="Z38" s="52" t="s">
        <v>473</v>
      </c>
      <c r="AA38" s="83">
        <v>38</v>
      </c>
      <c r="AB38" s="83"/>
      <c r="AC38" s="97"/>
      <c r="AD38" s="86" t="s">
        <v>408</v>
      </c>
      <c r="AE38" s="88" t="s">
        <v>366</v>
      </c>
      <c r="AF38" s="86" t="s">
        <v>316</v>
      </c>
      <c r="AG38" s="86" t="s">
        <v>280</v>
      </c>
      <c r="AH38" s="86"/>
      <c r="AI38" s="86" t="s">
        <v>459</v>
      </c>
      <c r="AJ38" s="90">
        <v>43489.771527777775</v>
      </c>
      <c r="AK38" s="88" t="s">
        <v>444</v>
      </c>
      <c r="AL38" s="88" t="s">
        <v>366</v>
      </c>
      <c r="AM38" s="86">
        <v>1032</v>
      </c>
      <c r="AN38" s="86">
        <v>345</v>
      </c>
      <c r="AO38" s="86">
        <v>366</v>
      </c>
      <c r="AP38" s="86"/>
      <c r="AQ38" s="86"/>
      <c r="AR38" s="86"/>
      <c r="AS38" s="86"/>
      <c r="AT38" s="86"/>
      <c r="AU38" s="86"/>
      <c r="AV38" s="86"/>
      <c r="AW38" s="86" t="str">
        <f>REPLACE(INDEX(GroupVertices[Group],MATCH(Vertices[[#This Row],[Vertex]],GroupVertices[Vertex],0)),1,1,"")</f>
        <v>1</v>
      </c>
      <c r="AX38" s="51">
        <v>0</v>
      </c>
      <c r="AY38" s="52">
        <v>0</v>
      </c>
      <c r="AZ38" s="51">
        <v>0</v>
      </c>
      <c r="BA38" s="52">
        <v>0</v>
      </c>
      <c r="BB38" s="51">
        <v>0</v>
      </c>
      <c r="BC38" s="52">
        <v>0</v>
      </c>
      <c r="BD38" s="51">
        <v>15</v>
      </c>
      <c r="BE38" s="52">
        <v>100</v>
      </c>
      <c r="BF38" s="51">
        <v>15</v>
      </c>
      <c r="BG38" s="51"/>
      <c r="BH38" s="51"/>
      <c r="BI38" s="51"/>
      <c r="BJ38" s="51"/>
      <c r="BK38" s="51"/>
      <c r="BL38" s="51"/>
      <c r="BM38" s="122" t="s">
        <v>730</v>
      </c>
      <c r="BN38" s="122" t="s">
        <v>730</v>
      </c>
      <c r="BO38" s="122" t="s">
        <v>782</v>
      </c>
      <c r="BP38" s="122" t="s">
        <v>782</v>
      </c>
      <c r="BQ38" s="2"/>
      <c r="BR38" s="3"/>
      <c r="BS38" s="3"/>
      <c r="BT38" s="3"/>
      <c r="BU38" s="3"/>
    </row>
    <row r="39" spans="1:73" ht="15">
      <c r="A39" s="14" t="s">
        <v>266</v>
      </c>
      <c r="B39" s="15"/>
      <c r="C39" s="15"/>
      <c r="D39" s="92">
        <v>506.8901303538175</v>
      </c>
      <c r="E39" s="82"/>
      <c r="F39" s="110" t="s">
        <v>445</v>
      </c>
      <c r="G39" s="15"/>
      <c r="H39" s="112" t="s">
        <v>317</v>
      </c>
      <c r="I39" s="67"/>
      <c r="J39" s="67"/>
      <c r="K39" s="112" t="s">
        <v>317</v>
      </c>
      <c r="L39" s="93">
        <v>1819.6207505518764</v>
      </c>
      <c r="M39" s="94">
        <v>3928.59619140625</v>
      </c>
      <c r="N39" s="94">
        <v>4218.87646484375</v>
      </c>
      <c r="O39" s="78"/>
      <c r="P39" s="95"/>
      <c r="Q39" s="95"/>
      <c r="R39" s="96"/>
      <c r="S39" s="51">
        <v>1</v>
      </c>
      <c r="T39" s="51">
        <v>1</v>
      </c>
      <c r="U39" s="52">
        <v>0</v>
      </c>
      <c r="V39" s="52">
        <v>0</v>
      </c>
      <c r="W39" s="52">
        <v>0.02</v>
      </c>
      <c r="X39" s="52">
        <v>0.999989</v>
      </c>
      <c r="Y39" s="52">
        <v>0</v>
      </c>
      <c r="Z39" s="52" t="s">
        <v>473</v>
      </c>
      <c r="AA39" s="83">
        <v>39</v>
      </c>
      <c r="AB39" s="83"/>
      <c r="AC39" s="97"/>
      <c r="AD39" s="86" t="s">
        <v>408</v>
      </c>
      <c r="AE39" s="88" t="s">
        <v>367</v>
      </c>
      <c r="AF39" s="86" t="s">
        <v>317</v>
      </c>
      <c r="AG39" s="86" t="s">
        <v>280</v>
      </c>
      <c r="AH39" s="86"/>
      <c r="AI39" s="86" t="s">
        <v>459</v>
      </c>
      <c r="AJ39" s="90">
        <v>43490.27361111111</v>
      </c>
      <c r="AK39" s="88" t="s">
        <v>445</v>
      </c>
      <c r="AL39" s="88" t="s">
        <v>367</v>
      </c>
      <c r="AM39" s="86">
        <v>427</v>
      </c>
      <c r="AN39" s="86">
        <v>75</v>
      </c>
      <c r="AO39" s="86">
        <v>129</v>
      </c>
      <c r="AP39" s="86"/>
      <c r="AQ39" s="86"/>
      <c r="AR39" s="86"/>
      <c r="AS39" s="86"/>
      <c r="AT39" s="86"/>
      <c r="AU39" s="86"/>
      <c r="AV39" s="86"/>
      <c r="AW39" s="86" t="str">
        <f>REPLACE(INDEX(GroupVertices[Group],MATCH(Vertices[[#This Row],[Vertex]],GroupVertices[Vertex],0)),1,1,"")</f>
        <v>1</v>
      </c>
      <c r="AX39" s="51">
        <v>0</v>
      </c>
      <c r="AY39" s="52">
        <v>0</v>
      </c>
      <c r="AZ39" s="51">
        <v>0</v>
      </c>
      <c r="BA39" s="52">
        <v>0</v>
      </c>
      <c r="BB39" s="51">
        <v>0</v>
      </c>
      <c r="BC39" s="52">
        <v>0</v>
      </c>
      <c r="BD39" s="51">
        <v>5</v>
      </c>
      <c r="BE39" s="52">
        <v>100</v>
      </c>
      <c r="BF39" s="51">
        <v>5</v>
      </c>
      <c r="BG39" s="51"/>
      <c r="BH39" s="51"/>
      <c r="BI39" s="51"/>
      <c r="BJ39" s="51"/>
      <c r="BK39" s="51" t="s">
        <v>652</v>
      </c>
      <c r="BL39" s="51" t="s">
        <v>652</v>
      </c>
      <c r="BM39" s="122" t="s">
        <v>731</v>
      </c>
      <c r="BN39" s="122" t="s">
        <v>731</v>
      </c>
      <c r="BO39" s="122" t="s">
        <v>783</v>
      </c>
      <c r="BP39" s="122" t="s">
        <v>783</v>
      </c>
      <c r="BQ39" s="2"/>
      <c r="BR39" s="3"/>
      <c r="BS39" s="3"/>
      <c r="BT39" s="3"/>
      <c r="BU39" s="3"/>
    </row>
    <row r="40" spans="1:73" ht="15">
      <c r="A40" s="14" t="s">
        <v>267</v>
      </c>
      <c r="B40" s="15"/>
      <c r="C40" s="15"/>
      <c r="D40" s="92">
        <v>1000</v>
      </c>
      <c r="E40" s="82"/>
      <c r="F40" s="110" t="s">
        <v>446</v>
      </c>
      <c r="G40" s="15"/>
      <c r="H40" s="112" t="s">
        <v>318</v>
      </c>
      <c r="I40" s="67"/>
      <c r="J40" s="67"/>
      <c r="K40" s="112" t="s">
        <v>318</v>
      </c>
      <c r="L40" s="93">
        <v>9999</v>
      </c>
      <c r="M40" s="94">
        <v>4999.5</v>
      </c>
      <c r="N40" s="94">
        <v>1096.38134765625</v>
      </c>
      <c r="O40" s="78"/>
      <c r="P40" s="95"/>
      <c r="Q40" s="95"/>
      <c r="R40" s="96"/>
      <c r="S40" s="51">
        <v>1</v>
      </c>
      <c r="T40" s="51">
        <v>1</v>
      </c>
      <c r="U40" s="52">
        <v>0</v>
      </c>
      <c r="V40" s="52">
        <v>0</v>
      </c>
      <c r="W40" s="52">
        <v>0.02</v>
      </c>
      <c r="X40" s="52">
        <v>0.999989</v>
      </c>
      <c r="Y40" s="52">
        <v>0</v>
      </c>
      <c r="Z40" s="52" t="s">
        <v>473</v>
      </c>
      <c r="AA40" s="83">
        <v>40</v>
      </c>
      <c r="AB40" s="83"/>
      <c r="AC40" s="97"/>
      <c r="AD40" s="86" t="s">
        <v>408</v>
      </c>
      <c r="AE40" s="88" t="s">
        <v>368</v>
      </c>
      <c r="AF40" s="86" t="s">
        <v>318</v>
      </c>
      <c r="AG40" s="86" t="s">
        <v>280</v>
      </c>
      <c r="AH40" s="86"/>
      <c r="AI40" s="86" t="s">
        <v>459</v>
      </c>
      <c r="AJ40" s="90">
        <v>43490.66578703704</v>
      </c>
      <c r="AK40" s="88" t="s">
        <v>446</v>
      </c>
      <c r="AL40" s="88" t="s">
        <v>368</v>
      </c>
      <c r="AM40" s="86">
        <v>2280</v>
      </c>
      <c r="AN40" s="86">
        <v>219</v>
      </c>
      <c r="AO40" s="86">
        <v>839</v>
      </c>
      <c r="AP40" s="86"/>
      <c r="AQ40" s="86"/>
      <c r="AR40" s="86"/>
      <c r="AS40" s="86"/>
      <c r="AT40" s="86"/>
      <c r="AU40" s="86"/>
      <c r="AV40" s="86"/>
      <c r="AW40" s="86" t="str">
        <f>REPLACE(INDEX(GroupVertices[Group],MATCH(Vertices[[#This Row],[Vertex]],GroupVertices[Vertex],0)),1,1,"")</f>
        <v>1</v>
      </c>
      <c r="AX40" s="51">
        <v>0</v>
      </c>
      <c r="AY40" s="52">
        <v>0</v>
      </c>
      <c r="AZ40" s="51">
        <v>0</v>
      </c>
      <c r="BA40" s="52">
        <v>0</v>
      </c>
      <c r="BB40" s="51">
        <v>0</v>
      </c>
      <c r="BC40" s="52">
        <v>0</v>
      </c>
      <c r="BD40" s="51">
        <v>9</v>
      </c>
      <c r="BE40" s="52">
        <v>100</v>
      </c>
      <c r="BF40" s="51">
        <v>9</v>
      </c>
      <c r="BG40" s="51"/>
      <c r="BH40" s="51"/>
      <c r="BI40" s="51"/>
      <c r="BJ40" s="51"/>
      <c r="BK40" s="51"/>
      <c r="BL40" s="51"/>
      <c r="BM40" s="122" t="s">
        <v>732</v>
      </c>
      <c r="BN40" s="122" t="s">
        <v>732</v>
      </c>
      <c r="BO40" s="122" t="s">
        <v>784</v>
      </c>
      <c r="BP40" s="122" t="s">
        <v>784</v>
      </c>
      <c r="BQ40" s="2"/>
      <c r="BR40" s="3"/>
      <c r="BS40" s="3"/>
      <c r="BT40" s="3"/>
      <c r="BU40" s="3"/>
    </row>
    <row r="41" spans="1:73" ht="15">
      <c r="A41" s="14" t="s">
        <v>268</v>
      </c>
      <c r="B41" s="15"/>
      <c r="C41" s="15"/>
      <c r="D41" s="92">
        <v>459.21787709497204</v>
      </c>
      <c r="E41" s="82"/>
      <c r="F41" s="110" t="s">
        <v>447</v>
      </c>
      <c r="G41" s="15"/>
      <c r="H41" s="112" t="s">
        <v>319</v>
      </c>
      <c r="I41" s="67"/>
      <c r="J41" s="67"/>
      <c r="K41" s="112" t="s">
        <v>319</v>
      </c>
      <c r="L41" s="93">
        <v>1537.1165562913907</v>
      </c>
      <c r="M41" s="94">
        <v>715.8849487304688</v>
      </c>
      <c r="N41" s="94">
        <v>4218.87646484375</v>
      </c>
      <c r="O41" s="78"/>
      <c r="P41" s="95"/>
      <c r="Q41" s="95"/>
      <c r="R41" s="96"/>
      <c r="S41" s="51">
        <v>1</v>
      </c>
      <c r="T41" s="51">
        <v>1</v>
      </c>
      <c r="U41" s="52">
        <v>0</v>
      </c>
      <c r="V41" s="52">
        <v>0</v>
      </c>
      <c r="W41" s="52">
        <v>0.02</v>
      </c>
      <c r="X41" s="52">
        <v>0.999989</v>
      </c>
      <c r="Y41" s="52">
        <v>0</v>
      </c>
      <c r="Z41" s="52" t="s">
        <v>473</v>
      </c>
      <c r="AA41" s="83">
        <v>41</v>
      </c>
      <c r="AB41" s="83"/>
      <c r="AC41" s="97"/>
      <c r="AD41" s="86" t="s">
        <v>408</v>
      </c>
      <c r="AE41" s="88" t="s">
        <v>369</v>
      </c>
      <c r="AF41" s="86" t="s">
        <v>319</v>
      </c>
      <c r="AG41" s="86" t="s">
        <v>280</v>
      </c>
      <c r="AH41" s="86"/>
      <c r="AI41" s="86" t="s">
        <v>459</v>
      </c>
      <c r="AJ41" s="90">
        <v>43490.75603009259</v>
      </c>
      <c r="AK41" s="88" t="s">
        <v>447</v>
      </c>
      <c r="AL41" s="88" t="s">
        <v>369</v>
      </c>
      <c r="AM41" s="86">
        <v>363</v>
      </c>
      <c r="AN41" s="86">
        <v>101</v>
      </c>
      <c r="AO41" s="86">
        <v>145</v>
      </c>
      <c r="AP41" s="86"/>
      <c r="AQ41" s="86"/>
      <c r="AR41" s="86"/>
      <c r="AS41" s="86"/>
      <c r="AT41" s="86"/>
      <c r="AU41" s="86"/>
      <c r="AV41" s="86"/>
      <c r="AW41" s="86" t="str">
        <f>REPLACE(INDEX(GroupVertices[Group],MATCH(Vertices[[#This Row],[Vertex]],GroupVertices[Vertex],0)),1,1,"")</f>
        <v>1</v>
      </c>
      <c r="AX41" s="51">
        <v>0</v>
      </c>
      <c r="AY41" s="52">
        <v>0</v>
      </c>
      <c r="AZ41" s="51">
        <v>0</v>
      </c>
      <c r="BA41" s="52">
        <v>0</v>
      </c>
      <c r="BB41" s="51">
        <v>0</v>
      </c>
      <c r="BC41" s="52">
        <v>0</v>
      </c>
      <c r="BD41" s="51">
        <v>14</v>
      </c>
      <c r="BE41" s="52">
        <v>100</v>
      </c>
      <c r="BF41" s="51">
        <v>14</v>
      </c>
      <c r="BG41" s="51"/>
      <c r="BH41" s="51"/>
      <c r="BI41" s="51"/>
      <c r="BJ41" s="51"/>
      <c r="BK41" s="51"/>
      <c r="BL41" s="51"/>
      <c r="BM41" s="122" t="s">
        <v>733</v>
      </c>
      <c r="BN41" s="122" t="s">
        <v>733</v>
      </c>
      <c r="BO41" s="122" t="s">
        <v>785</v>
      </c>
      <c r="BP41" s="122" t="s">
        <v>785</v>
      </c>
      <c r="BQ41" s="2"/>
      <c r="BR41" s="3"/>
      <c r="BS41" s="3"/>
      <c r="BT41" s="3"/>
      <c r="BU41" s="3"/>
    </row>
    <row r="42" spans="1:73" ht="15">
      <c r="A42" s="14" t="s">
        <v>269</v>
      </c>
      <c r="B42" s="15"/>
      <c r="C42" s="15"/>
      <c r="D42" s="92">
        <v>679.7020484171322</v>
      </c>
      <c r="E42" s="82"/>
      <c r="F42" s="110" t="s">
        <v>448</v>
      </c>
      <c r="G42" s="15"/>
      <c r="H42" s="112" t="s">
        <v>320</v>
      </c>
      <c r="I42" s="67"/>
      <c r="J42" s="67"/>
      <c r="K42" s="112" t="s">
        <v>320</v>
      </c>
      <c r="L42" s="93">
        <v>2843.698454746137</v>
      </c>
      <c r="M42" s="94">
        <v>715.8849487304688</v>
      </c>
      <c r="N42" s="94">
        <v>2657.62890625</v>
      </c>
      <c r="O42" s="78"/>
      <c r="P42" s="95"/>
      <c r="Q42" s="95"/>
      <c r="R42" s="96"/>
      <c r="S42" s="51">
        <v>1</v>
      </c>
      <c r="T42" s="51">
        <v>1</v>
      </c>
      <c r="U42" s="52">
        <v>0</v>
      </c>
      <c r="V42" s="52">
        <v>0</v>
      </c>
      <c r="W42" s="52">
        <v>0.02</v>
      </c>
      <c r="X42" s="52">
        <v>0.999989</v>
      </c>
      <c r="Y42" s="52">
        <v>0</v>
      </c>
      <c r="Z42" s="52" t="s">
        <v>473</v>
      </c>
      <c r="AA42" s="83">
        <v>42</v>
      </c>
      <c r="AB42" s="83"/>
      <c r="AC42" s="97"/>
      <c r="AD42" s="86" t="s">
        <v>408</v>
      </c>
      <c r="AE42" s="88" t="s">
        <v>370</v>
      </c>
      <c r="AF42" s="86" t="s">
        <v>320</v>
      </c>
      <c r="AG42" s="86" t="s">
        <v>280</v>
      </c>
      <c r="AH42" s="86"/>
      <c r="AI42" s="86" t="s">
        <v>459</v>
      </c>
      <c r="AJ42" s="90">
        <v>43491.31805555556</v>
      </c>
      <c r="AK42" s="88" t="s">
        <v>448</v>
      </c>
      <c r="AL42" s="88" t="s">
        <v>370</v>
      </c>
      <c r="AM42" s="86">
        <v>659</v>
      </c>
      <c r="AN42" s="86">
        <v>190</v>
      </c>
      <c r="AO42" s="86">
        <v>146</v>
      </c>
      <c r="AP42" s="86"/>
      <c r="AQ42" s="86"/>
      <c r="AR42" s="86"/>
      <c r="AS42" s="86"/>
      <c r="AT42" s="86"/>
      <c r="AU42" s="86"/>
      <c r="AV42" s="86"/>
      <c r="AW42" s="86" t="str">
        <f>REPLACE(INDEX(GroupVertices[Group],MATCH(Vertices[[#This Row],[Vertex]],GroupVertices[Vertex],0)),1,1,"")</f>
        <v>1</v>
      </c>
      <c r="AX42" s="51">
        <v>0</v>
      </c>
      <c r="AY42" s="52">
        <v>0</v>
      </c>
      <c r="AZ42" s="51">
        <v>0</v>
      </c>
      <c r="BA42" s="52">
        <v>0</v>
      </c>
      <c r="BB42" s="51">
        <v>0</v>
      </c>
      <c r="BC42" s="52">
        <v>0</v>
      </c>
      <c r="BD42" s="51">
        <v>14</v>
      </c>
      <c r="BE42" s="52">
        <v>100</v>
      </c>
      <c r="BF42" s="51">
        <v>14</v>
      </c>
      <c r="BG42" s="51"/>
      <c r="BH42" s="51"/>
      <c r="BI42" s="51"/>
      <c r="BJ42" s="51"/>
      <c r="BK42" s="51"/>
      <c r="BL42" s="51"/>
      <c r="BM42" s="122" t="s">
        <v>734</v>
      </c>
      <c r="BN42" s="122" t="s">
        <v>734</v>
      </c>
      <c r="BO42" s="122" t="s">
        <v>786</v>
      </c>
      <c r="BP42" s="122" t="s">
        <v>786</v>
      </c>
      <c r="BQ42" s="2"/>
      <c r="BR42" s="3"/>
      <c r="BS42" s="3"/>
      <c r="BT42" s="3"/>
      <c r="BU42" s="3"/>
    </row>
    <row r="43" spans="1:73" ht="15">
      <c r="A43" s="14" t="s">
        <v>270</v>
      </c>
      <c r="B43" s="15"/>
      <c r="C43" s="15"/>
      <c r="D43" s="92">
        <v>1000</v>
      </c>
      <c r="E43" s="82"/>
      <c r="F43" s="110" t="s">
        <v>449</v>
      </c>
      <c r="G43" s="15"/>
      <c r="H43" s="112" t="s">
        <v>321</v>
      </c>
      <c r="I43" s="67"/>
      <c r="J43" s="67"/>
      <c r="K43" s="112" t="s">
        <v>321</v>
      </c>
      <c r="L43" s="93">
        <v>6913.524503311258</v>
      </c>
      <c r="M43" s="94">
        <v>715.8849487304688</v>
      </c>
      <c r="N43" s="94">
        <v>1096.38134765625</v>
      </c>
      <c r="O43" s="78"/>
      <c r="P43" s="95"/>
      <c r="Q43" s="95"/>
      <c r="R43" s="96"/>
      <c r="S43" s="51">
        <v>1</v>
      </c>
      <c r="T43" s="51">
        <v>1</v>
      </c>
      <c r="U43" s="52">
        <v>0</v>
      </c>
      <c r="V43" s="52">
        <v>0</v>
      </c>
      <c r="W43" s="52">
        <v>0.02</v>
      </c>
      <c r="X43" s="52">
        <v>0.999989</v>
      </c>
      <c r="Y43" s="52">
        <v>0</v>
      </c>
      <c r="Z43" s="52" t="s">
        <v>473</v>
      </c>
      <c r="AA43" s="83">
        <v>43</v>
      </c>
      <c r="AB43" s="83"/>
      <c r="AC43" s="97"/>
      <c r="AD43" s="86" t="s">
        <v>408</v>
      </c>
      <c r="AE43" s="88" t="s">
        <v>371</v>
      </c>
      <c r="AF43" s="86" t="s">
        <v>321</v>
      </c>
      <c r="AG43" s="86" t="s">
        <v>280</v>
      </c>
      <c r="AH43" s="86"/>
      <c r="AI43" s="86" t="s">
        <v>459</v>
      </c>
      <c r="AJ43" s="90">
        <v>43491.47638888889</v>
      </c>
      <c r="AK43" s="88" t="s">
        <v>449</v>
      </c>
      <c r="AL43" s="88" t="s">
        <v>371</v>
      </c>
      <c r="AM43" s="86">
        <v>1581</v>
      </c>
      <c r="AN43" s="86">
        <v>52</v>
      </c>
      <c r="AO43" s="86">
        <v>269</v>
      </c>
      <c r="AP43" s="86"/>
      <c r="AQ43" s="86"/>
      <c r="AR43" s="86"/>
      <c r="AS43" s="86"/>
      <c r="AT43" s="86"/>
      <c r="AU43" s="86"/>
      <c r="AV43" s="86"/>
      <c r="AW43" s="86" t="str">
        <f>REPLACE(INDEX(GroupVertices[Group],MATCH(Vertices[[#This Row],[Vertex]],GroupVertices[Vertex],0)),1,1,"")</f>
        <v>1</v>
      </c>
      <c r="AX43" s="51">
        <v>0</v>
      </c>
      <c r="AY43" s="52">
        <v>0</v>
      </c>
      <c r="AZ43" s="51">
        <v>0</v>
      </c>
      <c r="BA43" s="52">
        <v>0</v>
      </c>
      <c r="BB43" s="51">
        <v>0</v>
      </c>
      <c r="BC43" s="52">
        <v>0</v>
      </c>
      <c r="BD43" s="51">
        <v>6</v>
      </c>
      <c r="BE43" s="52">
        <v>100</v>
      </c>
      <c r="BF43" s="51">
        <v>6</v>
      </c>
      <c r="BG43" s="51"/>
      <c r="BH43" s="51"/>
      <c r="BI43" s="51"/>
      <c r="BJ43" s="51"/>
      <c r="BK43" s="51"/>
      <c r="BL43" s="51"/>
      <c r="BM43" s="122" t="s">
        <v>735</v>
      </c>
      <c r="BN43" s="122" t="s">
        <v>735</v>
      </c>
      <c r="BO43" s="122" t="s">
        <v>787</v>
      </c>
      <c r="BP43" s="122" t="s">
        <v>787</v>
      </c>
      <c r="BQ43" s="2"/>
      <c r="BR43" s="3"/>
      <c r="BS43" s="3"/>
      <c r="BT43" s="3"/>
      <c r="BU43" s="3"/>
    </row>
    <row r="44" spans="1:73" ht="15">
      <c r="A44" s="14" t="s">
        <v>271</v>
      </c>
      <c r="B44" s="15"/>
      <c r="C44" s="15"/>
      <c r="D44" s="92">
        <v>404.096834264432</v>
      </c>
      <c r="E44" s="82"/>
      <c r="F44" s="110" t="s">
        <v>450</v>
      </c>
      <c r="G44" s="15"/>
      <c r="H44" s="112" t="s">
        <v>322</v>
      </c>
      <c r="I44" s="67"/>
      <c r="J44" s="67"/>
      <c r="K44" s="112" t="s">
        <v>322</v>
      </c>
      <c r="L44" s="93">
        <v>1210.4710816777042</v>
      </c>
      <c r="M44" s="94">
        <v>4999.5</v>
      </c>
      <c r="N44" s="94">
        <v>5780.12353515625</v>
      </c>
      <c r="O44" s="78"/>
      <c r="P44" s="95"/>
      <c r="Q44" s="95"/>
      <c r="R44" s="96"/>
      <c r="S44" s="51">
        <v>1</v>
      </c>
      <c r="T44" s="51">
        <v>1</v>
      </c>
      <c r="U44" s="52">
        <v>0</v>
      </c>
      <c r="V44" s="52">
        <v>0</v>
      </c>
      <c r="W44" s="52">
        <v>0.02</v>
      </c>
      <c r="X44" s="52">
        <v>0.999989</v>
      </c>
      <c r="Y44" s="52">
        <v>0</v>
      </c>
      <c r="Z44" s="52" t="s">
        <v>473</v>
      </c>
      <c r="AA44" s="83">
        <v>44</v>
      </c>
      <c r="AB44" s="83"/>
      <c r="AC44" s="97"/>
      <c r="AD44" s="86" t="s">
        <v>408</v>
      </c>
      <c r="AE44" s="88" t="s">
        <v>372</v>
      </c>
      <c r="AF44" s="86" t="s">
        <v>322</v>
      </c>
      <c r="AG44" s="86" t="s">
        <v>280</v>
      </c>
      <c r="AH44" s="86"/>
      <c r="AI44" s="86" t="s">
        <v>459</v>
      </c>
      <c r="AJ44" s="90">
        <v>43491.52918981481</v>
      </c>
      <c r="AK44" s="88" t="s">
        <v>450</v>
      </c>
      <c r="AL44" s="88" t="s">
        <v>372</v>
      </c>
      <c r="AM44" s="86">
        <v>289</v>
      </c>
      <c r="AN44" s="86">
        <v>156</v>
      </c>
      <c r="AO44" s="86">
        <v>256</v>
      </c>
      <c r="AP44" s="86"/>
      <c r="AQ44" s="86"/>
      <c r="AR44" s="86"/>
      <c r="AS44" s="86"/>
      <c r="AT44" s="86"/>
      <c r="AU44" s="86"/>
      <c r="AV44" s="86"/>
      <c r="AW44" s="86" t="str">
        <f>REPLACE(INDEX(GroupVertices[Group],MATCH(Vertices[[#This Row],[Vertex]],GroupVertices[Vertex],0)),1,1,"")</f>
        <v>1</v>
      </c>
      <c r="AX44" s="51">
        <v>0</v>
      </c>
      <c r="AY44" s="52">
        <v>0</v>
      </c>
      <c r="AZ44" s="51">
        <v>1</v>
      </c>
      <c r="BA44" s="52">
        <v>3.0303030303030303</v>
      </c>
      <c r="BB44" s="51">
        <v>0</v>
      </c>
      <c r="BC44" s="52">
        <v>0</v>
      </c>
      <c r="BD44" s="51">
        <v>32</v>
      </c>
      <c r="BE44" s="52">
        <v>96.96969696969697</v>
      </c>
      <c r="BF44" s="51">
        <v>33</v>
      </c>
      <c r="BG44" s="51"/>
      <c r="BH44" s="51"/>
      <c r="BI44" s="51"/>
      <c r="BJ44" s="51"/>
      <c r="BK44" s="51" t="s">
        <v>692</v>
      </c>
      <c r="BL44" s="51" t="s">
        <v>692</v>
      </c>
      <c r="BM44" s="122" t="s">
        <v>736</v>
      </c>
      <c r="BN44" s="122" t="s">
        <v>736</v>
      </c>
      <c r="BO44" s="122" t="s">
        <v>788</v>
      </c>
      <c r="BP44" s="122" t="s">
        <v>788</v>
      </c>
      <c r="BQ44" s="2"/>
      <c r="BR44" s="3"/>
      <c r="BS44" s="3"/>
      <c r="BT44" s="3"/>
      <c r="BU44" s="3"/>
    </row>
    <row r="45" spans="1:73" ht="15">
      <c r="A45" s="14" t="s">
        <v>272</v>
      </c>
      <c r="B45" s="15"/>
      <c r="C45" s="15"/>
      <c r="D45" s="92">
        <v>349.72067039106145</v>
      </c>
      <c r="E45" s="82"/>
      <c r="F45" s="110" t="s">
        <v>451</v>
      </c>
      <c r="G45" s="15"/>
      <c r="H45" s="112" t="s">
        <v>323</v>
      </c>
      <c r="I45" s="67"/>
      <c r="J45" s="67"/>
      <c r="K45" s="112" t="s">
        <v>323</v>
      </c>
      <c r="L45" s="93">
        <v>888.2397350993377</v>
      </c>
      <c r="M45" s="94">
        <v>7141.3076171875</v>
      </c>
      <c r="N45" s="94">
        <v>7341.37109375</v>
      </c>
      <c r="O45" s="78"/>
      <c r="P45" s="95"/>
      <c r="Q45" s="95"/>
      <c r="R45" s="96"/>
      <c r="S45" s="51">
        <v>1</v>
      </c>
      <c r="T45" s="51">
        <v>1</v>
      </c>
      <c r="U45" s="52">
        <v>0</v>
      </c>
      <c r="V45" s="52">
        <v>0</v>
      </c>
      <c r="W45" s="52">
        <v>0.02</v>
      </c>
      <c r="X45" s="52">
        <v>0.999989</v>
      </c>
      <c r="Y45" s="52">
        <v>0</v>
      </c>
      <c r="Z45" s="52" t="s">
        <v>473</v>
      </c>
      <c r="AA45" s="83">
        <v>45</v>
      </c>
      <c r="AB45" s="83"/>
      <c r="AC45" s="97"/>
      <c r="AD45" s="86" t="s">
        <v>408</v>
      </c>
      <c r="AE45" s="88" t="s">
        <v>373</v>
      </c>
      <c r="AF45" s="86" t="s">
        <v>323</v>
      </c>
      <c r="AG45" s="86" t="s">
        <v>280</v>
      </c>
      <c r="AH45" s="86"/>
      <c r="AI45" s="86" t="s">
        <v>459</v>
      </c>
      <c r="AJ45" s="90">
        <v>43491.75476851852</v>
      </c>
      <c r="AK45" s="88" t="s">
        <v>451</v>
      </c>
      <c r="AL45" s="88" t="s">
        <v>373</v>
      </c>
      <c r="AM45" s="86">
        <v>216</v>
      </c>
      <c r="AN45" s="86">
        <v>106</v>
      </c>
      <c r="AO45" s="86">
        <v>70</v>
      </c>
      <c r="AP45" s="86"/>
      <c r="AQ45" s="86"/>
      <c r="AR45" s="86"/>
      <c r="AS45" s="86"/>
      <c r="AT45" s="86"/>
      <c r="AU45" s="86"/>
      <c r="AV45" s="86"/>
      <c r="AW45" s="86" t="str">
        <f>REPLACE(INDEX(GroupVertices[Group],MATCH(Vertices[[#This Row],[Vertex]],GroupVertices[Vertex],0)),1,1,"")</f>
        <v>1</v>
      </c>
      <c r="AX45" s="51">
        <v>0</v>
      </c>
      <c r="AY45" s="52">
        <v>0</v>
      </c>
      <c r="AZ45" s="51">
        <v>0</v>
      </c>
      <c r="BA45" s="52">
        <v>0</v>
      </c>
      <c r="BB45" s="51">
        <v>0</v>
      </c>
      <c r="BC45" s="52">
        <v>0</v>
      </c>
      <c r="BD45" s="51">
        <v>27</v>
      </c>
      <c r="BE45" s="52">
        <v>100</v>
      </c>
      <c r="BF45" s="51">
        <v>27</v>
      </c>
      <c r="BG45" s="51"/>
      <c r="BH45" s="51"/>
      <c r="BI45" s="51"/>
      <c r="BJ45" s="51"/>
      <c r="BK45" s="51" t="s">
        <v>652</v>
      </c>
      <c r="BL45" s="51" t="s">
        <v>652</v>
      </c>
      <c r="BM45" s="122" t="s">
        <v>737</v>
      </c>
      <c r="BN45" s="122" t="s">
        <v>737</v>
      </c>
      <c r="BO45" s="122" t="s">
        <v>789</v>
      </c>
      <c r="BP45" s="122" t="s">
        <v>789</v>
      </c>
      <c r="BQ45" s="2"/>
      <c r="BR45" s="3"/>
      <c r="BS45" s="3"/>
      <c r="BT45" s="3"/>
      <c r="BU45" s="3"/>
    </row>
    <row r="46" spans="1:73" ht="15">
      <c r="A46" s="14" t="s">
        <v>273</v>
      </c>
      <c r="B46" s="15"/>
      <c r="C46" s="15"/>
      <c r="D46" s="92">
        <v>579.1433891992551</v>
      </c>
      <c r="E46" s="82"/>
      <c r="F46" s="110" t="s">
        <v>452</v>
      </c>
      <c r="G46" s="15"/>
      <c r="H46" s="112" t="s">
        <v>324</v>
      </c>
      <c r="I46" s="67"/>
      <c r="J46" s="67"/>
      <c r="K46" s="112" t="s">
        <v>324</v>
      </c>
      <c r="L46" s="93">
        <v>2247.791169977925</v>
      </c>
      <c r="M46" s="94">
        <v>7141.3076171875</v>
      </c>
      <c r="N46" s="94">
        <v>4218.87646484375</v>
      </c>
      <c r="O46" s="78"/>
      <c r="P46" s="95"/>
      <c r="Q46" s="95"/>
      <c r="R46" s="96"/>
      <c r="S46" s="51">
        <v>1</v>
      </c>
      <c r="T46" s="51">
        <v>1</v>
      </c>
      <c r="U46" s="52">
        <v>0</v>
      </c>
      <c r="V46" s="52">
        <v>0</v>
      </c>
      <c r="W46" s="52">
        <v>0.02</v>
      </c>
      <c r="X46" s="52">
        <v>0.999989</v>
      </c>
      <c r="Y46" s="52">
        <v>0</v>
      </c>
      <c r="Z46" s="52" t="s">
        <v>473</v>
      </c>
      <c r="AA46" s="83">
        <v>46</v>
      </c>
      <c r="AB46" s="83"/>
      <c r="AC46" s="97"/>
      <c r="AD46" s="86" t="s">
        <v>408</v>
      </c>
      <c r="AE46" s="88" t="s">
        <v>374</v>
      </c>
      <c r="AF46" s="86" t="s">
        <v>324</v>
      </c>
      <c r="AG46" s="86" t="s">
        <v>280</v>
      </c>
      <c r="AH46" s="86"/>
      <c r="AI46" s="86" t="s">
        <v>459</v>
      </c>
      <c r="AJ46" s="90">
        <v>43492.467361111114</v>
      </c>
      <c r="AK46" s="88" t="s">
        <v>452</v>
      </c>
      <c r="AL46" s="88" t="s">
        <v>374</v>
      </c>
      <c r="AM46" s="86">
        <v>524</v>
      </c>
      <c r="AN46" s="86">
        <v>42</v>
      </c>
      <c r="AO46" s="86">
        <v>60</v>
      </c>
      <c r="AP46" s="86"/>
      <c r="AQ46" s="86"/>
      <c r="AR46" s="86"/>
      <c r="AS46" s="86"/>
      <c r="AT46" s="86"/>
      <c r="AU46" s="86"/>
      <c r="AV46" s="86"/>
      <c r="AW46" s="86" t="str">
        <f>REPLACE(INDEX(GroupVertices[Group],MATCH(Vertices[[#This Row],[Vertex]],GroupVertices[Vertex],0)),1,1,"")</f>
        <v>1</v>
      </c>
      <c r="AX46" s="51">
        <v>0</v>
      </c>
      <c r="AY46" s="52">
        <v>0</v>
      </c>
      <c r="AZ46" s="51">
        <v>1</v>
      </c>
      <c r="BA46" s="52">
        <v>8.333333333333334</v>
      </c>
      <c r="BB46" s="51">
        <v>0</v>
      </c>
      <c r="BC46" s="52">
        <v>0</v>
      </c>
      <c r="BD46" s="51">
        <v>11</v>
      </c>
      <c r="BE46" s="52">
        <v>91.66666666666667</v>
      </c>
      <c r="BF46" s="51">
        <v>12</v>
      </c>
      <c r="BG46" s="51"/>
      <c r="BH46" s="51"/>
      <c r="BI46" s="51"/>
      <c r="BJ46" s="51"/>
      <c r="BK46" s="51"/>
      <c r="BL46" s="51"/>
      <c r="BM46" s="122" t="s">
        <v>738</v>
      </c>
      <c r="BN46" s="122" t="s">
        <v>738</v>
      </c>
      <c r="BO46" s="122" t="s">
        <v>790</v>
      </c>
      <c r="BP46" s="122" t="s">
        <v>790</v>
      </c>
      <c r="BQ46" s="2"/>
      <c r="BR46" s="3"/>
      <c r="BS46" s="3"/>
      <c r="BT46" s="3"/>
      <c r="BU46" s="3"/>
    </row>
    <row r="47" spans="1:73" ht="15">
      <c r="A47" s="14" t="s">
        <v>274</v>
      </c>
      <c r="B47" s="15"/>
      <c r="C47" s="15"/>
      <c r="D47" s="92">
        <v>480.8193668528864</v>
      </c>
      <c r="E47" s="82"/>
      <c r="F47" s="110" t="s">
        <v>453</v>
      </c>
      <c r="G47" s="15"/>
      <c r="H47" s="112" t="s">
        <v>325</v>
      </c>
      <c r="I47" s="67"/>
      <c r="J47" s="67"/>
      <c r="K47" s="112" t="s">
        <v>325</v>
      </c>
      <c r="L47" s="93">
        <v>1665.1262693156732</v>
      </c>
      <c r="M47" s="94">
        <v>1786.7886962890625</v>
      </c>
      <c r="N47" s="94">
        <v>4218.87646484375</v>
      </c>
      <c r="O47" s="78"/>
      <c r="P47" s="95"/>
      <c r="Q47" s="95"/>
      <c r="R47" s="96"/>
      <c r="S47" s="51">
        <v>1</v>
      </c>
      <c r="T47" s="51">
        <v>1</v>
      </c>
      <c r="U47" s="52">
        <v>0</v>
      </c>
      <c r="V47" s="52">
        <v>0</v>
      </c>
      <c r="W47" s="52">
        <v>0.02</v>
      </c>
      <c r="X47" s="52">
        <v>0.999989</v>
      </c>
      <c r="Y47" s="52">
        <v>0</v>
      </c>
      <c r="Z47" s="52" t="s">
        <v>473</v>
      </c>
      <c r="AA47" s="83">
        <v>47</v>
      </c>
      <c r="AB47" s="83"/>
      <c r="AC47" s="97"/>
      <c r="AD47" s="86" t="s">
        <v>408</v>
      </c>
      <c r="AE47" s="88" t="s">
        <v>375</v>
      </c>
      <c r="AF47" s="86" t="s">
        <v>325</v>
      </c>
      <c r="AG47" s="86" t="s">
        <v>280</v>
      </c>
      <c r="AH47" s="86"/>
      <c r="AI47" s="86" t="s">
        <v>459</v>
      </c>
      <c r="AJ47" s="90">
        <v>43493.37599537037</v>
      </c>
      <c r="AK47" s="88" t="s">
        <v>453</v>
      </c>
      <c r="AL47" s="88" t="s">
        <v>375</v>
      </c>
      <c r="AM47" s="86">
        <v>392</v>
      </c>
      <c r="AN47" s="86">
        <v>108</v>
      </c>
      <c r="AO47" s="86">
        <v>123</v>
      </c>
      <c r="AP47" s="86"/>
      <c r="AQ47" s="86"/>
      <c r="AR47" s="86"/>
      <c r="AS47" s="86"/>
      <c r="AT47" s="86"/>
      <c r="AU47" s="86"/>
      <c r="AV47" s="86"/>
      <c r="AW47" s="86" t="str">
        <f>REPLACE(INDEX(GroupVertices[Group],MATCH(Vertices[[#This Row],[Vertex]],GroupVertices[Vertex],0)),1,1,"")</f>
        <v>1</v>
      </c>
      <c r="AX47" s="51">
        <v>0</v>
      </c>
      <c r="AY47" s="52">
        <v>0</v>
      </c>
      <c r="AZ47" s="51">
        <v>1</v>
      </c>
      <c r="BA47" s="52">
        <v>7.6923076923076925</v>
      </c>
      <c r="BB47" s="51">
        <v>0</v>
      </c>
      <c r="BC47" s="52">
        <v>0</v>
      </c>
      <c r="BD47" s="51">
        <v>12</v>
      </c>
      <c r="BE47" s="52">
        <v>92.3076923076923</v>
      </c>
      <c r="BF47" s="51">
        <v>13</v>
      </c>
      <c r="BG47" s="51"/>
      <c r="BH47" s="51"/>
      <c r="BI47" s="51"/>
      <c r="BJ47" s="51"/>
      <c r="BK47" s="51"/>
      <c r="BL47" s="51"/>
      <c r="BM47" s="122" t="s">
        <v>739</v>
      </c>
      <c r="BN47" s="122" t="s">
        <v>739</v>
      </c>
      <c r="BO47" s="122" t="s">
        <v>791</v>
      </c>
      <c r="BP47" s="122" t="s">
        <v>791</v>
      </c>
      <c r="BQ47" s="2"/>
      <c r="BR47" s="3"/>
      <c r="BS47" s="3"/>
      <c r="BT47" s="3"/>
      <c r="BU47" s="3"/>
    </row>
    <row r="48" spans="1:73" ht="409.5">
      <c r="A48" s="14" t="s">
        <v>275</v>
      </c>
      <c r="B48" s="15"/>
      <c r="C48" s="15"/>
      <c r="D48" s="92">
        <v>810.8007448789572</v>
      </c>
      <c r="E48" s="82"/>
      <c r="F48" s="110" t="s">
        <v>454</v>
      </c>
      <c r="G48" s="15"/>
      <c r="H48" s="57" t="s">
        <v>326</v>
      </c>
      <c r="I48" s="67"/>
      <c r="J48" s="67"/>
      <c r="K48" s="57" t="s">
        <v>326</v>
      </c>
      <c r="L48" s="93">
        <v>3620.5849889624724</v>
      </c>
      <c r="M48" s="94">
        <v>1786.7886962890625</v>
      </c>
      <c r="N48" s="94">
        <v>2657.62890625</v>
      </c>
      <c r="O48" s="78"/>
      <c r="P48" s="95"/>
      <c r="Q48" s="95"/>
      <c r="R48" s="96"/>
      <c r="S48" s="51">
        <v>1</v>
      </c>
      <c r="T48" s="51">
        <v>1</v>
      </c>
      <c r="U48" s="52">
        <v>0</v>
      </c>
      <c r="V48" s="52">
        <v>0</v>
      </c>
      <c r="W48" s="52">
        <v>0.02</v>
      </c>
      <c r="X48" s="52">
        <v>0.999989</v>
      </c>
      <c r="Y48" s="52">
        <v>0</v>
      </c>
      <c r="Z48" s="52" t="s">
        <v>473</v>
      </c>
      <c r="AA48" s="83">
        <v>48</v>
      </c>
      <c r="AB48" s="83"/>
      <c r="AC48" s="97"/>
      <c r="AD48" s="86" t="s">
        <v>408</v>
      </c>
      <c r="AE48" s="88" t="s">
        <v>376</v>
      </c>
      <c r="AF48" s="86" t="s">
        <v>326</v>
      </c>
      <c r="AG48" s="86" t="s">
        <v>280</v>
      </c>
      <c r="AH48" s="86"/>
      <c r="AI48" s="86" t="s">
        <v>459</v>
      </c>
      <c r="AJ48" s="90">
        <v>43493.62569444445</v>
      </c>
      <c r="AK48" s="88" t="s">
        <v>454</v>
      </c>
      <c r="AL48" s="88" t="s">
        <v>376</v>
      </c>
      <c r="AM48" s="86">
        <v>835</v>
      </c>
      <c r="AN48" s="86">
        <v>71</v>
      </c>
      <c r="AO48" s="86">
        <v>51</v>
      </c>
      <c r="AP48" s="86"/>
      <c r="AQ48" s="86"/>
      <c r="AR48" s="86"/>
      <c r="AS48" s="86"/>
      <c r="AT48" s="86"/>
      <c r="AU48" s="86"/>
      <c r="AV48" s="86"/>
      <c r="AW48" s="86" t="str">
        <f>REPLACE(INDEX(GroupVertices[Group],MATCH(Vertices[[#This Row],[Vertex]],GroupVertices[Vertex],0)),1,1,"")</f>
        <v>1</v>
      </c>
      <c r="AX48" s="51">
        <v>0</v>
      </c>
      <c r="AY48" s="52">
        <v>0</v>
      </c>
      <c r="AZ48" s="51">
        <v>1</v>
      </c>
      <c r="BA48" s="52">
        <v>2.5641025641025643</v>
      </c>
      <c r="BB48" s="51">
        <v>0</v>
      </c>
      <c r="BC48" s="52">
        <v>0</v>
      </c>
      <c r="BD48" s="51">
        <v>38</v>
      </c>
      <c r="BE48" s="52">
        <v>97.43589743589743</v>
      </c>
      <c r="BF48" s="51">
        <v>39</v>
      </c>
      <c r="BG48" s="51"/>
      <c r="BH48" s="51"/>
      <c r="BI48" s="51"/>
      <c r="BJ48" s="51"/>
      <c r="BK48" s="51" t="s">
        <v>654</v>
      </c>
      <c r="BL48" s="51" t="s">
        <v>654</v>
      </c>
      <c r="BM48" s="122" t="s">
        <v>740</v>
      </c>
      <c r="BN48" s="122" t="s">
        <v>740</v>
      </c>
      <c r="BO48" s="122" t="s">
        <v>792</v>
      </c>
      <c r="BP48" s="122" t="s">
        <v>792</v>
      </c>
      <c r="BQ48" s="2"/>
      <c r="BR48" s="3"/>
      <c r="BS48" s="3"/>
      <c r="BT48" s="3"/>
      <c r="BU48" s="3"/>
    </row>
    <row r="49" spans="1:73" ht="15">
      <c r="A49" s="14" t="s">
        <v>276</v>
      </c>
      <c r="B49" s="15"/>
      <c r="C49" s="15"/>
      <c r="D49" s="92">
        <v>618.6219739292364</v>
      </c>
      <c r="E49" s="82"/>
      <c r="F49" s="110" t="s">
        <v>455</v>
      </c>
      <c r="G49" s="15"/>
      <c r="H49" s="112" t="s">
        <v>327</v>
      </c>
      <c r="I49" s="67"/>
      <c r="J49" s="67"/>
      <c r="K49" s="112" t="s">
        <v>327</v>
      </c>
      <c r="L49" s="93">
        <v>2481.7399558498896</v>
      </c>
      <c r="M49" s="94">
        <v>9283.1162109375</v>
      </c>
      <c r="N49" s="94">
        <v>4218.87646484375</v>
      </c>
      <c r="O49" s="78"/>
      <c r="P49" s="95"/>
      <c r="Q49" s="95"/>
      <c r="R49" s="96"/>
      <c r="S49" s="51">
        <v>1</v>
      </c>
      <c r="T49" s="51">
        <v>1</v>
      </c>
      <c r="U49" s="52">
        <v>0</v>
      </c>
      <c r="V49" s="52">
        <v>0</v>
      </c>
      <c r="W49" s="52">
        <v>0.02</v>
      </c>
      <c r="X49" s="52">
        <v>0.999989</v>
      </c>
      <c r="Y49" s="52">
        <v>0</v>
      </c>
      <c r="Z49" s="52" t="s">
        <v>473</v>
      </c>
      <c r="AA49" s="83">
        <v>49</v>
      </c>
      <c r="AB49" s="83"/>
      <c r="AC49" s="97"/>
      <c r="AD49" s="86" t="s">
        <v>408</v>
      </c>
      <c r="AE49" s="88" t="s">
        <v>377</v>
      </c>
      <c r="AF49" s="86" t="s">
        <v>327</v>
      </c>
      <c r="AG49" s="86" t="s">
        <v>280</v>
      </c>
      <c r="AH49" s="86"/>
      <c r="AI49" s="86" t="s">
        <v>459</v>
      </c>
      <c r="AJ49" s="90">
        <v>43494.393912037034</v>
      </c>
      <c r="AK49" s="88" t="s">
        <v>455</v>
      </c>
      <c r="AL49" s="88" t="s">
        <v>377</v>
      </c>
      <c r="AM49" s="86">
        <v>577</v>
      </c>
      <c r="AN49" s="86">
        <v>39</v>
      </c>
      <c r="AO49" s="86">
        <v>200</v>
      </c>
      <c r="AP49" s="86"/>
      <c r="AQ49" s="86"/>
      <c r="AR49" s="86"/>
      <c r="AS49" s="86"/>
      <c r="AT49" s="86"/>
      <c r="AU49" s="86"/>
      <c r="AV49" s="86"/>
      <c r="AW49" s="86" t="str">
        <f>REPLACE(INDEX(GroupVertices[Group],MATCH(Vertices[[#This Row],[Vertex]],GroupVertices[Vertex],0)),1,1,"")</f>
        <v>1</v>
      </c>
      <c r="AX49" s="51">
        <v>0</v>
      </c>
      <c r="AY49" s="52">
        <v>0</v>
      </c>
      <c r="AZ49" s="51">
        <v>2</v>
      </c>
      <c r="BA49" s="52">
        <v>7.407407407407407</v>
      </c>
      <c r="BB49" s="51">
        <v>0</v>
      </c>
      <c r="BC49" s="52">
        <v>0</v>
      </c>
      <c r="BD49" s="51">
        <v>25</v>
      </c>
      <c r="BE49" s="52">
        <v>92.5925925925926</v>
      </c>
      <c r="BF49" s="51">
        <v>27</v>
      </c>
      <c r="BG49" s="51"/>
      <c r="BH49" s="51"/>
      <c r="BI49" s="51"/>
      <c r="BJ49" s="51"/>
      <c r="BK49" s="51"/>
      <c r="BL49" s="51"/>
      <c r="BM49" s="122" t="s">
        <v>741</v>
      </c>
      <c r="BN49" s="122" t="s">
        <v>741</v>
      </c>
      <c r="BO49" s="122" t="s">
        <v>793</v>
      </c>
      <c r="BP49" s="122" t="s">
        <v>793</v>
      </c>
      <c r="BQ49" s="2"/>
      <c r="BR49" s="3"/>
      <c r="BS49" s="3"/>
      <c r="BT49" s="3"/>
      <c r="BU49" s="3"/>
    </row>
    <row r="50" spans="1:73" ht="15">
      <c r="A50" s="14" t="s">
        <v>277</v>
      </c>
      <c r="B50" s="15"/>
      <c r="C50" s="15"/>
      <c r="D50" s="92">
        <v>1000</v>
      </c>
      <c r="E50" s="82"/>
      <c r="F50" s="110" t="s">
        <v>456</v>
      </c>
      <c r="G50" s="15"/>
      <c r="H50" s="112" t="s">
        <v>328</v>
      </c>
      <c r="I50" s="67"/>
      <c r="J50" s="67"/>
      <c r="K50" s="112" t="s">
        <v>328</v>
      </c>
      <c r="L50" s="93">
        <v>8921.952759381898</v>
      </c>
      <c r="M50" s="94">
        <v>3928.59619140625</v>
      </c>
      <c r="N50" s="94">
        <v>1096.38134765625</v>
      </c>
      <c r="O50" s="78"/>
      <c r="P50" s="95"/>
      <c r="Q50" s="95"/>
      <c r="R50" s="96"/>
      <c r="S50" s="51">
        <v>1</v>
      </c>
      <c r="T50" s="51">
        <v>1</v>
      </c>
      <c r="U50" s="52">
        <v>0</v>
      </c>
      <c r="V50" s="52">
        <v>0</v>
      </c>
      <c r="W50" s="52">
        <v>0.02</v>
      </c>
      <c r="X50" s="52">
        <v>0.999989</v>
      </c>
      <c r="Y50" s="52">
        <v>0</v>
      </c>
      <c r="Z50" s="52" t="s">
        <v>473</v>
      </c>
      <c r="AA50" s="83">
        <v>50</v>
      </c>
      <c r="AB50" s="83"/>
      <c r="AC50" s="97"/>
      <c r="AD50" s="86" t="s">
        <v>408</v>
      </c>
      <c r="AE50" s="88" t="s">
        <v>378</v>
      </c>
      <c r="AF50" s="86" t="s">
        <v>328</v>
      </c>
      <c r="AG50" s="86" t="s">
        <v>280</v>
      </c>
      <c r="AH50" s="86"/>
      <c r="AI50" s="86" t="s">
        <v>459</v>
      </c>
      <c r="AJ50" s="90">
        <v>43494.75001157408</v>
      </c>
      <c r="AK50" s="88" t="s">
        <v>456</v>
      </c>
      <c r="AL50" s="88" t="s">
        <v>378</v>
      </c>
      <c r="AM50" s="86">
        <v>2036</v>
      </c>
      <c r="AN50" s="86">
        <v>339</v>
      </c>
      <c r="AO50" s="86">
        <v>369</v>
      </c>
      <c r="AP50" s="86"/>
      <c r="AQ50" s="86"/>
      <c r="AR50" s="86"/>
      <c r="AS50" s="86"/>
      <c r="AT50" s="86"/>
      <c r="AU50" s="86"/>
      <c r="AV50" s="86"/>
      <c r="AW50" s="86" t="str">
        <f>REPLACE(INDEX(GroupVertices[Group],MATCH(Vertices[[#This Row],[Vertex]],GroupVertices[Vertex],0)),1,1,"")</f>
        <v>1</v>
      </c>
      <c r="AX50" s="51">
        <v>0</v>
      </c>
      <c r="AY50" s="52">
        <v>0</v>
      </c>
      <c r="AZ50" s="51">
        <v>1</v>
      </c>
      <c r="BA50" s="52">
        <v>6.666666666666667</v>
      </c>
      <c r="BB50" s="51">
        <v>0</v>
      </c>
      <c r="BC50" s="52">
        <v>0</v>
      </c>
      <c r="BD50" s="51">
        <v>14</v>
      </c>
      <c r="BE50" s="52">
        <v>93.33333333333333</v>
      </c>
      <c r="BF50" s="51">
        <v>15</v>
      </c>
      <c r="BG50" s="51"/>
      <c r="BH50" s="51"/>
      <c r="BI50" s="51"/>
      <c r="BJ50" s="51"/>
      <c r="BK50" s="51"/>
      <c r="BL50" s="51"/>
      <c r="BM50" s="122" t="s">
        <v>742</v>
      </c>
      <c r="BN50" s="122" t="s">
        <v>742</v>
      </c>
      <c r="BO50" s="122" t="s">
        <v>794</v>
      </c>
      <c r="BP50" s="122" t="s">
        <v>794</v>
      </c>
      <c r="BQ50" s="2"/>
      <c r="BR50" s="3"/>
      <c r="BS50" s="3"/>
      <c r="BT50" s="3"/>
      <c r="BU50" s="3"/>
    </row>
    <row r="51" spans="1:73" ht="15">
      <c r="A51" s="14" t="s">
        <v>278</v>
      </c>
      <c r="B51" s="15"/>
      <c r="C51" s="15"/>
      <c r="D51" s="92">
        <v>576.9087523277467</v>
      </c>
      <c r="E51" s="82"/>
      <c r="F51" s="110" t="s">
        <v>457</v>
      </c>
      <c r="G51" s="15"/>
      <c r="H51" s="112" t="s">
        <v>329</v>
      </c>
      <c r="I51" s="67"/>
      <c r="J51" s="67"/>
      <c r="K51" s="112" t="s">
        <v>329</v>
      </c>
      <c r="L51" s="93">
        <v>2234.548785871965</v>
      </c>
      <c r="M51" s="94">
        <v>6070.40380859375</v>
      </c>
      <c r="N51" s="94">
        <v>4218.87646484375</v>
      </c>
      <c r="O51" s="78"/>
      <c r="P51" s="95"/>
      <c r="Q51" s="95"/>
      <c r="R51" s="96"/>
      <c r="S51" s="51">
        <v>1</v>
      </c>
      <c r="T51" s="51">
        <v>1</v>
      </c>
      <c r="U51" s="52">
        <v>0</v>
      </c>
      <c r="V51" s="52">
        <v>0</v>
      </c>
      <c r="W51" s="52">
        <v>0.02</v>
      </c>
      <c r="X51" s="52">
        <v>0.999989</v>
      </c>
      <c r="Y51" s="52">
        <v>0</v>
      </c>
      <c r="Z51" s="52" t="s">
        <v>473</v>
      </c>
      <c r="AA51" s="83">
        <v>51</v>
      </c>
      <c r="AB51" s="83"/>
      <c r="AC51" s="97"/>
      <c r="AD51" s="86" t="s">
        <v>408</v>
      </c>
      <c r="AE51" s="88" t="s">
        <v>379</v>
      </c>
      <c r="AF51" s="86" t="s">
        <v>329</v>
      </c>
      <c r="AG51" s="86" t="s">
        <v>280</v>
      </c>
      <c r="AH51" s="86"/>
      <c r="AI51" s="86" t="s">
        <v>459</v>
      </c>
      <c r="AJ51" s="90">
        <v>43495.3</v>
      </c>
      <c r="AK51" s="88" t="s">
        <v>457</v>
      </c>
      <c r="AL51" s="88" t="s">
        <v>379</v>
      </c>
      <c r="AM51" s="86">
        <v>521</v>
      </c>
      <c r="AN51" s="86">
        <v>21</v>
      </c>
      <c r="AO51" s="86">
        <v>195</v>
      </c>
      <c r="AP51" s="86"/>
      <c r="AQ51" s="86"/>
      <c r="AR51" s="86"/>
      <c r="AS51" s="86"/>
      <c r="AT51" s="86"/>
      <c r="AU51" s="86"/>
      <c r="AV51" s="86"/>
      <c r="AW51" s="86" t="str">
        <f>REPLACE(INDEX(GroupVertices[Group],MATCH(Vertices[[#This Row],[Vertex]],GroupVertices[Vertex],0)),1,1,"")</f>
        <v>1</v>
      </c>
      <c r="AX51" s="51">
        <v>0</v>
      </c>
      <c r="AY51" s="52">
        <v>0</v>
      </c>
      <c r="AZ51" s="51">
        <v>1</v>
      </c>
      <c r="BA51" s="52">
        <v>7.6923076923076925</v>
      </c>
      <c r="BB51" s="51">
        <v>0</v>
      </c>
      <c r="BC51" s="52">
        <v>0</v>
      </c>
      <c r="BD51" s="51">
        <v>12</v>
      </c>
      <c r="BE51" s="52">
        <v>92.3076923076923</v>
      </c>
      <c r="BF51" s="51">
        <v>13</v>
      </c>
      <c r="BG51" s="51"/>
      <c r="BH51" s="51"/>
      <c r="BI51" s="51"/>
      <c r="BJ51" s="51"/>
      <c r="BK51" s="51"/>
      <c r="BL51" s="51"/>
      <c r="BM51" s="122" t="s">
        <v>743</v>
      </c>
      <c r="BN51" s="122" t="s">
        <v>743</v>
      </c>
      <c r="BO51" s="122" t="s">
        <v>795</v>
      </c>
      <c r="BP51" s="122" t="s">
        <v>795</v>
      </c>
      <c r="BQ51" s="2"/>
      <c r="BR51" s="3"/>
      <c r="BS51" s="3"/>
      <c r="BT51" s="3"/>
      <c r="BU51" s="3"/>
    </row>
    <row r="52" spans="1:73" ht="15">
      <c r="A52" s="98" t="s">
        <v>279</v>
      </c>
      <c r="B52" s="99"/>
      <c r="C52" s="99"/>
      <c r="D52" s="100">
        <v>240.22346368715085</v>
      </c>
      <c r="E52" s="101"/>
      <c r="F52" s="111" t="s">
        <v>458</v>
      </c>
      <c r="G52" s="99"/>
      <c r="H52" s="113" t="s">
        <v>330</v>
      </c>
      <c r="I52" s="102"/>
      <c r="J52" s="102"/>
      <c r="K52" s="113" t="s">
        <v>330</v>
      </c>
      <c r="L52" s="103">
        <v>239.36291390728476</v>
      </c>
      <c r="M52" s="104">
        <v>6070.40380859375</v>
      </c>
      <c r="N52" s="104">
        <v>8902.6181640625</v>
      </c>
      <c r="O52" s="105"/>
      <c r="P52" s="106"/>
      <c r="Q52" s="106"/>
      <c r="R52" s="107"/>
      <c r="S52" s="51">
        <v>1</v>
      </c>
      <c r="T52" s="51">
        <v>1</v>
      </c>
      <c r="U52" s="52">
        <v>0</v>
      </c>
      <c r="V52" s="52">
        <v>0</v>
      </c>
      <c r="W52" s="52">
        <v>0.02</v>
      </c>
      <c r="X52" s="52">
        <v>0.999989</v>
      </c>
      <c r="Y52" s="52">
        <v>0</v>
      </c>
      <c r="Z52" s="52" t="s">
        <v>473</v>
      </c>
      <c r="AA52" s="108">
        <v>52</v>
      </c>
      <c r="AB52" s="108"/>
      <c r="AC52" s="109"/>
      <c r="AD52" s="86" t="s">
        <v>408</v>
      </c>
      <c r="AE52" s="88" t="s">
        <v>380</v>
      </c>
      <c r="AF52" s="86" t="s">
        <v>330</v>
      </c>
      <c r="AG52" s="86" t="s">
        <v>280</v>
      </c>
      <c r="AH52" s="86"/>
      <c r="AI52" s="86" t="s">
        <v>459</v>
      </c>
      <c r="AJ52" s="90">
        <v>43495.64003472222</v>
      </c>
      <c r="AK52" s="88" t="s">
        <v>458</v>
      </c>
      <c r="AL52" s="88" t="s">
        <v>380</v>
      </c>
      <c r="AM52" s="86">
        <v>69</v>
      </c>
      <c r="AN52" s="86">
        <v>7</v>
      </c>
      <c r="AO52" s="86">
        <v>16</v>
      </c>
      <c r="AP52" s="86"/>
      <c r="AQ52" s="86"/>
      <c r="AR52" s="86"/>
      <c r="AS52" s="86"/>
      <c r="AT52" s="86"/>
      <c r="AU52" s="86"/>
      <c r="AV52" s="86"/>
      <c r="AW52" s="86" t="str">
        <f>REPLACE(INDEX(GroupVertices[Group],MATCH(Vertices[[#This Row],[Vertex]],GroupVertices[Vertex],0)),1,1,"")</f>
        <v>1</v>
      </c>
      <c r="AX52" s="51">
        <v>1</v>
      </c>
      <c r="AY52" s="52">
        <v>2.7027027027027026</v>
      </c>
      <c r="AZ52" s="51">
        <v>1</v>
      </c>
      <c r="BA52" s="52">
        <v>2.7027027027027026</v>
      </c>
      <c r="BB52" s="51">
        <v>0</v>
      </c>
      <c r="BC52" s="52">
        <v>0</v>
      </c>
      <c r="BD52" s="51">
        <v>35</v>
      </c>
      <c r="BE52" s="52">
        <v>94.5945945945946</v>
      </c>
      <c r="BF52" s="51">
        <v>37</v>
      </c>
      <c r="BG52" s="51"/>
      <c r="BH52" s="51"/>
      <c r="BI52" s="51"/>
      <c r="BJ52" s="51"/>
      <c r="BK52" s="51"/>
      <c r="BL52" s="51"/>
      <c r="BM52" s="122" t="s">
        <v>744</v>
      </c>
      <c r="BN52" s="122" t="s">
        <v>744</v>
      </c>
      <c r="BO52" s="122" t="s">
        <v>796</v>
      </c>
      <c r="BP52" s="122" t="s">
        <v>796</v>
      </c>
      <c r="BQ52" s="2"/>
      <c r="BR52" s="3"/>
      <c r="BS52" s="3"/>
      <c r="BT52" s="3"/>
      <c r="BU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Q3"/>
    <dataValidation allowBlank="1" showErrorMessage="1" sqref="BQ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hyperlinks>
    <hyperlink ref="AE3" r:id="rId1" display="https://www.facebook.com/22541752487_10156857933162488"/>
    <hyperlink ref="AE4" r:id="rId2" display="https://www.facebook.com/22541752487_10156855666577488"/>
    <hyperlink ref="AE5" r:id="rId3" display="https://www.facebook.com/22541752487_10156862507352488"/>
    <hyperlink ref="AE6" r:id="rId4" display="https://www.facebook.com/22541752487_10156863050512488"/>
    <hyperlink ref="AE7" r:id="rId5" display="https://www.facebook.com/22541752487_10156864625737488"/>
    <hyperlink ref="AE8" r:id="rId6" display="https://www.facebook.com/22541752487_10156864762747488"/>
    <hyperlink ref="AE9" r:id="rId7" display="https://www.facebook.com/22541752487_10156866032387488"/>
    <hyperlink ref="AE10" r:id="rId8" display="https://www.facebook.com/22541752487_10156865259227488"/>
    <hyperlink ref="AE11" r:id="rId9" display="https://www.facebook.com/22541752487_10156867351842488"/>
    <hyperlink ref="AE12" r:id="rId10" display="https://www.facebook.com/22541752487_10156867817567488"/>
    <hyperlink ref="AE13" r:id="rId11" display="https://www.facebook.com/22541752487_10156868295562488"/>
    <hyperlink ref="AE14" r:id="rId12" display="https://www.facebook.com/22541752487_10156862519442488"/>
    <hyperlink ref="AE15" r:id="rId13" display="https://www.facebook.com/22541752487_2186408618141058"/>
    <hyperlink ref="AE16" r:id="rId14" display="https://www.facebook.com/22541752487_10156869527717488"/>
    <hyperlink ref="AE17" r:id="rId15" display="https://www.facebook.com/22541752487_10156871549517488"/>
    <hyperlink ref="AE18" r:id="rId16" display="https://www.facebook.com/22541752487_10156872145032488"/>
    <hyperlink ref="AE19" r:id="rId17" display="https://www.facebook.com/22541752487_10156872366387488"/>
    <hyperlink ref="AE20" r:id="rId18" display="https://www.facebook.com/22541752487_380328882746922"/>
    <hyperlink ref="AE21" r:id="rId19" display="https://www.facebook.com/22541752487_10156874513742488"/>
    <hyperlink ref="AE22" r:id="rId20" display="https://www.facebook.com/22541752487_10156874636477488"/>
    <hyperlink ref="AE23" r:id="rId21" display="https://www.facebook.com/22541752487_533537190480535"/>
    <hyperlink ref="AE24" r:id="rId22" display="https://www.facebook.com/22541752487_10156874860592488"/>
    <hyperlink ref="AE25" r:id="rId23" display="https://www.facebook.com/22541752487_10156871616887488"/>
    <hyperlink ref="AE26" r:id="rId24" display="https://www.facebook.com/22541752487_10156876395437488"/>
    <hyperlink ref="AE27" r:id="rId25" display="https://www.facebook.com/22541752487_10156878812302488"/>
    <hyperlink ref="AE28" r:id="rId26" display="https://www.facebook.com/22541752487_10156879173517488"/>
    <hyperlink ref="AE29" r:id="rId27" display="https://www.facebook.com/22541752487_10156878752092488"/>
    <hyperlink ref="AE30" r:id="rId28" display="https://www.facebook.com/22541752487_337727817081840"/>
    <hyperlink ref="AE31" r:id="rId29" display="https://www.facebook.com/22541752487_2360408894238493"/>
    <hyperlink ref="AE32" r:id="rId30" display="https://www.facebook.com/22541752487_10156883174337488"/>
    <hyperlink ref="AE33" r:id="rId31" display="https://www.facebook.com/22541752487_10156881792647488"/>
    <hyperlink ref="AE34" r:id="rId32" display="https://www.facebook.com/22541752487_10156883353982488"/>
    <hyperlink ref="AE35" r:id="rId33" display="https://www.facebook.com/22541752487_10156883887642488"/>
    <hyperlink ref="AE36" r:id="rId34" display="https://www.facebook.com/22541752487_10156885184547488"/>
    <hyperlink ref="AE37" r:id="rId35" display="https://www.facebook.com/22541752487_10156885303637488"/>
    <hyperlink ref="AE38" r:id="rId36" display="https://www.facebook.com/22541752487_10156885148167488"/>
    <hyperlink ref="AE39" r:id="rId37" display="https://www.facebook.com/22541752487_10156887036357488"/>
    <hyperlink ref="AE40" r:id="rId38" display="https://www.facebook.com/22541752487_2196369240604011"/>
    <hyperlink ref="AE41" r:id="rId39" display="https://www.facebook.com/22541752487_769628746726665"/>
    <hyperlink ref="AE42" r:id="rId40" display="https://www.facebook.com/22541752487_10156888667497488"/>
    <hyperlink ref="AE43" r:id="rId41" display="https://www.facebook.com/22541752487_10156887301747488"/>
    <hyperlink ref="AE44" r:id="rId42" display="https://www.facebook.com/22541752487_10156890441832488"/>
    <hyperlink ref="AE45" r:id="rId43" display="https://www.facebook.com/22541752487_10156891071487488"/>
    <hyperlink ref="AE46" r:id="rId44" display="https://www.facebook.com/22541752487_10156885312117488"/>
    <hyperlink ref="AE47" r:id="rId45" display="https://www.facebook.com/22541752487_10156894818712488"/>
    <hyperlink ref="AE48" r:id="rId46" display="https://www.facebook.com/22541752487_10156895159557488"/>
    <hyperlink ref="AE49" r:id="rId47" display="https://www.facebook.com/22541752487_10156896948497488"/>
    <hyperlink ref="AE50" r:id="rId48" display="https://www.facebook.com/22541752487_10156897016182488"/>
    <hyperlink ref="AE51" r:id="rId49" display="https://www.facebook.com/22541752487_10156897440202488"/>
    <hyperlink ref="AE52" r:id="rId50" display="https://www.facebook.com/22541752487_10156899593692488"/>
    <hyperlink ref="F3" r:id="rId51" display="https://scontent.xx.fbcdn.net/v/t1.0-0/p130x130/49948657_10156857932867488_6122439957341536256_n.jpg?_nc_cat=105&amp;_nc_ht=scontent.xx&amp;oh=c7096e555d53e9a7fd9d5f2880cdb9fc&amp;oe=5CEDED7A"/>
    <hyperlink ref="F4" r:id="rId52" display="https://scontent.xx.fbcdn.net/v/t15.5256-10/s130x130/49618640_554482171687528_1185421526430646272_n.jpg?_nc_cat=107&amp;_nc_ht=scontent.xx&amp;oh=dfdaf7cafa16440d48f4c42f5c180622&amp;oe=5CC3AAA1"/>
    <hyperlink ref="F5" r:id="rId53" display="https://scontent.xx.fbcdn.net/v/t15.5256-10/p130x130/49200230_534431150396950_882911891553255424_n.jpg?_nc_cat=103&amp;_nc_ht=scontent.xx&amp;oh=de701019a18cd70d740fb0e3e49c04a7&amp;oe=5CFAF1F3"/>
    <hyperlink ref="F6" r:id="rId54" display="https://scontent.xx.fbcdn.net/v/t15.13418-10/p130x130/49335045_1388654981277796_6305016169531179008_n.jpg?_nc_cat=107&amp;_nc_ht=scontent.xx&amp;oh=690077b04c1b7287891a02b9cb2b09f9&amp;oe=5CBCABD0"/>
    <hyperlink ref="F7" r:id="rId55" display="https://scontent.xx.fbcdn.net/v/t1.0-0/s130x130/49210706_10156864617542488_8488126502532022272_n.png?_nc_cat=108&amp;_nc_ht=scontent.xx&amp;oh=61d3cb6081147eb048f9b19c40ffc8b6&amp;oe=5CB6629A"/>
    <hyperlink ref="F8" r:id="rId56" display="https://scontent.xx.fbcdn.net/v/t1.0-0/p130x130/50491087_10156864754842488_5402664671880675328_n.jpg?_nc_cat=100&amp;_nc_ht=scontent.xx&amp;oh=7aed4060d60f5e00430a5bb856c96e91&amp;oe=5CB436AD"/>
    <hyperlink ref="F9" r:id="rId57" display="https://scontent.xx.fbcdn.net/v/t1.0-0/s130x130/50454611_10156866023987488_6839296112445095936_n.jpg?_nc_cat=103&amp;_nc_ht=scontent.xx&amp;oh=0cfeb72410b9f68ab9b2a69d50b3dcd3&amp;oe=5CFFC9F3"/>
    <hyperlink ref="F10" r:id="rId58" display="https://scontent.xx.fbcdn.net/v/t1.0-0/p130x130/50304673_10156865153942488_1483329048015798272_n.jpg?_nc_cat=101&amp;_nc_ht=scontent.xx&amp;oh=48a0a40347dac6d27d349f2d1de6211d&amp;oe=5CBF7767"/>
    <hyperlink ref="F11" r:id="rId59" display="https://external.xx.fbcdn.net/safe_image.php?d=AQCXO69z3d4D8cy6&amp;w=130&amp;h=130&amp;url=http%3A%2F%2Fblog.greenpeace.de%2Fsites%2Fdefault%2Ffiles%2Fstyles%2Fgp_open_graph%2Fpublic%2Fmedia%2Fimages%2FGP0STSKJ2_Web_size.jpg%3Fitok%3DpONfWELO&amp;cfs=1&amp;sx=69&amp;sy=0&amp;sw=533&amp;sh=533&amp;_nc_hash=AQA0wAOow8VeeepU"/>
    <hyperlink ref="F12" r:id="rId60" display="https://scontent.xx.fbcdn.net/v/t1.0-0/p130x130/50091167_10156867816582488_2711783140275257344_n.jpg?_nc_cat=102&amp;_nc_ht=scontent.xx&amp;oh=0d9cb83d80a5e13564ae95047bcf3be8&amp;oe=5CF114CC"/>
    <hyperlink ref="F13" r:id="rId61" display="https://external.xx.fbcdn.net/safe_image.php?d=AQC-BQQkdeqERXk-&amp;w=130&amp;h=130&amp;url=https%3A%2F%2Fact.greenpeace.de%2Fsites%2Fdefault%2Ffiles%2F2019-01%2Fgpd_nox-karte_sharing1.jpg&amp;cfs=1&amp;_nc_hash=AQBK4AxUfyP0xGI7"/>
    <hyperlink ref="F14" r:id="rId62" display="https://scontent.xx.fbcdn.net/v/t15.5256-10/s130x130/38972787_875132129277199_1440760171151228928_n.jpg?_nc_cat=102&amp;_nc_ht=scontent.xx&amp;oh=a267ac9a1d85387c5141320255cea81a&amp;oe=5CEC0413"/>
    <hyperlink ref="F15" r:id="rId63" display="https://scontent.xx.fbcdn.net/v/t15.13418-10/p130x130/49432797_870413706683435_6604378332114976768_n.jpg?_nc_cat=109&amp;_nc_ht=scontent.xx&amp;oh=660c43aeaaec6f82f37bed87f92a927c&amp;oe=5D005F66"/>
    <hyperlink ref="F16" r:id="rId64" display="https://scontent.xx.fbcdn.net/v/t15.5256-10/p130x130/49663089_590583154737300_8995259730989416448_n.jpg?_nc_cat=103&amp;_nc_ht=scontent.xx&amp;oh=3774fa03972b8b93e3c8382bb22a2f4e&amp;oe=5CBAB039"/>
    <hyperlink ref="F17" r:id="rId65" display="https://scontent.xx.fbcdn.net/v/t1.0-0/p130x130/50082593_10156871548832488_1048828707285762048_n.jpg?_nc_cat=102&amp;_nc_ht=scontent.xx&amp;oh=ffe09f6894f179c3b882b650f8a80cb1&amp;oe=5CBEDA33"/>
    <hyperlink ref="F18" r:id="rId66" display="https://scontent.xx.fbcdn.net/v/t1.0-0/p130x130/50210558_10156872142382488_8488803402262773760_n.png?_nc_cat=104&amp;_nc_ht=scontent.xx&amp;oh=414d2507a461668e81eee01d8fcb5334&amp;oe=5CFE0A78"/>
    <hyperlink ref="F19" r:id="rId67" display="https://scontent.xx.fbcdn.net/v/t15.5256-10/p130x130/49118639_1935664309815772_552492300761038848_n.jpg?_nc_cat=1&amp;_nc_ht=scontent.xx&amp;oh=a34b312838af8bacc57d2d651ab669de&amp;oe=5CB41F66"/>
    <hyperlink ref="F20" r:id="rId68" display="https://scontent.xx.fbcdn.net/v/t15.13418-10/p130x130/50273866_2047976758583673_3796183196203220992_n.jpg?_nc_cat=109&amp;_nc_ht=scontent.xx&amp;oh=57bf8975956cc46be4a7acb940add598&amp;oe=5CFF4A4B"/>
    <hyperlink ref="F21" r:id="rId69" display="https://scontent.xx.fbcdn.net/v/t1.0-0/p130x130/50550822_10156874494842488_5182939479366696960_n.jpg?_nc_cat=101&amp;_nc_ht=scontent.xx&amp;oh=3305e001c84c82b4f5f59e4b702218eb&amp;oe=5CC3AE2E"/>
    <hyperlink ref="F22" r:id="rId70" display="https://scontent.xx.fbcdn.net/v/t1.0-0/p130x130/50122824_10156874631547488_921158450770083840_n.jpg?_nc_cat=106&amp;_nc_ht=scontent.xx&amp;oh=05304eeb2df328773e9707b3c0b4cb06&amp;oe=5CFF7C41"/>
    <hyperlink ref="F23" r:id="rId71" display="https://scontent.xx.fbcdn.net/v/t15.5256-10/s130x130/49722596_2253714471542837_1198886631155695616_n.jpg?_nc_cat=103&amp;_nc_ht=scontent.xx&amp;oh=f4cc2fdc6b7750eccb81846e1a4cbaa9&amp;oe=5CF91AA3"/>
    <hyperlink ref="F24" r:id="rId72" display="https://scontent.xx.fbcdn.net/v/t1.0-0/p130x130/50626216_10156874860562488_6042716542464950272_n.jpg?_nc_cat=104&amp;_nc_ht=scontent.xx&amp;oh=c5998aac463af8658da3e66bbc4db8ce&amp;oe=5CEDBB26"/>
    <hyperlink ref="F25" r:id="rId73" display="https://scontent.xx.fbcdn.net/v/t15.5256-10/p130x130/49341913_581621668947180_2591494356288405504_n.jpg?_nc_cat=1&amp;_nc_ht=scontent.xx&amp;oh=8b083dd949186d3e510c0d79596c64c1&amp;oe=5CB88221"/>
    <hyperlink ref="F26" r:id="rId74" display="https://scontent.xx.fbcdn.net/v/t15.5256-10/s130x130/50468821_582596358868664_7747483152095903744_n.jpg?_nc_cat=110&amp;_nc_ht=scontent.xx&amp;oh=59e39b74c63960164ab0462e609d046a&amp;oe=5D007F6F"/>
    <hyperlink ref="F27" r:id="rId75" display="https://scontent.xx.fbcdn.net/v/t1.0-1/p100x100/51061493_1262233957257685_7907988742827147264_n.jpg?_nc_cat=101&amp;_nc_ht=scontent.xx&amp;oh=bf7a58765416013442fe88b7b05c6583&amp;oe=5CF44AD4"/>
    <hyperlink ref="F28" r:id="rId76" display="https://external.xx.fbcdn.net/safe_image.php?d=AQANxrMpXaMi8UIT&amp;w=130&amp;h=130&amp;url=http%3A%2F%2Fcdn4.spiegel.de%2Fimages%2Fimage-1385287-860_poster_16x9-qbvb-1385287.jpg&amp;cfs=1&amp;_nc_hash=AQDqJ7OF2tO1Puk_"/>
    <hyperlink ref="F29" r:id="rId77" display="https://scontent.xx.fbcdn.net/v/t15.5256-10/s130x130/49699642_896442580526102_3728440863181766656_n.jpg?_nc_cat=105&amp;_nc_ht=scontent.xx&amp;oh=fe5245bf80ae3fe4ad8b38b5834fc58d&amp;oe=5CFB43B8"/>
    <hyperlink ref="F30" r:id="rId78" display="https://scontent.xx.fbcdn.net/v/t15.5256-10/p130x130/49772323_2273852106271262_7360884530078547968_n.jpg?_nc_cat=106&amp;_nc_ht=scontent.xx&amp;oh=79499c6c08421223715293e038218b56&amp;oe=5CF23F15"/>
    <hyperlink ref="F31" r:id="rId79" display="https://scontent.xx.fbcdn.net/v/t15.13418-10/p130x130/49861187_2256743584571961_8864494379306319872_n.jpg?_nc_cat=101&amp;_nc_ht=scontent.xx&amp;oh=2bda5495f457209ae50276518824bf3d&amp;oe=5CBBCE01"/>
    <hyperlink ref="F32" r:id="rId80" display="https://scontent.xx.fbcdn.net/v/t15.5256-10/p130x130/49168013_224108288531257_362804717945880576_n.jpg?_nc_cat=1&amp;_nc_ht=scontent.xx&amp;oh=5cb445c054b03424def0d078791bd5d3&amp;oe=5CC36F6E"/>
    <hyperlink ref="F33" r:id="rId81" display="https://scontent.xx.fbcdn.net/v/t1.0-0/p130x130/50713959_10156883313312488_3784983536402956288_n.jpg?_nc_cat=106&amp;_nc_ht=scontent.xx&amp;oh=631f27f0da36895db159e20224e96844&amp;oe=5CF382C6"/>
    <hyperlink ref="F34" r:id="rId82" display="https://external.xx.fbcdn.net/safe_image.php?d=AQDkgU0EWCL_ykX-&amp;w=130&amp;h=130&amp;url=http%3A%2F%2Fblog.greenpeace.de%2Fsites%2Fdefault%2Ffiles%2Fstyles%2Fgp_open_graph%2Fpublic%2Fmedia%2Fimages%2FBild_1%25202019-01-18_12-01-35.jpeg%3Fitok%3DlFSQEMBs&amp;cfs=1&amp;sx=151&amp;sy=0&amp;sw=600&amp;sh=600&amp;_nc_hash=AQD_YFZM0qgS8H_6"/>
    <hyperlink ref="F35" r:id="rId83" display="https://scontent.xx.fbcdn.net/v/t1.0-0/p130x130/50554390_10156883864772488_3101410246812237824_n.png?_nc_cat=108&amp;_nc_ht=scontent.xx&amp;oh=030d928194b6a4dc47393b81f7e39e27&amp;oe=5CF8D2C4"/>
    <hyperlink ref="F36" r:id="rId84" display="https://scontent.xx.fbcdn.net/v/t1.0-0/p130x130/50292222_10156885184042488_8545409512150925312_n.jpg?_nc_cat=107&amp;_nc_ht=scontent.xx&amp;oh=a7e4b06aa063c7a7336649474a5106cf&amp;oe=5CF2F224"/>
    <hyperlink ref="F37" r:id="rId85" display="https://scontent.xx.fbcdn.net/v/t15.5256-10/s130x130/49397834_342055923053593_1669418427489452032_n.jpg?_nc_cat=103&amp;_nc_ht=scontent.xx&amp;oh=05f8e39c055ef09694e64070462d30c8&amp;oe=5CB31B9B"/>
    <hyperlink ref="F38" r:id="rId86" display="https://scontent.xx.fbcdn.net/v/t15.13418-10/s130x130/46569068_373193486749516_7560967200765378560_n.jpg?_nc_cat=102&amp;_nc_ht=scontent.xx&amp;oh=420fb6bc13b0e2693478c5d99b4a31dd&amp;oe=5CBA376C"/>
    <hyperlink ref="F39" r:id="rId87" display="https://scontent.xx.fbcdn.net/v/t1.0-0/p130x130/51099728_10156887035847488_1048438307643457536_n.jpg?_nc_cat=103&amp;_nc_ht=scontent.xx&amp;oh=dbd32bbda8a1a5f32c33cb5de19fa4ca&amp;oe=5CC373CD"/>
    <hyperlink ref="F40" r:id="rId88" display="https://scontent.xx.fbcdn.net/v/t15.5256-10/p130x130/50129089_639766396440070_9120304061680189440_n.jpg?_nc_cat=111&amp;_nc_ht=scontent.xx&amp;oh=bd599bc9d521127adbe43def83f76d4a&amp;oe=5CC21886"/>
    <hyperlink ref="F41" r:id="rId89" display="https://scontent.xx.fbcdn.net/v/t15.5256-10/p130x130/49951538_266917727535187_1739277281739669504_n.jpg?_nc_cat=110&amp;_nc_ht=scontent.xx&amp;oh=582b70e588d93e54cd47bdbb6f3d56a3&amp;oe=5CEF0ACB"/>
    <hyperlink ref="F42" r:id="rId90" display="https://scontent.xx.fbcdn.net/v/t15.5256-10/p130x130/50326269_300088693981685_1296192847573155840_n.jpg?_nc_cat=111&amp;_nc_ht=scontent.xx&amp;oh=169abd1aa3bac509d1d371fae73830d8&amp;oe=5CB47F1B"/>
    <hyperlink ref="F43" r:id="rId91" display="https://scontent.xx.fbcdn.net/v/t15.5256-10/p130x130/22642574_1362651617202843_3616902143052611584_n.jpg?_nc_cat=104&amp;_nc_ht=scontent.xx&amp;oh=c1544f2f4dc9d0b068138009d15a1552&amp;oe=5CBEB076"/>
    <hyperlink ref="F44" r:id="rId92" display="https://scontent.xx.fbcdn.net/v/t1.0-0/p130x130/50663842_10156890427477488_126228749527023616_n.jpg?_nc_cat=103&amp;_nc_ht=scontent.xx&amp;oh=fa97ffe9400b37d5df0288eb1426e9c0&amp;oe=5CC39A4D"/>
    <hyperlink ref="F45" r:id="rId93" display="https://external.xx.fbcdn.net/safe_image.php?d=AQDC5ZmxoKH1Gt41&amp;w=130&amp;h=130&amp;url=https%3A%2F%2Fwww.greenpeace.de%2Fsites%2Fwww.greenpeace.de%2Ffiles%2Fmartin-kaiser-kanzleramt-gp0sts5wg_1.jpg&amp;cfs=1&amp;sx=859&amp;sy=0&amp;sw=1380&amp;sh=1380&amp;_nc_hash=AQANBtM46lmXnrza"/>
    <hyperlink ref="F46" r:id="rId94" display="https://external.xx.fbcdn.net/safe_image.php?d=AQCvPTKfupbUbGRt&amp;w=130&amp;h=130&amp;url=http%3A%2F%2Fblog.greenpeace.de%2Fsites%2Fdefault%2Ffiles%2Fstyles%2Fgp_open_graph%2Fpublic%2Fmedia%2Fimages%2FWEF%2520%2528%25C2%25A9%2520Miriam%2520K%25C3%25BCnzli_KlimaSeniorinnen%2529_001.jpg%3Fitok%3DvYK0Aq5t&amp;cfs=1&amp;sx=154&amp;sy=0&amp;sw=533&amp;sh=533&amp;_nc_hash=AQC0spMT11JRsZ4F"/>
    <hyperlink ref="F47" r:id="rId95" display="https://scontent.xx.fbcdn.net/v/t15.5256-10/p130x130/48208665_277839123083760_7755444428029820928_n.jpg?_nc_cat=1&amp;_nc_ht=scontent.xx&amp;oh=88b168c03b78f286a15f467da2b55c65&amp;oe=5CF8D8A6"/>
    <hyperlink ref="F48" r:id="rId96" display="https://scontent.xx.fbcdn.net/v/t1.0-0/p130x130/51275687_10156895159512488_6182498920287961088_n.jpg?_nc_cat=101&amp;_nc_ht=scontent.xx&amp;oh=b03b4f7bb5a0094f1a8c02e1bc16a205&amp;oe=5CFA2128"/>
    <hyperlink ref="F49" r:id="rId97" display="https://scontent.xx.fbcdn.net/v/t1.0-0/p130x130/51389715_10156896943097488_7677293383500431360_n.jpg?_nc_cat=110&amp;_nc_ht=scontent.xx&amp;oh=5077b87afb9ce5e5ea94c985949964bc&amp;oe=5CB40DBD"/>
    <hyperlink ref="F50" r:id="rId98" display="https://external.xx.fbcdn.net/safe_image.php?d=AQDvDKMDY9ChTfEE&amp;w=130&amp;h=130&amp;url=http%3A%2F%2Fwww.taz.de%2Fpicture%2F3211118%2F948%2FGreta_Thunberg_Klimawandel_Erderwaermung_Davos_Schulstreik.jpeg&amp;cfs=1&amp;sx=180&amp;sy=0&amp;sw=474&amp;sh=474&amp;_nc_hash=AQC2cO-SGXLHqnAh"/>
    <hyperlink ref="F51" r:id="rId99" display="https://scontent.xx.fbcdn.net/v/t1.0-0/p130x130/51085251_10156897440177488_7540668042863181824_n.jpg?_nc_cat=104&amp;_nc_ht=scontent.xx&amp;oh=f04f972aea61ce80c0ec583de265d6d4&amp;oe=5CB8240E"/>
    <hyperlink ref="F52" r:id="rId100" display="https://scontent.xx.fbcdn.net/v/t15.13418-10/s130x130/50771243_1059505194250667_3818782841668370432_n.jpg?_nc_cat=109&amp;_nc_ht=scontent.xx&amp;oh=892f54c78b9b95e30d821680020bbbad&amp;oe=5CFE550E"/>
    <hyperlink ref="AK3" r:id="rId101" display="https://scontent.xx.fbcdn.net/v/t1.0-0/p130x130/49948657_10156857932867488_6122439957341536256_n.jpg?_nc_cat=105&amp;_nc_ht=scontent.xx&amp;oh=c7096e555d53e9a7fd9d5f2880cdb9fc&amp;oe=5CEDED7A"/>
    <hyperlink ref="AK4" r:id="rId102" display="https://scontent.xx.fbcdn.net/v/t15.5256-10/s130x130/49618640_554482171687528_1185421526430646272_n.jpg?_nc_cat=107&amp;_nc_ht=scontent.xx&amp;oh=dfdaf7cafa16440d48f4c42f5c180622&amp;oe=5CC3AAA1"/>
    <hyperlink ref="AK5" r:id="rId103" display="https://scontent.xx.fbcdn.net/v/t15.5256-10/p130x130/49200230_534431150396950_882911891553255424_n.jpg?_nc_cat=103&amp;_nc_ht=scontent.xx&amp;oh=de701019a18cd70d740fb0e3e49c04a7&amp;oe=5CFAF1F3"/>
    <hyperlink ref="AK6" r:id="rId104" display="https://scontent.xx.fbcdn.net/v/t15.13418-10/p130x130/49335045_1388654981277796_6305016169531179008_n.jpg?_nc_cat=107&amp;_nc_ht=scontent.xx&amp;oh=690077b04c1b7287891a02b9cb2b09f9&amp;oe=5CBCABD0"/>
    <hyperlink ref="AK7" r:id="rId105" display="https://scontent.xx.fbcdn.net/v/t1.0-0/s130x130/49210706_10156864617542488_8488126502532022272_n.png?_nc_cat=108&amp;_nc_ht=scontent.xx&amp;oh=61d3cb6081147eb048f9b19c40ffc8b6&amp;oe=5CB6629A"/>
    <hyperlink ref="AK8" r:id="rId106" display="https://scontent.xx.fbcdn.net/v/t1.0-0/p130x130/50491087_10156864754842488_5402664671880675328_n.jpg?_nc_cat=100&amp;_nc_ht=scontent.xx&amp;oh=7aed4060d60f5e00430a5bb856c96e91&amp;oe=5CB436AD"/>
    <hyperlink ref="AK9" r:id="rId107" display="https://scontent.xx.fbcdn.net/v/t1.0-0/s130x130/50454611_10156866023987488_6839296112445095936_n.jpg?_nc_cat=103&amp;_nc_ht=scontent.xx&amp;oh=0cfeb72410b9f68ab9b2a69d50b3dcd3&amp;oe=5CFFC9F3"/>
    <hyperlink ref="AK10" r:id="rId108" display="https://scontent.xx.fbcdn.net/v/t1.0-0/p130x130/50304673_10156865153942488_1483329048015798272_n.jpg?_nc_cat=101&amp;_nc_ht=scontent.xx&amp;oh=48a0a40347dac6d27d349f2d1de6211d&amp;oe=5CBF7767"/>
    <hyperlink ref="AK11" r:id="rId109" display="https://external.xx.fbcdn.net/safe_image.php?d=AQCXO69z3d4D8cy6&amp;w=130&amp;h=130&amp;url=http%3A%2F%2Fblog.greenpeace.de%2Fsites%2Fdefault%2Ffiles%2Fstyles%2Fgp_open_graph%2Fpublic%2Fmedia%2Fimages%2FGP0STSKJ2_Web_size.jpg%3Fitok%3DpONfWELO&amp;cfs=1&amp;sx=69&amp;sy=0&amp;sw=533&amp;sh=533&amp;_nc_hash=AQA0wAOow8VeeepU"/>
    <hyperlink ref="AK12" r:id="rId110" display="https://scontent.xx.fbcdn.net/v/t1.0-0/p130x130/50091167_10156867816582488_2711783140275257344_n.jpg?_nc_cat=102&amp;_nc_ht=scontent.xx&amp;oh=0d9cb83d80a5e13564ae95047bcf3be8&amp;oe=5CF114CC"/>
    <hyperlink ref="AK13" r:id="rId111" display="https://external.xx.fbcdn.net/safe_image.php?d=AQC-BQQkdeqERXk-&amp;w=130&amp;h=130&amp;url=https%3A%2F%2Fact.greenpeace.de%2Fsites%2Fdefault%2Ffiles%2F2019-01%2Fgpd_nox-karte_sharing1.jpg&amp;cfs=1&amp;_nc_hash=AQBK4AxUfyP0xGI7"/>
    <hyperlink ref="AK14" r:id="rId112" display="https://scontent.xx.fbcdn.net/v/t15.5256-10/s130x130/38972787_875132129277199_1440760171151228928_n.jpg?_nc_cat=102&amp;_nc_ht=scontent.xx&amp;oh=a267ac9a1d85387c5141320255cea81a&amp;oe=5CEC0413"/>
    <hyperlink ref="AK15" r:id="rId113" display="https://scontent.xx.fbcdn.net/v/t15.13418-10/p130x130/49432797_870413706683435_6604378332114976768_n.jpg?_nc_cat=109&amp;_nc_ht=scontent.xx&amp;oh=660c43aeaaec6f82f37bed87f92a927c&amp;oe=5D005F66"/>
    <hyperlink ref="AK16" r:id="rId114" display="https://scontent.xx.fbcdn.net/v/t15.5256-10/p130x130/49663089_590583154737300_8995259730989416448_n.jpg?_nc_cat=103&amp;_nc_ht=scontent.xx&amp;oh=3774fa03972b8b93e3c8382bb22a2f4e&amp;oe=5CBAB039"/>
    <hyperlink ref="AK17" r:id="rId115" display="https://scontent.xx.fbcdn.net/v/t1.0-0/p130x130/50082593_10156871548832488_1048828707285762048_n.jpg?_nc_cat=102&amp;_nc_ht=scontent.xx&amp;oh=ffe09f6894f179c3b882b650f8a80cb1&amp;oe=5CBEDA33"/>
    <hyperlink ref="AK18" r:id="rId116" display="https://scontent.xx.fbcdn.net/v/t1.0-0/p130x130/50210558_10156872142382488_8488803402262773760_n.png?_nc_cat=104&amp;_nc_ht=scontent.xx&amp;oh=414d2507a461668e81eee01d8fcb5334&amp;oe=5CFE0A78"/>
    <hyperlink ref="AK19" r:id="rId117" display="https://scontent.xx.fbcdn.net/v/t15.5256-10/p130x130/49118639_1935664309815772_552492300761038848_n.jpg?_nc_cat=1&amp;_nc_ht=scontent.xx&amp;oh=a34b312838af8bacc57d2d651ab669de&amp;oe=5CB41F66"/>
    <hyperlink ref="AK20" r:id="rId118" display="https://scontent.xx.fbcdn.net/v/t15.13418-10/p130x130/50273866_2047976758583673_3796183196203220992_n.jpg?_nc_cat=109&amp;_nc_ht=scontent.xx&amp;oh=57bf8975956cc46be4a7acb940add598&amp;oe=5CFF4A4B"/>
    <hyperlink ref="AK21" r:id="rId119" display="https://scontent.xx.fbcdn.net/v/t1.0-0/p130x130/50550822_10156874494842488_5182939479366696960_n.jpg?_nc_cat=101&amp;_nc_ht=scontent.xx&amp;oh=3305e001c84c82b4f5f59e4b702218eb&amp;oe=5CC3AE2E"/>
    <hyperlink ref="AK22" r:id="rId120" display="https://scontent.xx.fbcdn.net/v/t1.0-0/p130x130/50122824_10156874631547488_921158450770083840_n.jpg?_nc_cat=106&amp;_nc_ht=scontent.xx&amp;oh=05304eeb2df328773e9707b3c0b4cb06&amp;oe=5CFF7C41"/>
    <hyperlink ref="AK23" r:id="rId121" display="https://scontent.xx.fbcdn.net/v/t15.5256-10/s130x130/49722596_2253714471542837_1198886631155695616_n.jpg?_nc_cat=103&amp;_nc_ht=scontent.xx&amp;oh=f4cc2fdc6b7750eccb81846e1a4cbaa9&amp;oe=5CF91AA3"/>
    <hyperlink ref="AK24" r:id="rId122" display="https://scontent.xx.fbcdn.net/v/t1.0-0/p130x130/50626216_10156874860562488_6042716542464950272_n.jpg?_nc_cat=104&amp;_nc_ht=scontent.xx&amp;oh=c5998aac463af8658da3e66bbc4db8ce&amp;oe=5CEDBB26"/>
    <hyperlink ref="AK25" r:id="rId123" display="https://scontent.xx.fbcdn.net/v/t15.5256-10/p130x130/49341913_581621668947180_2591494356288405504_n.jpg?_nc_cat=1&amp;_nc_ht=scontent.xx&amp;oh=8b083dd949186d3e510c0d79596c64c1&amp;oe=5CB88221"/>
    <hyperlink ref="AK26" r:id="rId124" display="https://scontent.xx.fbcdn.net/v/t15.5256-10/s130x130/50468821_582596358868664_7747483152095903744_n.jpg?_nc_cat=110&amp;_nc_ht=scontent.xx&amp;oh=59e39b74c63960164ab0462e609d046a&amp;oe=5D007F6F"/>
    <hyperlink ref="AK27" r:id="rId125" display="https://scontent.xx.fbcdn.net/v/t1.0-1/p100x100/51061493_1262233957257685_7907988742827147264_n.jpg?_nc_cat=101&amp;_nc_ht=scontent.xx&amp;oh=bf7a58765416013442fe88b7b05c6583&amp;oe=5CF44AD4"/>
    <hyperlink ref="AK28" r:id="rId126" display="https://external.xx.fbcdn.net/safe_image.php?d=AQANxrMpXaMi8UIT&amp;w=130&amp;h=130&amp;url=http%3A%2F%2Fcdn4.spiegel.de%2Fimages%2Fimage-1385287-860_poster_16x9-qbvb-1385287.jpg&amp;cfs=1&amp;_nc_hash=AQDqJ7OF2tO1Puk_"/>
    <hyperlink ref="AK29" r:id="rId127" display="https://scontent.xx.fbcdn.net/v/t15.5256-10/s130x130/49699642_896442580526102_3728440863181766656_n.jpg?_nc_cat=105&amp;_nc_ht=scontent.xx&amp;oh=fe5245bf80ae3fe4ad8b38b5834fc58d&amp;oe=5CFB43B8"/>
    <hyperlink ref="AK30" r:id="rId128" display="https://scontent.xx.fbcdn.net/v/t15.5256-10/p130x130/49772323_2273852106271262_7360884530078547968_n.jpg?_nc_cat=106&amp;_nc_ht=scontent.xx&amp;oh=79499c6c08421223715293e038218b56&amp;oe=5CF23F15"/>
    <hyperlink ref="AK31" r:id="rId129" display="https://scontent.xx.fbcdn.net/v/t15.13418-10/p130x130/49861187_2256743584571961_8864494379306319872_n.jpg?_nc_cat=101&amp;_nc_ht=scontent.xx&amp;oh=2bda5495f457209ae50276518824bf3d&amp;oe=5CBBCE01"/>
    <hyperlink ref="AK32" r:id="rId130" display="https://scontent.xx.fbcdn.net/v/t15.5256-10/p130x130/49168013_224108288531257_362804717945880576_n.jpg?_nc_cat=1&amp;_nc_ht=scontent.xx&amp;oh=5cb445c054b03424def0d078791bd5d3&amp;oe=5CC36F6E"/>
    <hyperlink ref="AK33" r:id="rId131" display="https://scontent.xx.fbcdn.net/v/t1.0-0/p130x130/50713959_10156883313312488_3784983536402956288_n.jpg?_nc_cat=106&amp;_nc_ht=scontent.xx&amp;oh=631f27f0da36895db159e20224e96844&amp;oe=5CF382C6"/>
    <hyperlink ref="AK34" r:id="rId132" display="https://external.xx.fbcdn.net/safe_image.php?d=AQDkgU0EWCL_ykX-&amp;w=130&amp;h=130&amp;url=http%3A%2F%2Fblog.greenpeace.de%2Fsites%2Fdefault%2Ffiles%2Fstyles%2Fgp_open_graph%2Fpublic%2Fmedia%2Fimages%2FBild_1%25202019-01-18_12-01-35.jpeg%3Fitok%3DlFSQEMBs&amp;cfs=1&amp;sx=151&amp;sy=0&amp;sw=600&amp;sh=600&amp;_nc_hash=AQD_YFZM0qgS8H_6"/>
    <hyperlink ref="AK35" r:id="rId133" display="https://scontent.xx.fbcdn.net/v/t1.0-0/p130x130/50554390_10156883864772488_3101410246812237824_n.png?_nc_cat=108&amp;_nc_ht=scontent.xx&amp;oh=030d928194b6a4dc47393b81f7e39e27&amp;oe=5CF8D2C4"/>
    <hyperlink ref="AK36" r:id="rId134" display="https://scontent.xx.fbcdn.net/v/t1.0-0/p130x130/50292222_10156885184042488_8545409512150925312_n.jpg?_nc_cat=107&amp;_nc_ht=scontent.xx&amp;oh=a7e4b06aa063c7a7336649474a5106cf&amp;oe=5CF2F224"/>
    <hyperlink ref="AK37" r:id="rId135" display="https://scontent.xx.fbcdn.net/v/t15.5256-10/s130x130/49397834_342055923053593_1669418427489452032_n.jpg?_nc_cat=103&amp;_nc_ht=scontent.xx&amp;oh=05f8e39c055ef09694e64070462d30c8&amp;oe=5CB31B9B"/>
    <hyperlink ref="AK38" r:id="rId136" display="https://scontent.xx.fbcdn.net/v/t15.13418-10/s130x130/46569068_373193486749516_7560967200765378560_n.jpg?_nc_cat=102&amp;_nc_ht=scontent.xx&amp;oh=420fb6bc13b0e2693478c5d99b4a31dd&amp;oe=5CBA376C"/>
    <hyperlink ref="AK39" r:id="rId137" display="https://scontent.xx.fbcdn.net/v/t1.0-0/p130x130/51099728_10156887035847488_1048438307643457536_n.jpg?_nc_cat=103&amp;_nc_ht=scontent.xx&amp;oh=dbd32bbda8a1a5f32c33cb5de19fa4ca&amp;oe=5CC373CD"/>
    <hyperlink ref="AK40" r:id="rId138" display="https://scontent.xx.fbcdn.net/v/t15.5256-10/p130x130/50129089_639766396440070_9120304061680189440_n.jpg?_nc_cat=111&amp;_nc_ht=scontent.xx&amp;oh=bd599bc9d521127adbe43def83f76d4a&amp;oe=5CC21886"/>
    <hyperlink ref="AK41" r:id="rId139" display="https://scontent.xx.fbcdn.net/v/t15.5256-10/p130x130/49951538_266917727535187_1739277281739669504_n.jpg?_nc_cat=110&amp;_nc_ht=scontent.xx&amp;oh=582b70e588d93e54cd47bdbb6f3d56a3&amp;oe=5CEF0ACB"/>
    <hyperlink ref="AK42" r:id="rId140" display="https://scontent.xx.fbcdn.net/v/t15.5256-10/p130x130/50326269_300088693981685_1296192847573155840_n.jpg?_nc_cat=111&amp;_nc_ht=scontent.xx&amp;oh=169abd1aa3bac509d1d371fae73830d8&amp;oe=5CB47F1B"/>
    <hyperlink ref="AK43" r:id="rId141" display="https://scontent.xx.fbcdn.net/v/t15.5256-10/p130x130/22642574_1362651617202843_3616902143052611584_n.jpg?_nc_cat=104&amp;_nc_ht=scontent.xx&amp;oh=c1544f2f4dc9d0b068138009d15a1552&amp;oe=5CBEB076"/>
    <hyperlink ref="AK44" r:id="rId142" display="https://scontent.xx.fbcdn.net/v/t1.0-0/p130x130/50663842_10156890427477488_126228749527023616_n.jpg?_nc_cat=103&amp;_nc_ht=scontent.xx&amp;oh=fa97ffe9400b37d5df0288eb1426e9c0&amp;oe=5CC39A4D"/>
    <hyperlink ref="AK45" r:id="rId143" display="https://external.xx.fbcdn.net/safe_image.php?d=AQDC5ZmxoKH1Gt41&amp;w=130&amp;h=130&amp;url=https%3A%2F%2Fwww.greenpeace.de%2Fsites%2Fwww.greenpeace.de%2Ffiles%2Fmartin-kaiser-kanzleramt-gp0sts5wg_1.jpg&amp;cfs=1&amp;sx=859&amp;sy=0&amp;sw=1380&amp;sh=1380&amp;_nc_hash=AQANBtM46lmXnrza"/>
    <hyperlink ref="AK46" r:id="rId144" display="https://external.xx.fbcdn.net/safe_image.php?d=AQCvPTKfupbUbGRt&amp;w=130&amp;h=130&amp;url=http%3A%2F%2Fblog.greenpeace.de%2Fsites%2Fdefault%2Ffiles%2Fstyles%2Fgp_open_graph%2Fpublic%2Fmedia%2Fimages%2FWEF%2520%2528%25C2%25A9%2520Miriam%2520K%25C3%25BCnzli_KlimaSeniorinnen%2529_001.jpg%3Fitok%3DvYK0Aq5t&amp;cfs=1&amp;sx=154&amp;sy=0&amp;sw=533&amp;sh=533&amp;_nc_hash=AQC0spMT11JRsZ4F"/>
    <hyperlink ref="AK47" r:id="rId145" display="https://scontent.xx.fbcdn.net/v/t15.5256-10/p130x130/48208665_277839123083760_7755444428029820928_n.jpg?_nc_cat=1&amp;_nc_ht=scontent.xx&amp;oh=88b168c03b78f286a15f467da2b55c65&amp;oe=5CF8D8A6"/>
    <hyperlink ref="AK48" r:id="rId146" display="https://scontent.xx.fbcdn.net/v/t1.0-0/p130x130/51275687_10156895159512488_6182498920287961088_n.jpg?_nc_cat=101&amp;_nc_ht=scontent.xx&amp;oh=b03b4f7bb5a0094f1a8c02e1bc16a205&amp;oe=5CFA2128"/>
    <hyperlink ref="AK49" r:id="rId147" display="https://scontent.xx.fbcdn.net/v/t1.0-0/p130x130/51389715_10156896943097488_7677293383500431360_n.jpg?_nc_cat=110&amp;_nc_ht=scontent.xx&amp;oh=5077b87afb9ce5e5ea94c985949964bc&amp;oe=5CB40DBD"/>
    <hyperlink ref="AK50" r:id="rId148" display="https://external.xx.fbcdn.net/safe_image.php?d=AQDvDKMDY9ChTfEE&amp;w=130&amp;h=130&amp;url=http%3A%2F%2Fwww.taz.de%2Fpicture%2F3211118%2F948%2FGreta_Thunberg_Klimawandel_Erderwaermung_Davos_Schulstreik.jpeg&amp;cfs=1&amp;sx=180&amp;sy=0&amp;sw=474&amp;sh=474&amp;_nc_hash=AQC2cO-SGXLHqnAh"/>
    <hyperlink ref="AK51" r:id="rId149" display="https://scontent.xx.fbcdn.net/v/t1.0-0/p130x130/51085251_10156897440177488_7540668042863181824_n.jpg?_nc_cat=104&amp;_nc_ht=scontent.xx&amp;oh=f04f972aea61ce80c0ec583de265d6d4&amp;oe=5CB8240E"/>
    <hyperlink ref="AK52" r:id="rId150" display="https://scontent.xx.fbcdn.net/v/t15.13418-10/s130x130/50771243_1059505194250667_3818782841668370432_n.jpg?_nc_cat=109&amp;_nc_ht=scontent.xx&amp;oh=892f54c78b9b95e30d821680020bbbad&amp;oe=5CFE550E"/>
    <hyperlink ref="AL3" r:id="rId151" display="https://www.facebook.com/22541752487_10156857933162488"/>
    <hyperlink ref="AL4" r:id="rId152" display="https://www.facebook.com/22541752487_10156855666577488"/>
    <hyperlink ref="AL5" r:id="rId153" display="https://www.facebook.com/22541752487_10156862507352488"/>
    <hyperlink ref="AL6" r:id="rId154" display="https://www.facebook.com/22541752487_10156863050512488"/>
    <hyperlink ref="AL7" r:id="rId155" display="https://www.facebook.com/22541752487_10156864625737488"/>
    <hyperlink ref="AL8" r:id="rId156" display="https://www.facebook.com/22541752487_10156864762747488"/>
    <hyperlink ref="AL9" r:id="rId157" display="https://www.facebook.com/22541752487_10156866032387488"/>
    <hyperlink ref="AL10" r:id="rId158" display="https://www.facebook.com/22541752487_10156865259227488"/>
    <hyperlink ref="AL11" r:id="rId159" display="https://www.facebook.com/22541752487_10156867351842488"/>
    <hyperlink ref="AL12" r:id="rId160" display="https://www.facebook.com/22541752487_10156867817567488"/>
    <hyperlink ref="AL13" r:id="rId161" display="https://www.facebook.com/22541752487_10156868295562488"/>
    <hyperlink ref="AL14" r:id="rId162" display="https://www.facebook.com/22541752487_10156862519442488"/>
    <hyperlink ref="AL15" r:id="rId163" display="https://www.facebook.com/22541752487_2186408618141058"/>
    <hyperlink ref="AL16" r:id="rId164" display="https://www.facebook.com/22541752487_10156869527717488"/>
    <hyperlink ref="AL17" r:id="rId165" display="https://www.facebook.com/22541752487_10156871549517488"/>
    <hyperlink ref="AL18" r:id="rId166" display="https://www.facebook.com/22541752487_10156872145032488"/>
    <hyperlink ref="AL19" r:id="rId167" display="https://www.facebook.com/22541752487_10156872366387488"/>
    <hyperlink ref="AL20" r:id="rId168" display="https://www.facebook.com/22541752487_380328882746922"/>
    <hyperlink ref="AL21" r:id="rId169" display="https://www.facebook.com/22541752487_10156874513742488"/>
    <hyperlink ref="AL22" r:id="rId170" display="https://www.facebook.com/22541752487_10156874636477488"/>
    <hyperlink ref="AL23" r:id="rId171" display="https://www.facebook.com/22541752487_533537190480535"/>
    <hyperlink ref="AL24" r:id="rId172" display="https://www.facebook.com/22541752487_10156874860592488"/>
    <hyperlink ref="AL25" r:id="rId173" display="https://www.facebook.com/22541752487_10156871616887488"/>
    <hyperlink ref="AL26" r:id="rId174" display="https://www.facebook.com/22541752487_10156876395437488"/>
    <hyperlink ref="AL27" r:id="rId175" display="https://www.facebook.com/22541752487_10156878812302488"/>
    <hyperlink ref="AL28" r:id="rId176" display="https://www.facebook.com/22541752487_10156879173517488"/>
    <hyperlink ref="AL29" r:id="rId177" display="https://www.facebook.com/22541752487_10156878752092488"/>
    <hyperlink ref="AL30" r:id="rId178" display="https://www.facebook.com/22541752487_337727817081840"/>
    <hyperlink ref="AL31" r:id="rId179" display="https://www.facebook.com/22541752487_2360408894238493"/>
    <hyperlink ref="AL32" r:id="rId180" display="https://www.facebook.com/22541752487_10156883174337488"/>
    <hyperlink ref="AL33" r:id="rId181" display="https://www.facebook.com/22541752487_10156881792647488"/>
    <hyperlink ref="AL34" r:id="rId182" display="https://www.facebook.com/22541752487_10156883353982488"/>
    <hyperlink ref="AL35" r:id="rId183" display="https://www.facebook.com/22541752487_10156883887642488"/>
    <hyperlink ref="AL36" r:id="rId184" display="https://www.facebook.com/22541752487_10156885184547488"/>
    <hyperlink ref="AL37" r:id="rId185" display="https://www.facebook.com/22541752487_10156885303637488"/>
    <hyperlink ref="AL38" r:id="rId186" display="https://www.facebook.com/22541752487_10156885148167488"/>
    <hyperlink ref="AL39" r:id="rId187" display="https://www.facebook.com/22541752487_10156887036357488"/>
    <hyperlink ref="AL40" r:id="rId188" display="https://www.facebook.com/22541752487_2196369240604011"/>
    <hyperlink ref="AL41" r:id="rId189" display="https://www.facebook.com/22541752487_769628746726665"/>
    <hyperlink ref="AL42" r:id="rId190" display="https://www.facebook.com/22541752487_10156888667497488"/>
    <hyperlink ref="AL43" r:id="rId191" display="https://www.facebook.com/22541752487_10156887301747488"/>
    <hyperlink ref="AL44" r:id="rId192" display="https://www.facebook.com/22541752487_10156890441832488"/>
    <hyperlink ref="AL45" r:id="rId193" display="https://www.facebook.com/22541752487_10156891071487488"/>
    <hyperlink ref="AL46" r:id="rId194" display="https://www.facebook.com/22541752487_10156885312117488"/>
    <hyperlink ref="AL47" r:id="rId195" display="https://www.facebook.com/22541752487_10156894818712488"/>
    <hyperlink ref="AL48" r:id="rId196" display="https://www.facebook.com/22541752487_10156895159557488"/>
    <hyperlink ref="AL49" r:id="rId197" display="https://www.facebook.com/22541752487_10156896948497488"/>
    <hyperlink ref="AL50" r:id="rId198" display="https://www.facebook.com/22541752487_10156897016182488"/>
    <hyperlink ref="AL51" r:id="rId199" display="https://www.facebook.com/22541752487_10156897440202488"/>
    <hyperlink ref="AL52" r:id="rId200" display="https://www.facebook.com/22541752487_10156899593692488"/>
  </hyperlinks>
  <printOptions/>
  <pageMargins left="0.7" right="0.7" top="0.75" bottom="0.75" header="0.3" footer="0.3"/>
  <pageSetup horizontalDpi="600" verticalDpi="600" orientation="portrait" r:id="rId204"/>
  <legacyDrawing r:id="rId202"/>
  <tableParts>
    <tablePart r:id="rId20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3.28125" style="0" bestFit="1" customWidth="1"/>
    <col min="30" max="30" width="29.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7" width="15.421875" style="0" bestFit="1" customWidth="1"/>
    <col min="38" max="38" width="17.140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631</v>
      </c>
      <c r="Z2" s="68" t="s">
        <v>632</v>
      </c>
      <c r="AA2" s="68" t="s">
        <v>633</v>
      </c>
      <c r="AB2" s="68" t="s">
        <v>634</v>
      </c>
      <c r="AC2" s="68" t="s">
        <v>635</v>
      </c>
      <c r="AD2" s="68" t="s">
        <v>636</v>
      </c>
      <c r="AE2" s="68" t="s">
        <v>637</v>
      </c>
      <c r="AF2" s="68" t="s">
        <v>638</v>
      </c>
      <c r="AG2" s="68" t="s">
        <v>641</v>
      </c>
      <c r="AH2" s="13" t="s">
        <v>646</v>
      </c>
      <c r="AI2" s="13" t="s">
        <v>649</v>
      </c>
      <c r="AJ2" s="13" t="s">
        <v>665</v>
      </c>
      <c r="AK2" s="13" t="s">
        <v>669</v>
      </c>
      <c r="AL2" s="13" t="s">
        <v>683</v>
      </c>
    </row>
    <row r="3" spans="1:38" ht="15">
      <c r="A3" s="85" t="s">
        <v>461</v>
      </c>
      <c r="B3" s="114" t="s">
        <v>462</v>
      </c>
      <c r="C3" s="114" t="s">
        <v>56</v>
      </c>
      <c r="D3" s="15"/>
      <c r="E3" s="15"/>
      <c r="F3" s="16" t="s">
        <v>820</v>
      </c>
      <c r="G3" s="78"/>
      <c r="H3" s="78"/>
      <c r="I3" s="64">
        <v>3</v>
      </c>
      <c r="J3" s="64"/>
      <c r="K3" s="51">
        <v>50</v>
      </c>
      <c r="L3" s="51">
        <v>50</v>
      </c>
      <c r="M3" s="51">
        <v>0</v>
      </c>
      <c r="N3" s="51">
        <v>50</v>
      </c>
      <c r="O3" s="51">
        <v>50</v>
      </c>
      <c r="P3" s="52" t="s">
        <v>473</v>
      </c>
      <c r="Q3" s="52" t="s">
        <v>473</v>
      </c>
      <c r="R3" s="51">
        <v>50</v>
      </c>
      <c r="S3" s="51">
        <v>50</v>
      </c>
      <c r="T3" s="51">
        <v>1</v>
      </c>
      <c r="U3" s="51">
        <v>1</v>
      </c>
      <c r="V3" s="51">
        <v>0</v>
      </c>
      <c r="W3" s="52">
        <v>0</v>
      </c>
      <c r="X3" s="52">
        <v>0</v>
      </c>
      <c r="Y3" s="51">
        <v>4</v>
      </c>
      <c r="Z3" s="52">
        <v>0.24052916416115455</v>
      </c>
      <c r="AA3" s="51">
        <v>41</v>
      </c>
      <c r="AB3" s="52">
        <v>2.465423932651834</v>
      </c>
      <c r="AC3" s="51">
        <v>0</v>
      </c>
      <c r="AD3" s="52">
        <v>0</v>
      </c>
      <c r="AE3" s="51">
        <v>1618</v>
      </c>
      <c r="AF3" s="52">
        <v>97.29404690318701</v>
      </c>
      <c r="AG3" s="51">
        <v>1663</v>
      </c>
      <c r="AH3" s="86"/>
      <c r="AI3" s="86"/>
      <c r="AJ3" s="86" t="s">
        <v>666</v>
      </c>
      <c r="AK3" s="115" t="s">
        <v>670</v>
      </c>
      <c r="AL3" s="115" t="s">
        <v>684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461</v>
      </c>
      <c r="B2" s="115" t="s">
        <v>230</v>
      </c>
      <c r="C2" s="86">
        <f>VLOOKUP(GroupVertices[[#This Row],[Vertex]],Vertices[],MATCH("ID",Vertices[[#Headers],[Vertex]:[Top Word Pairs in Post Content by Salience]],0),FALSE)</f>
        <v>3</v>
      </c>
    </row>
    <row r="3" spans="1:3" ht="15">
      <c r="A3" s="86" t="s">
        <v>461</v>
      </c>
      <c r="B3" s="115" t="s">
        <v>231</v>
      </c>
      <c r="C3" s="86">
        <f>VLOOKUP(GroupVertices[[#This Row],[Vertex]],Vertices[],MATCH("ID",Vertices[[#Headers],[Vertex]:[Top Word Pairs in Post Content by Salience]],0),FALSE)</f>
        <v>4</v>
      </c>
    </row>
    <row r="4" spans="1:3" ht="15">
      <c r="A4" s="86" t="s">
        <v>461</v>
      </c>
      <c r="B4" s="115" t="s">
        <v>232</v>
      </c>
      <c r="C4" s="86">
        <f>VLOOKUP(GroupVertices[[#This Row],[Vertex]],Vertices[],MATCH("ID",Vertices[[#Headers],[Vertex]:[Top Word Pairs in Post Content by Salience]],0),FALSE)</f>
        <v>5</v>
      </c>
    </row>
    <row r="5" spans="1:3" ht="15">
      <c r="A5" s="86" t="s">
        <v>461</v>
      </c>
      <c r="B5" s="115" t="s">
        <v>233</v>
      </c>
      <c r="C5" s="86">
        <f>VLOOKUP(GroupVertices[[#This Row],[Vertex]],Vertices[],MATCH("ID",Vertices[[#Headers],[Vertex]:[Top Word Pairs in Post Content by Salience]],0),FALSE)</f>
        <v>6</v>
      </c>
    </row>
    <row r="6" spans="1:3" ht="15">
      <c r="A6" s="86" t="s">
        <v>461</v>
      </c>
      <c r="B6" s="115" t="s">
        <v>234</v>
      </c>
      <c r="C6" s="86">
        <f>VLOOKUP(GroupVertices[[#This Row],[Vertex]],Vertices[],MATCH("ID",Vertices[[#Headers],[Vertex]:[Top Word Pairs in Post Content by Salience]],0),FALSE)</f>
        <v>7</v>
      </c>
    </row>
    <row r="7" spans="1:3" ht="15">
      <c r="A7" s="86" t="s">
        <v>461</v>
      </c>
      <c r="B7" s="115" t="s">
        <v>235</v>
      </c>
      <c r="C7" s="86">
        <f>VLOOKUP(GroupVertices[[#This Row],[Vertex]],Vertices[],MATCH("ID",Vertices[[#Headers],[Vertex]:[Top Word Pairs in Post Content by Salience]],0),FALSE)</f>
        <v>8</v>
      </c>
    </row>
    <row r="8" spans="1:3" ht="15">
      <c r="A8" s="86" t="s">
        <v>461</v>
      </c>
      <c r="B8" s="115" t="s">
        <v>236</v>
      </c>
      <c r="C8" s="86">
        <f>VLOOKUP(GroupVertices[[#This Row],[Vertex]],Vertices[],MATCH("ID",Vertices[[#Headers],[Vertex]:[Top Word Pairs in Post Content by Salience]],0),FALSE)</f>
        <v>9</v>
      </c>
    </row>
    <row r="9" spans="1:3" ht="15">
      <c r="A9" s="86" t="s">
        <v>461</v>
      </c>
      <c r="B9" s="115" t="s">
        <v>237</v>
      </c>
      <c r="C9" s="86">
        <f>VLOOKUP(GroupVertices[[#This Row],[Vertex]],Vertices[],MATCH("ID",Vertices[[#Headers],[Vertex]:[Top Word Pairs in Post Content by Salience]],0),FALSE)</f>
        <v>10</v>
      </c>
    </row>
    <row r="10" spans="1:3" ht="15">
      <c r="A10" s="86" t="s">
        <v>461</v>
      </c>
      <c r="B10" s="115" t="s">
        <v>238</v>
      </c>
      <c r="C10" s="86">
        <f>VLOOKUP(GroupVertices[[#This Row],[Vertex]],Vertices[],MATCH("ID",Vertices[[#Headers],[Vertex]:[Top Word Pairs in Post Content by Salience]],0),FALSE)</f>
        <v>11</v>
      </c>
    </row>
    <row r="11" spans="1:3" ht="15">
      <c r="A11" s="86" t="s">
        <v>461</v>
      </c>
      <c r="B11" s="115" t="s">
        <v>239</v>
      </c>
      <c r="C11" s="86">
        <f>VLOOKUP(GroupVertices[[#This Row],[Vertex]],Vertices[],MATCH("ID",Vertices[[#Headers],[Vertex]:[Top Word Pairs in Post Content by Salience]],0),FALSE)</f>
        <v>12</v>
      </c>
    </row>
    <row r="12" spans="1:3" ht="15">
      <c r="A12" s="86" t="s">
        <v>461</v>
      </c>
      <c r="B12" s="115" t="s">
        <v>240</v>
      </c>
      <c r="C12" s="86">
        <f>VLOOKUP(GroupVertices[[#This Row],[Vertex]],Vertices[],MATCH("ID",Vertices[[#Headers],[Vertex]:[Top Word Pairs in Post Content by Salience]],0),FALSE)</f>
        <v>13</v>
      </c>
    </row>
    <row r="13" spans="1:3" ht="15">
      <c r="A13" s="86" t="s">
        <v>461</v>
      </c>
      <c r="B13" s="115" t="s">
        <v>241</v>
      </c>
      <c r="C13" s="86">
        <f>VLOOKUP(GroupVertices[[#This Row],[Vertex]],Vertices[],MATCH("ID",Vertices[[#Headers],[Vertex]:[Top Word Pairs in Post Content by Salience]],0),FALSE)</f>
        <v>14</v>
      </c>
    </row>
    <row r="14" spans="1:3" ht="15">
      <c r="A14" s="86" t="s">
        <v>461</v>
      </c>
      <c r="B14" s="115" t="s">
        <v>242</v>
      </c>
      <c r="C14" s="86">
        <f>VLOOKUP(GroupVertices[[#This Row],[Vertex]],Vertices[],MATCH("ID",Vertices[[#Headers],[Vertex]:[Top Word Pairs in Post Content by Salience]],0),FALSE)</f>
        <v>15</v>
      </c>
    </row>
    <row r="15" spans="1:3" ht="15">
      <c r="A15" s="86" t="s">
        <v>461</v>
      </c>
      <c r="B15" s="115" t="s">
        <v>243</v>
      </c>
      <c r="C15" s="86">
        <f>VLOOKUP(GroupVertices[[#This Row],[Vertex]],Vertices[],MATCH("ID",Vertices[[#Headers],[Vertex]:[Top Word Pairs in Post Content by Salience]],0),FALSE)</f>
        <v>16</v>
      </c>
    </row>
    <row r="16" spans="1:3" ht="15">
      <c r="A16" s="86" t="s">
        <v>461</v>
      </c>
      <c r="B16" s="115" t="s">
        <v>244</v>
      </c>
      <c r="C16" s="86">
        <f>VLOOKUP(GroupVertices[[#This Row],[Vertex]],Vertices[],MATCH("ID",Vertices[[#Headers],[Vertex]:[Top Word Pairs in Post Content by Salience]],0),FALSE)</f>
        <v>17</v>
      </c>
    </row>
    <row r="17" spans="1:3" ht="15">
      <c r="A17" s="86" t="s">
        <v>461</v>
      </c>
      <c r="B17" s="115" t="s">
        <v>245</v>
      </c>
      <c r="C17" s="86">
        <f>VLOOKUP(GroupVertices[[#This Row],[Vertex]],Vertices[],MATCH("ID",Vertices[[#Headers],[Vertex]:[Top Word Pairs in Post Content by Salience]],0),FALSE)</f>
        <v>18</v>
      </c>
    </row>
    <row r="18" spans="1:3" ht="15">
      <c r="A18" s="86" t="s">
        <v>461</v>
      </c>
      <c r="B18" s="115" t="s">
        <v>246</v>
      </c>
      <c r="C18" s="86">
        <f>VLOOKUP(GroupVertices[[#This Row],[Vertex]],Vertices[],MATCH("ID",Vertices[[#Headers],[Vertex]:[Top Word Pairs in Post Content by Salience]],0),FALSE)</f>
        <v>19</v>
      </c>
    </row>
    <row r="19" spans="1:3" ht="15">
      <c r="A19" s="86" t="s">
        <v>461</v>
      </c>
      <c r="B19" s="115" t="s">
        <v>247</v>
      </c>
      <c r="C19" s="86">
        <f>VLOOKUP(GroupVertices[[#This Row],[Vertex]],Vertices[],MATCH("ID",Vertices[[#Headers],[Vertex]:[Top Word Pairs in Post Content by Salience]],0),FALSE)</f>
        <v>20</v>
      </c>
    </row>
    <row r="20" spans="1:3" ht="15">
      <c r="A20" s="86" t="s">
        <v>461</v>
      </c>
      <c r="B20" s="115" t="s">
        <v>248</v>
      </c>
      <c r="C20" s="86">
        <f>VLOOKUP(GroupVertices[[#This Row],[Vertex]],Vertices[],MATCH("ID",Vertices[[#Headers],[Vertex]:[Top Word Pairs in Post Content by Salience]],0),FALSE)</f>
        <v>21</v>
      </c>
    </row>
    <row r="21" spans="1:3" ht="15">
      <c r="A21" s="86" t="s">
        <v>461</v>
      </c>
      <c r="B21" s="115" t="s">
        <v>249</v>
      </c>
      <c r="C21" s="86">
        <f>VLOOKUP(GroupVertices[[#This Row],[Vertex]],Vertices[],MATCH("ID",Vertices[[#Headers],[Vertex]:[Top Word Pairs in Post Content by Salience]],0),FALSE)</f>
        <v>22</v>
      </c>
    </row>
    <row r="22" spans="1:3" ht="15">
      <c r="A22" s="86" t="s">
        <v>461</v>
      </c>
      <c r="B22" s="115" t="s">
        <v>250</v>
      </c>
      <c r="C22" s="86">
        <f>VLOOKUP(GroupVertices[[#This Row],[Vertex]],Vertices[],MATCH("ID",Vertices[[#Headers],[Vertex]:[Top Word Pairs in Post Content by Salience]],0),FALSE)</f>
        <v>23</v>
      </c>
    </row>
    <row r="23" spans="1:3" ht="15">
      <c r="A23" s="86" t="s">
        <v>461</v>
      </c>
      <c r="B23" s="115" t="s">
        <v>251</v>
      </c>
      <c r="C23" s="86">
        <f>VLOOKUP(GroupVertices[[#This Row],[Vertex]],Vertices[],MATCH("ID",Vertices[[#Headers],[Vertex]:[Top Word Pairs in Post Content by Salience]],0),FALSE)</f>
        <v>24</v>
      </c>
    </row>
    <row r="24" spans="1:3" ht="15">
      <c r="A24" s="86" t="s">
        <v>461</v>
      </c>
      <c r="B24" s="115" t="s">
        <v>252</v>
      </c>
      <c r="C24" s="86">
        <f>VLOOKUP(GroupVertices[[#This Row],[Vertex]],Vertices[],MATCH("ID",Vertices[[#Headers],[Vertex]:[Top Word Pairs in Post Content by Salience]],0),FALSE)</f>
        <v>25</v>
      </c>
    </row>
    <row r="25" spans="1:3" ht="15">
      <c r="A25" s="86" t="s">
        <v>461</v>
      </c>
      <c r="B25" s="115" t="s">
        <v>253</v>
      </c>
      <c r="C25" s="86">
        <f>VLOOKUP(GroupVertices[[#This Row],[Vertex]],Vertices[],MATCH("ID",Vertices[[#Headers],[Vertex]:[Top Word Pairs in Post Content by Salience]],0),FALSE)</f>
        <v>26</v>
      </c>
    </row>
    <row r="26" spans="1:3" ht="15">
      <c r="A26" s="86" t="s">
        <v>461</v>
      </c>
      <c r="B26" s="115" t="s">
        <v>254</v>
      </c>
      <c r="C26" s="86">
        <f>VLOOKUP(GroupVertices[[#This Row],[Vertex]],Vertices[],MATCH("ID",Vertices[[#Headers],[Vertex]:[Top Word Pairs in Post Content by Salience]],0),FALSE)</f>
        <v>27</v>
      </c>
    </row>
    <row r="27" spans="1:3" ht="15">
      <c r="A27" s="86" t="s">
        <v>461</v>
      </c>
      <c r="B27" s="115" t="s">
        <v>255</v>
      </c>
      <c r="C27" s="86">
        <f>VLOOKUP(GroupVertices[[#This Row],[Vertex]],Vertices[],MATCH("ID",Vertices[[#Headers],[Vertex]:[Top Word Pairs in Post Content by Salience]],0),FALSE)</f>
        <v>28</v>
      </c>
    </row>
    <row r="28" spans="1:3" ht="15">
      <c r="A28" s="86" t="s">
        <v>461</v>
      </c>
      <c r="B28" s="115" t="s">
        <v>256</v>
      </c>
      <c r="C28" s="86">
        <f>VLOOKUP(GroupVertices[[#This Row],[Vertex]],Vertices[],MATCH("ID",Vertices[[#Headers],[Vertex]:[Top Word Pairs in Post Content by Salience]],0),FALSE)</f>
        <v>29</v>
      </c>
    </row>
    <row r="29" spans="1:3" ht="15">
      <c r="A29" s="86" t="s">
        <v>461</v>
      </c>
      <c r="B29" s="115" t="s">
        <v>257</v>
      </c>
      <c r="C29" s="86">
        <f>VLOOKUP(GroupVertices[[#This Row],[Vertex]],Vertices[],MATCH("ID",Vertices[[#Headers],[Vertex]:[Top Word Pairs in Post Content by Salience]],0),FALSE)</f>
        <v>30</v>
      </c>
    </row>
    <row r="30" spans="1:3" ht="15">
      <c r="A30" s="86" t="s">
        <v>461</v>
      </c>
      <c r="B30" s="115" t="s">
        <v>258</v>
      </c>
      <c r="C30" s="86">
        <f>VLOOKUP(GroupVertices[[#This Row],[Vertex]],Vertices[],MATCH("ID",Vertices[[#Headers],[Vertex]:[Top Word Pairs in Post Content by Salience]],0),FALSE)</f>
        <v>31</v>
      </c>
    </row>
    <row r="31" spans="1:3" ht="15">
      <c r="A31" s="86" t="s">
        <v>461</v>
      </c>
      <c r="B31" s="115" t="s">
        <v>259</v>
      </c>
      <c r="C31" s="86">
        <f>VLOOKUP(GroupVertices[[#This Row],[Vertex]],Vertices[],MATCH("ID",Vertices[[#Headers],[Vertex]:[Top Word Pairs in Post Content by Salience]],0),FALSE)</f>
        <v>32</v>
      </c>
    </row>
    <row r="32" spans="1:3" ht="15">
      <c r="A32" s="86" t="s">
        <v>461</v>
      </c>
      <c r="B32" s="115" t="s">
        <v>260</v>
      </c>
      <c r="C32" s="86">
        <f>VLOOKUP(GroupVertices[[#This Row],[Vertex]],Vertices[],MATCH("ID",Vertices[[#Headers],[Vertex]:[Top Word Pairs in Post Content by Salience]],0),FALSE)</f>
        <v>33</v>
      </c>
    </row>
    <row r="33" spans="1:3" ht="15">
      <c r="A33" s="86" t="s">
        <v>461</v>
      </c>
      <c r="B33" s="115" t="s">
        <v>261</v>
      </c>
      <c r="C33" s="86">
        <f>VLOOKUP(GroupVertices[[#This Row],[Vertex]],Vertices[],MATCH("ID",Vertices[[#Headers],[Vertex]:[Top Word Pairs in Post Content by Salience]],0),FALSE)</f>
        <v>34</v>
      </c>
    </row>
    <row r="34" spans="1:3" ht="15">
      <c r="A34" s="86" t="s">
        <v>461</v>
      </c>
      <c r="B34" s="115" t="s">
        <v>262</v>
      </c>
      <c r="C34" s="86">
        <f>VLOOKUP(GroupVertices[[#This Row],[Vertex]],Vertices[],MATCH("ID",Vertices[[#Headers],[Vertex]:[Top Word Pairs in Post Content by Salience]],0),FALSE)</f>
        <v>35</v>
      </c>
    </row>
    <row r="35" spans="1:3" ht="15">
      <c r="A35" s="86" t="s">
        <v>461</v>
      </c>
      <c r="B35" s="115" t="s">
        <v>263</v>
      </c>
      <c r="C35" s="86">
        <f>VLOOKUP(GroupVertices[[#This Row],[Vertex]],Vertices[],MATCH("ID",Vertices[[#Headers],[Vertex]:[Top Word Pairs in Post Content by Salience]],0),FALSE)</f>
        <v>36</v>
      </c>
    </row>
    <row r="36" spans="1:3" ht="15">
      <c r="A36" s="86" t="s">
        <v>461</v>
      </c>
      <c r="B36" s="115" t="s">
        <v>264</v>
      </c>
      <c r="C36" s="86">
        <f>VLOOKUP(GroupVertices[[#This Row],[Vertex]],Vertices[],MATCH("ID",Vertices[[#Headers],[Vertex]:[Top Word Pairs in Post Content by Salience]],0),FALSE)</f>
        <v>37</v>
      </c>
    </row>
    <row r="37" spans="1:3" ht="15">
      <c r="A37" s="86" t="s">
        <v>461</v>
      </c>
      <c r="B37" s="115" t="s">
        <v>265</v>
      </c>
      <c r="C37" s="86">
        <f>VLOOKUP(GroupVertices[[#This Row],[Vertex]],Vertices[],MATCH("ID",Vertices[[#Headers],[Vertex]:[Top Word Pairs in Post Content by Salience]],0),FALSE)</f>
        <v>38</v>
      </c>
    </row>
    <row r="38" spans="1:3" ht="15">
      <c r="A38" s="86" t="s">
        <v>461</v>
      </c>
      <c r="B38" s="115" t="s">
        <v>266</v>
      </c>
      <c r="C38" s="86">
        <f>VLOOKUP(GroupVertices[[#This Row],[Vertex]],Vertices[],MATCH("ID",Vertices[[#Headers],[Vertex]:[Top Word Pairs in Post Content by Salience]],0),FALSE)</f>
        <v>39</v>
      </c>
    </row>
    <row r="39" spans="1:3" ht="15">
      <c r="A39" s="86" t="s">
        <v>461</v>
      </c>
      <c r="B39" s="115" t="s">
        <v>267</v>
      </c>
      <c r="C39" s="86">
        <f>VLOOKUP(GroupVertices[[#This Row],[Vertex]],Vertices[],MATCH("ID",Vertices[[#Headers],[Vertex]:[Top Word Pairs in Post Content by Salience]],0),FALSE)</f>
        <v>40</v>
      </c>
    </row>
    <row r="40" spans="1:3" ht="15">
      <c r="A40" s="86" t="s">
        <v>461</v>
      </c>
      <c r="B40" s="115" t="s">
        <v>268</v>
      </c>
      <c r="C40" s="86">
        <f>VLOOKUP(GroupVertices[[#This Row],[Vertex]],Vertices[],MATCH("ID",Vertices[[#Headers],[Vertex]:[Top Word Pairs in Post Content by Salience]],0),FALSE)</f>
        <v>41</v>
      </c>
    </row>
    <row r="41" spans="1:3" ht="15">
      <c r="A41" s="86" t="s">
        <v>461</v>
      </c>
      <c r="B41" s="115" t="s">
        <v>269</v>
      </c>
      <c r="C41" s="86">
        <f>VLOOKUP(GroupVertices[[#This Row],[Vertex]],Vertices[],MATCH("ID",Vertices[[#Headers],[Vertex]:[Top Word Pairs in Post Content by Salience]],0),FALSE)</f>
        <v>42</v>
      </c>
    </row>
    <row r="42" spans="1:3" ht="15">
      <c r="A42" s="86" t="s">
        <v>461</v>
      </c>
      <c r="B42" s="115" t="s">
        <v>270</v>
      </c>
      <c r="C42" s="86">
        <f>VLOOKUP(GroupVertices[[#This Row],[Vertex]],Vertices[],MATCH("ID",Vertices[[#Headers],[Vertex]:[Top Word Pairs in Post Content by Salience]],0),FALSE)</f>
        <v>43</v>
      </c>
    </row>
    <row r="43" spans="1:3" ht="15">
      <c r="A43" s="86" t="s">
        <v>461</v>
      </c>
      <c r="B43" s="115" t="s">
        <v>271</v>
      </c>
      <c r="C43" s="86">
        <f>VLOOKUP(GroupVertices[[#This Row],[Vertex]],Vertices[],MATCH("ID",Vertices[[#Headers],[Vertex]:[Top Word Pairs in Post Content by Salience]],0),FALSE)</f>
        <v>44</v>
      </c>
    </row>
    <row r="44" spans="1:3" ht="15">
      <c r="A44" s="86" t="s">
        <v>461</v>
      </c>
      <c r="B44" s="115" t="s">
        <v>272</v>
      </c>
      <c r="C44" s="86">
        <f>VLOOKUP(GroupVertices[[#This Row],[Vertex]],Vertices[],MATCH("ID",Vertices[[#Headers],[Vertex]:[Top Word Pairs in Post Content by Salience]],0),FALSE)</f>
        <v>45</v>
      </c>
    </row>
    <row r="45" spans="1:3" ht="15">
      <c r="A45" s="86" t="s">
        <v>461</v>
      </c>
      <c r="B45" s="115" t="s">
        <v>273</v>
      </c>
      <c r="C45" s="86">
        <f>VLOOKUP(GroupVertices[[#This Row],[Vertex]],Vertices[],MATCH("ID",Vertices[[#Headers],[Vertex]:[Top Word Pairs in Post Content by Salience]],0),FALSE)</f>
        <v>46</v>
      </c>
    </row>
    <row r="46" spans="1:3" ht="15">
      <c r="A46" s="86" t="s">
        <v>461</v>
      </c>
      <c r="B46" s="115" t="s">
        <v>274</v>
      </c>
      <c r="C46" s="86">
        <f>VLOOKUP(GroupVertices[[#This Row],[Vertex]],Vertices[],MATCH("ID",Vertices[[#Headers],[Vertex]:[Top Word Pairs in Post Content by Salience]],0),FALSE)</f>
        <v>47</v>
      </c>
    </row>
    <row r="47" spans="1:3" ht="15">
      <c r="A47" s="86" t="s">
        <v>461</v>
      </c>
      <c r="B47" s="115" t="s">
        <v>275</v>
      </c>
      <c r="C47" s="86">
        <f>VLOOKUP(GroupVertices[[#This Row],[Vertex]],Vertices[],MATCH("ID",Vertices[[#Headers],[Vertex]:[Top Word Pairs in Post Content by Salience]],0),FALSE)</f>
        <v>48</v>
      </c>
    </row>
    <row r="48" spans="1:3" ht="15">
      <c r="A48" s="86" t="s">
        <v>461</v>
      </c>
      <c r="B48" s="115" t="s">
        <v>276</v>
      </c>
      <c r="C48" s="86">
        <f>VLOOKUP(GroupVertices[[#This Row],[Vertex]],Vertices[],MATCH("ID",Vertices[[#Headers],[Vertex]:[Top Word Pairs in Post Content by Salience]],0),FALSE)</f>
        <v>49</v>
      </c>
    </row>
    <row r="49" spans="1:3" ht="15">
      <c r="A49" s="86" t="s">
        <v>461</v>
      </c>
      <c r="B49" s="115" t="s">
        <v>277</v>
      </c>
      <c r="C49" s="86">
        <f>VLOOKUP(GroupVertices[[#This Row],[Vertex]],Vertices[],MATCH("ID",Vertices[[#Headers],[Vertex]:[Top Word Pairs in Post Content by Salience]],0),FALSE)</f>
        <v>50</v>
      </c>
    </row>
    <row r="50" spans="1:3" ht="15">
      <c r="A50" s="86" t="s">
        <v>461</v>
      </c>
      <c r="B50" s="115" t="s">
        <v>278</v>
      </c>
      <c r="C50" s="86">
        <f>VLOOKUP(GroupVertices[[#This Row],[Vertex]],Vertices[],MATCH("ID",Vertices[[#Headers],[Vertex]:[Top Word Pairs in Post Content by Salience]],0),FALSE)</f>
        <v>51</v>
      </c>
    </row>
    <row r="51" spans="1:3" ht="15">
      <c r="A51" s="86" t="s">
        <v>461</v>
      </c>
      <c r="B51" s="115" t="s">
        <v>279</v>
      </c>
      <c r="C51" s="86">
        <f>VLOOKUP(GroupVertices[[#This Row],[Vertex]],Vertices[],MATCH("ID",Vertices[[#Headers],[Vertex]:[Top Word Pairs in Post Content by Salience]],0),FALSE)</f>
        <v>52</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469</v>
      </c>
      <c r="B2" s="36" t="s">
        <v>201</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0.02</v>
      </c>
      <c r="O2" s="40">
        <f>COUNTIF(Vertices[Eigenvector Centrality],"&gt;= "&amp;N2)-COUNTIF(Vertices[Eigenvector Centrality],"&gt;="&amp;N3)</f>
        <v>0</v>
      </c>
      <c r="P2" s="39">
        <f>MIN(Vertices[PageRank])</f>
        <v>0.999989</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18"/>
      <c r="B3" s="118"/>
      <c r="D3" s="34">
        <f aca="true" t="shared" si="1" ref="D3:D26">D2+($D$57-$D$2)/BinDivisor</f>
        <v>0</v>
      </c>
      <c r="E3" s="3">
        <f>COUNTIF(Vertices[Degree],"&gt;= "&amp;D3)-COUNTIF(Vertices[Degree],"&gt;="&amp;D4)</f>
        <v>0</v>
      </c>
      <c r="F3" s="41">
        <f aca="true" t="shared" si="2" ref="F3:F26">F2+($F$57-$F$2)/BinDivisor</f>
        <v>1</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v>
      </c>
      <c r="M3" s="42">
        <f>COUNTIF(Vertices[Closeness Centrality],"&gt;= "&amp;L3)-COUNTIF(Vertices[Closeness Centrality],"&gt;="&amp;L4)</f>
        <v>0</v>
      </c>
      <c r="N3" s="41">
        <f aca="true" t="shared" si="6" ref="N3:N26">N2+($N$57-$N$2)/BinDivisor</f>
        <v>0.02</v>
      </c>
      <c r="O3" s="42">
        <f>COUNTIF(Vertices[Eigenvector Centrality],"&gt;= "&amp;N3)-COUNTIF(Vertices[Eigenvector Centrality],"&gt;="&amp;N4)</f>
        <v>0</v>
      </c>
      <c r="P3" s="41">
        <f aca="true" t="shared" si="7" ref="P3:P26">P2+($P$57-$P$2)/BinDivisor</f>
        <v>0.999989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50</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0.02</v>
      </c>
      <c r="O4" s="40">
        <f>COUNTIF(Vertices[Eigenvector Centrality],"&gt;= "&amp;N4)-COUNTIF(Vertices[Eigenvector Centrality],"&gt;="&amp;N5)</f>
        <v>0</v>
      </c>
      <c r="P4" s="39">
        <f t="shared" si="7"/>
        <v>0.999989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18"/>
      <c r="B5" s="118"/>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0.02</v>
      </c>
      <c r="O5" s="42">
        <f>COUNTIF(Vertices[Eigenvector Centrality],"&gt;= "&amp;N5)-COUNTIF(Vertices[Eigenvector Centrality],"&gt;="&amp;N6)</f>
        <v>0</v>
      </c>
      <c r="P5" s="41">
        <f t="shared" si="7"/>
        <v>0.999989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50</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0.02</v>
      </c>
      <c r="O6" s="40">
        <f>COUNTIF(Vertices[Eigenvector Centrality],"&gt;= "&amp;N6)-COUNTIF(Vertices[Eigenvector Centrality],"&gt;="&amp;N7)</f>
        <v>0</v>
      </c>
      <c r="P6" s="39">
        <f t="shared" si="7"/>
        <v>0.999989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0.02</v>
      </c>
      <c r="O7" s="42">
        <f>COUNTIF(Vertices[Eigenvector Centrality],"&gt;= "&amp;N7)-COUNTIF(Vertices[Eigenvector Centrality],"&gt;="&amp;N8)</f>
        <v>0</v>
      </c>
      <c r="P7" s="41">
        <f t="shared" si="7"/>
        <v>0.999989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0.02</v>
      </c>
      <c r="O8" s="40">
        <f>COUNTIF(Vertices[Eigenvector Centrality],"&gt;= "&amp;N8)-COUNTIF(Vertices[Eigenvector Centrality],"&gt;="&amp;N9)</f>
        <v>0</v>
      </c>
      <c r="P8" s="39">
        <f t="shared" si="7"/>
        <v>0.999989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18"/>
      <c r="B9" s="118"/>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0.02</v>
      </c>
      <c r="O9" s="42">
        <f>COUNTIF(Vertices[Eigenvector Centrality],"&gt;= "&amp;N9)-COUNTIF(Vertices[Eigenvector Centrality],"&gt;="&amp;N10)</f>
        <v>0</v>
      </c>
      <c r="P9" s="41">
        <f t="shared" si="7"/>
        <v>0.999989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470</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0.02</v>
      </c>
      <c r="O10" s="40">
        <f>COUNTIF(Vertices[Eigenvector Centrality],"&gt;= "&amp;N10)-COUNTIF(Vertices[Eigenvector Centrality],"&gt;="&amp;N11)</f>
        <v>0</v>
      </c>
      <c r="P10" s="39">
        <f t="shared" si="7"/>
        <v>0.999989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18"/>
      <c r="B11" s="118"/>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0.02</v>
      </c>
      <c r="O11" s="42">
        <f>COUNTIF(Vertices[Eigenvector Centrality],"&gt;= "&amp;N11)-COUNTIF(Vertices[Eigenvector Centrality],"&gt;="&amp;N12)</f>
        <v>0</v>
      </c>
      <c r="P11" s="41">
        <f t="shared" si="7"/>
        <v>0.999989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280</v>
      </c>
      <c r="B12" s="36">
        <v>50</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0.02</v>
      </c>
      <c r="O12" s="40">
        <f>COUNTIF(Vertices[Eigenvector Centrality],"&gt;= "&amp;N12)-COUNTIF(Vertices[Eigenvector Centrality],"&gt;="&amp;N13)</f>
        <v>0</v>
      </c>
      <c r="P12" s="39">
        <f t="shared" si="7"/>
        <v>0.999989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18"/>
      <c r="B13" s="118"/>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0.02</v>
      </c>
      <c r="O13" s="42">
        <f>COUNTIF(Vertices[Eigenvector Centrality],"&gt;= "&amp;N13)-COUNTIF(Vertices[Eigenvector Centrality],"&gt;="&amp;N14)</f>
        <v>0</v>
      </c>
      <c r="P13" s="41">
        <f t="shared" si="7"/>
        <v>0.999989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50</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0.02</v>
      </c>
      <c r="O14" s="40">
        <f>COUNTIF(Vertices[Eigenvector Centrality],"&gt;= "&amp;N14)-COUNTIF(Vertices[Eigenvector Centrality],"&gt;="&amp;N15)</f>
        <v>0</v>
      </c>
      <c r="P14" s="39">
        <f t="shared" si="7"/>
        <v>0.999989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18"/>
      <c r="B15" s="118"/>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0.02</v>
      </c>
      <c r="O15" s="42">
        <f>COUNTIF(Vertices[Eigenvector Centrality],"&gt;= "&amp;N15)-COUNTIF(Vertices[Eigenvector Centrality],"&gt;="&amp;N16)</f>
        <v>0</v>
      </c>
      <c r="P15" s="41">
        <f t="shared" si="7"/>
        <v>0.999989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473</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0.02</v>
      </c>
      <c r="O16" s="40">
        <f>COUNTIF(Vertices[Eigenvector Centrality],"&gt;= "&amp;N16)-COUNTIF(Vertices[Eigenvector Centrality],"&gt;="&amp;N17)</f>
        <v>0</v>
      </c>
      <c r="P16" s="39">
        <f t="shared" si="7"/>
        <v>0.999989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473</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0.02</v>
      </c>
      <c r="O17" s="42">
        <f>COUNTIF(Vertices[Eigenvector Centrality],"&gt;= "&amp;N17)-COUNTIF(Vertices[Eigenvector Centrality],"&gt;="&amp;N18)</f>
        <v>0</v>
      </c>
      <c r="P17" s="41">
        <f t="shared" si="7"/>
        <v>0.999989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18"/>
      <c r="B18" s="118"/>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0.02</v>
      </c>
      <c r="O18" s="40">
        <f>COUNTIF(Vertices[Eigenvector Centrality],"&gt;= "&amp;N18)-COUNTIF(Vertices[Eigenvector Centrality],"&gt;="&amp;N19)</f>
        <v>0</v>
      </c>
      <c r="P18" s="39">
        <f t="shared" si="7"/>
        <v>0.999989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50</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0.02</v>
      </c>
      <c r="O19" s="42">
        <f>COUNTIF(Vertices[Eigenvector Centrality],"&gt;= "&amp;N19)-COUNTIF(Vertices[Eigenvector Centrality],"&gt;="&amp;N20)</f>
        <v>0</v>
      </c>
      <c r="P19" s="41">
        <f t="shared" si="7"/>
        <v>0.999989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50</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0.02</v>
      </c>
      <c r="O20" s="40">
        <f>COUNTIF(Vertices[Eigenvector Centrality],"&gt;= "&amp;N20)-COUNTIF(Vertices[Eigenvector Centrality],"&gt;="&amp;N21)</f>
        <v>0</v>
      </c>
      <c r="P20" s="39">
        <f t="shared" si="7"/>
        <v>0.999989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0.02</v>
      </c>
      <c r="O21" s="42">
        <f>COUNTIF(Vertices[Eigenvector Centrality],"&gt;= "&amp;N21)-COUNTIF(Vertices[Eigenvector Centrality],"&gt;="&amp;N22)</f>
        <v>0</v>
      </c>
      <c r="P21" s="41">
        <f t="shared" si="7"/>
        <v>0.999989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0.02</v>
      </c>
      <c r="O22" s="40">
        <f>COUNTIF(Vertices[Eigenvector Centrality],"&gt;= "&amp;N22)-COUNTIF(Vertices[Eigenvector Centrality],"&gt;="&amp;N23)</f>
        <v>0</v>
      </c>
      <c r="P22" s="39">
        <f t="shared" si="7"/>
        <v>0.999989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18"/>
      <c r="B23" s="118"/>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0.02</v>
      </c>
      <c r="O23" s="42">
        <f>COUNTIF(Vertices[Eigenvector Centrality],"&gt;= "&amp;N23)-COUNTIF(Vertices[Eigenvector Centrality],"&gt;="&amp;N24)</f>
        <v>0</v>
      </c>
      <c r="P23" s="41">
        <f t="shared" si="7"/>
        <v>0.999989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0.02</v>
      </c>
      <c r="O24" s="40">
        <f>COUNTIF(Vertices[Eigenvector Centrality],"&gt;= "&amp;N24)-COUNTIF(Vertices[Eigenvector Centrality],"&gt;="&amp;N25)</f>
        <v>0</v>
      </c>
      <c r="P24" s="39">
        <f t="shared" si="7"/>
        <v>0.999989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0.02</v>
      </c>
      <c r="O25" s="42">
        <f>COUNTIF(Vertices[Eigenvector Centrality],"&gt;= "&amp;N25)-COUNTIF(Vertices[Eigenvector Centrality],"&gt;="&amp;N26)</f>
        <v>0</v>
      </c>
      <c r="P25" s="41">
        <f t="shared" si="7"/>
        <v>0.999989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18"/>
      <c r="B26" s="118"/>
      <c r="D26" s="34">
        <f t="shared" si="1"/>
        <v>0</v>
      </c>
      <c r="E26" s="3">
        <f>COUNTIF(Vertices[Degree],"&gt;= "&amp;D26)-COUNTIF(Vertices[Degree],"&gt;="&amp;D28)</f>
        <v>0</v>
      </c>
      <c r="F26" s="39">
        <f t="shared" si="2"/>
        <v>1</v>
      </c>
      <c r="G26" s="40">
        <f>COUNTIF(Vertices[In-Degree],"&gt;= "&amp;F26)-COUNTIF(Vertices[In-Degree],"&gt;="&amp;F28)</f>
        <v>0</v>
      </c>
      <c r="H26" s="39">
        <f t="shared" si="3"/>
        <v>1</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0.02</v>
      </c>
      <c r="O26" s="40">
        <f>COUNTIF(Vertices[Eigenvector Centrality],"&gt;= "&amp;N26)-COUNTIF(Vertices[Eigenvector Centrality],"&gt;="&amp;N28)</f>
        <v>0</v>
      </c>
      <c r="P26" s="39">
        <f t="shared" si="7"/>
        <v>0.999989</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v>
      </c>
      <c r="D27" s="34"/>
      <c r="E27" s="3">
        <f>COUNTIF(Vertices[Degree],"&gt;= "&amp;D27)-COUNTIF(Vertices[Degree],"&gt;="&amp;D28)</f>
        <v>0</v>
      </c>
      <c r="F27" s="79"/>
      <c r="G27" s="80">
        <f>COUNTIF(Vertices[In-Degree],"&gt;= "&amp;F27)-COUNTIF(Vertices[In-Degree],"&gt;="&amp;F28)</f>
        <v>-50</v>
      </c>
      <c r="H27" s="79"/>
      <c r="I27" s="80">
        <f>COUNTIF(Vertices[Out-Degree],"&gt;= "&amp;H27)-COUNTIF(Vertices[Out-Degree],"&gt;="&amp;H28)</f>
        <v>-50</v>
      </c>
      <c r="J27" s="79"/>
      <c r="K27" s="80">
        <f>COUNTIF(Vertices[Betweenness Centrality],"&gt;= "&amp;J27)-COUNTIF(Vertices[Betweenness Centrality],"&gt;="&amp;J28)</f>
        <v>-50</v>
      </c>
      <c r="L27" s="79"/>
      <c r="M27" s="80">
        <f>COUNTIF(Vertices[Closeness Centrality],"&gt;= "&amp;L27)-COUNTIF(Vertices[Closeness Centrality],"&gt;="&amp;L28)</f>
        <v>-50</v>
      </c>
      <c r="N27" s="79"/>
      <c r="O27" s="80">
        <f>COUNTIF(Vertices[Eigenvector Centrality],"&gt;= "&amp;N27)-COUNTIF(Vertices[Eigenvector Centrality],"&gt;="&amp;N28)</f>
        <v>-50</v>
      </c>
      <c r="P27" s="79"/>
      <c r="Q27" s="80">
        <f>COUNTIF(Vertices[Eigenvector Centrality],"&gt;= "&amp;P27)-COUNTIF(Vertices[Eigenvector Centrality],"&gt;="&amp;P28)</f>
        <v>0</v>
      </c>
      <c r="R27" s="79"/>
      <c r="S27" s="81">
        <f>COUNTIF(Vertices[Clustering Coefficient],"&gt;= "&amp;R27)-COUNTIF(Vertices[Clustering Coefficient],"&gt;="&amp;R28)</f>
        <v>-50</v>
      </c>
      <c r="T27" s="79"/>
      <c r="U27" s="80">
        <f ca="1">COUNTIF(Vertices[Clustering Coefficient],"&gt;= "&amp;T27)-COUNTIF(Vertices[Clustering Coefficient],"&gt;="&amp;T28)</f>
        <v>0</v>
      </c>
    </row>
    <row r="28" spans="1:21" ht="15">
      <c r="A28" s="36" t="s">
        <v>471</v>
      </c>
      <c r="B28" s="36">
        <v>0.25</v>
      </c>
      <c r="D28" s="34">
        <f>D26+($D$57-$D$2)/BinDivisor</f>
        <v>0</v>
      </c>
      <c r="E28" s="3">
        <f>COUNTIF(Vertices[Degree],"&gt;= "&amp;D28)-COUNTIF(Vertices[Degree],"&gt;="&amp;D40)</f>
        <v>0</v>
      </c>
      <c r="F28" s="41">
        <f>F26+($F$57-$F$2)/BinDivisor</f>
        <v>1</v>
      </c>
      <c r="G28" s="42">
        <f>COUNTIF(Vertices[In-Degree],"&gt;= "&amp;F28)-COUNTIF(Vertices[In-Degree],"&gt;="&amp;F40)</f>
        <v>0</v>
      </c>
      <c r="H28" s="41">
        <f>H26+($H$57-$H$2)/BinDivisor</f>
        <v>1</v>
      </c>
      <c r="I28" s="42">
        <f>COUNTIF(Vertices[Out-Degree],"&gt;= "&amp;H28)-COUNTIF(Vertices[Out-Degree],"&gt;="&amp;H40)</f>
        <v>0</v>
      </c>
      <c r="J28" s="41">
        <f>J26+($J$57-$J$2)/BinDivisor</f>
        <v>0</v>
      </c>
      <c r="K28" s="42">
        <f>COUNTIF(Vertices[Betweenness Centrality],"&gt;= "&amp;J28)-COUNTIF(Vertices[Betweenness Centrality],"&gt;="&amp;J40)</f>
        <v>0</v>
      </c>
      <c r="L28" s="41">
        <f>L26+($L$57-$L$2)/BinDivisor</f>
        <v>0</v>
      </c>
      <c r="M28" s="42">
        <f>COUNTIF(Vertices[Closeness Centrality],"&gt;= "&amp;L28)-COUNTIF(Vertices[Closeness Centrality],"&gt;="&amp;L40)</f>
        <v>0</v>
      </c>
      <c r="N28" s="41">
        <f>N26+($N$57-$N$2)/BinDivisor</f>
        <v>0.02</v>
      </c>
      <c r="O28" s="42">
        <f>COUNTIF(Vertices[Eigenvector Centrality],"&gt;= "&amp;N28)-COUNTIF(Vertices[Eigenvector Centrality],"&gt;="&amp;N40)</f>
        <v>0</v>
      </c>
      <c r="P28" s="41">
        <f>P26+($P$57-$P$2)/BinDivisor</f>
        <v>0.999989</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18"/>
      <c r="B29" s="118"/>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472</v>
      </c>
      <c r="B30" s="36" t="s">
        <v>474</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4:21" ht="15">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-50</v>
      </c>
      <c r="H38" s="79"/>
      <c r="I38" s="80">
        <f>COUNTIF(Vertices[Out-Degree],"&gt;= "&amp;H38)-COUNTIF(Vertices[Out-Degree],"&gt;="&amp;H40)</f>
        <v>-50</v>
      </c>
      <c r="J38" s="79"/>
      <c r="K38" s="80">
        <f>COUNTIF(Vertices[Betweenness Centrality],"&gt;= "&amp;J38)-COUNTIF(Vertices[Betweenness Centrality],"&gt;="&amp;J40)</f>
        <v>-50</v>
      </c>
      <c r="L38" s="79"/>
      <c r="M38" s="80">
        <f>COUNTIF(Vertices[Closeness Centrality],"&gt;= "&amp;L38)-COUNTIF(Vertices[Closeness Centrality],"&gt;="&amp;L40)</f>
        <v>-50</v>
      </c>
      <c r="N38" s="79"/>
      <c r="O38" s="80">
        <f>COUNTIF(Vertices[Eigenvector Centrality],"&gt;= "&amp;N38)-COUNTIF(Vertices[Eigenvector Centrality],"&gt;="&amp;N40)</f>
        <v>-50</v>
      </c>
      <c r="P38" s="79"/>
      <c r="Q38" s="80">
        <f>COUNTIF(Vertices[Eigenvector Centrality],"&gt;= "&amp;P38)-COUNTIF(Vertices[Eigenvector Centrality],"&gt;="&amp;P40)</f>
        <v>0</v>
      </c>
      <c r="R38" s="79"/>
      <c r="S38" s="81">
        <f>COUNTIF(Vertices[Clustering Coefficient],"&gt;= "&amp;R38)-COUNTIF(Vertices[Clustering Coefficient],"&gt;="&amp;R40)</f>
        <v>-50</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-50</v>
      </c>
      <c r="H39" s="79"/>
      <c r="I39" s="80">
        <f>COUNTIF(Vertices[Out-Degree],"&gt;= "&amp;H39)-COUNTIF(Vertices[Out-Degree],"&gt;="&amp;H40)</f>
        <v>-50</v>
      </c>
      <c r="J39" s="79"/>
      <c r="K39" s="80">
        <f>COUNTIF(Vertices[Betweenness Centrality],"&gt;= "&amp;J39)-COUNTIF(Vertices[Betweenness Centrality],"&gt;="&amp;J40)</f>
        <v>-50</v>
      </c>
      <c r="L39" s="79"/>
      <c r="M39" s="80">
        <f>COUNTIF(Vertices[Closeness Centrality],"&gt;= "&amp;L39)-COUNTIF(Vertices[Closeness Centrality],"&gt;="&amp;L40)</f>
        <v>-50</v>
      </c>
      <c r="N39" s="79"/>
      <c r="O39" s="80">
        <f>COUNTIF(Vertices[Eigenvector Centrality],"&gt;= "&amp;N39)-COUNTIF(Vertices[Eigenvector Centrality],"&gt;="&amp;N40)</f>
        <v>-50</v>
      </c>
      <c r="P39" s="79"/>
      <c r="Q39" s="80">
        <f>COUNTIF(Vertices[Eigenvector Centrality],"&gt;= "&amp;P39)-COUNTIF(Vertices[Eigenvector Centrality],"&gt;="&amp;P40)</f>
        <v>0</v>
      </c>
      <c r="R39" s="79"/>
      <c r="S39" s="81">
        <f>COUNTIF(Vertices[Clustering Coefficient],"&gt;= "&amp;R39)-COUNTIF(Vertices[Clustering Coefficient],"&gt;="&amp;R40)</f>
        <v>-50</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v>
      </c>
      <c r="G40" s="40">
        <f>COUNTIF(Vertices[In-Degree],"&gt;= "&amp;F40)-COUNTIF(Vertices[In-Degree],"&gt;="&amp;F41)</f>
        <v>0</v>
      </c>
      <c r="H40" s="39">
        <f>H28+($H$57-$H$2)/BinDivisor</f>
        <v>1</v>
      </c>
      <c r="I40" s="40">
        <f>COUNTIF(Vertices[Out-Degree],"&gt;= "&amp;H40)-COUNTIF(Vertices[Out-Degree],"&gt;="&amp;H41)</f>
        <v>0</v>
      </c>
      <c r="J40" s="39">
        <f>J28+($J$57-$J$2)/BinDivisor</f>
        <v>0</v>
      </c>
      <c r="K40" s="40">
        <f>COUNTIF(Vertices[Betweenness Centrality],"&gt;= "&amp;J40)-COUNTIF(Vertices[Betweenness Centrality],"&gt;="&amp;J41)</f>
        <v>0</v>
      </c>
      <c r="L40" s="39">
        <f>L28+($L$57-$L$2)/BinDivisor</f>
        <v>0</v>
      </c>
      <c r="M40" s="40">
        <f>COUNTIF(Vertices[Closeness Centrality],"&gt;= "&amp;L40)-COUNTIF(Vertices[Closeness Centrality],"&gt;="&amp;L41)</f>
        <v>0</v>
      </c>
      <c r="N40" s="39">
        <f>N28+($N$57-$N$2)/BinDivisor</f>
        <v>0.02</v>
      </c>
      <c r="O40" s="40">
        <f>COUNTIF(Vertices[Eigenvector Centrality],"&gt;= "&amp;N40)-COUNTIF(Vertices[Eigenvector Centrality],"&gt;="&amp;N41)</f>
        <v>0</v>
      </c>
      <c r="P40" s="39">
        <f>P28+($P$57-$P$2)/BinDivisor</f>
        <v>0.999989</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v>
      </c>
      <c r="M41" s="42">
        <f>COUNTIF(Vertices[Closeness Centrality],"&gt;= "&amp;L41)-COUNTIF(Vertices[Closeness Centrality],"&gt;="&amp;L42)</f>
        <v>0</v>
      </c>
      <c r="N41" s="41">
        <f aca="true" t="shared" si="15" ref="N41:N56">N40+($N$57-$N$2)/BinDivisor</f>
        <v>0.02</v>
      </c>
      <c r="O41" s="42">
        <f>COUNTIF(Vertices[Eigenvector Centrality],"&gt;= "&amp;N41)-COUNTIF(Vertices[Eigenvector Centrality],"&gt;="&amp;N42)</f>
        <v>0</v>
      </c>
      <c r="P41" s="41">
        <f aca="true" t="shared" si="16" ref="P41:P56">P40+($P$57-$P$2)/BinDivisor</f>
        <v>0.999989</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v>
      </c>
      <c r="G42" s="40">
        <f>COUNTIF(Vertices[In-Degree],"&gt;= "&amp;F42)-COUNTIF(Vertices[In-Degree],"&gt;="&amp;F43)</f>
        <v>0</v>
      </c>
      <c r="H42" s="39">
        <f t="shared" si="12"/>
        <v>1</v>
      </c>
      <c r="I42" s="40">
        <f>COUNTIF(Vertices[Out-Degree],"&gt;= "&amp;H42)-COUNTIF(Vertices[Out-Degree],"&gt;="&amp;H43)</f>
        <v>0</v>
      </c>
      <c r="J42" s="39">
        <f t="shared" si="13"/>
        <v>0</v>
      </c>
      <c r="K42" s="40">
        <f>COUNTIF(Vertices[Betweenness Centrality],"&gt;= "&amp;J42)-COUNTIF(Vertices[Betweenness Centrality],"&gt;="&amp;J43)</f>
        <v>0</v>
      </c>
      <c r="L42" s="39">
        <f t="shared" si="14"/>
        <v>0</v>
      </c>
      <c r="M42" s="40">
        <f>COUNTIF(Vertices[Closeness Centrality],"&gt;= "&amp;L42)-COUNTIF(Vertices[Closeness Centrality],"&gt;="&amp;L43)</f>
        <v>0</v>
      </c>
      <c r="N42" s="39">
        <f t="shared" si="15"/>
        <v>0.02</v>
      </c>
      <c r="O42" s="40">
        <f>COUNTIF(Vertices[Eigenvector Centrality],"&gt;= "&amp;N42)-COUNTIF(Vertices[Eigenvector Centrality],"&gt;="&amp;N43)</f>
        <v>0</v>
      </c>
      <c r="P42" s="39">
        <f t="shared" si="16"/>
        <v>0.999989</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1</v>
      </c>
      <c r="G43" s="42">
        <f>COUNTIF(Vertices[In-Degree],"&gt;= "&amp;F43)-COUNTIF(Vertices[In-Degree],"&gt;="&amp;F44)</f>
        <v>0</v>
      </c>
      <c r="H43" s="41">
        <f t="shared" si="12"/>
        <v>1</v>
      </c>
      <c r="I43" s="42">
        <f>COUNTIF(Vertices[Out-Degree],"&gt;= "&amp;H43)-COUNTIF(Vertices[Out-Degree],"&gt;="&amp;H44)</f>
        <v>0</v>
      </c>
      <c r="J43" s="41">
        <f t="shared" si="13"/>
        <v>0</v>
      </c>
      <c r="K43" s="42">
        <f>COUNTIF(Vertices[Betweenness Centrality],"&gt;= "&amp;J43)-COUNTIF(Vertices[Betweenness Centrality],"&gt;="&amp;J44)</f>
        <v>0</v>
      </c>
      <c r="L43" s="41">
        <f t="shared" si="14"/>
        <v>0</v>
      </c>
      <c r="M43" s="42">
        <f>COUNTIF(Vertices[Closeness Centrality],"&gt;= "&amp;L43)-COUNTIF(Vertices[Closeness Centrality],"&gt;="&amp;L44)</f>
        <v>0</v>
      </c>
      <c r="N43" s="41">
        <f t="shared" si="15"/>
        <v>0.02</v>
      </c>
      <c r="O43" s="42">
        <f>COUNTIF(Vertices[Eigenvector Centrality],"&gt;= "&amp;N43)-COUNTIF(Vertices[Eigenvector Centrality],"&gt;="&amp;N44)</f>
        <v>0</v>
      </c>
      <c r="P43" s="41">
        <f t="shared" si="16"/>
        <v>0.999989</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1</v>
      </c>
      <c r="G44" s="40">
        <f>COUNTIF(Vertices[In-Degree],"&gt;= "&amp;F44)-COUNTIF(Vertices[In-Degree],"&gt;="&amp;F45)</f>
        <v>0</v>
      </c>
      <c r="H44" s="39">
        <f t="shared" si="12"/>
        <v>1</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0.02</v>
      </c>
      <c r="O44" s="40">
        <f>COUNTIF(Vertices[Eigenvector Centrality],"&gt;= "&amp;N44)-COUNTIF(Vertices[Eigenvector Centrality],"&gt;="&amp;N45)</f>
        <v>0</v>
      </c>
      <c r="P44" s="39">
        <f t="shared" si="16"/>
        <v>0.999989</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v>
      </c>
      <c r="G45" s="42">
        <f>COUNTIF(Vertices[In-Degree],"&gt;= "&amp;F45)-COUNTIF(Vertices[In-Degree],"&gt;="&amp;F46)</f>
        <v>0</v>
      </c>
      <c r="H45" s="41">
        <f t="shared" si="12"/>
        <v>1</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0.02</v>
      </c>
      <c r="O45" s="42">
        <f>COUNTIF(Vertices[Eigenvector Centrality],"&gt;= "&amp;N45)-COUNTIF(Vertices[Eigenvector Centrality],"&gt;="&amp;N46)</f>
        <v>0</v>
      </c>
      <c r="P45" s="41">
        <f t="shared" si="16"/>
        <v>0.999989</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v>
      </c>
      <c r="G46" s="40">
        <f>COUNTIF(Vertices[In-Degree],"&gt;= "&amp;F46)-COUNTIF(Vertices[In-Degree],"&gt;="&amp;F47)</f>
        <v>0</v>
      </c>
      <c r="H46" s="39">
        <f t="shared" si="12"/>
        <v>1</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0.02</v>
      </c>
      <c r="O46" s="40">
        <f>COUNTIF(Vertices[Eigenvector Centrality],"&gt;= "&amp;N46)-COUNTIF(Vertices[Eigenvector Centrality],"&gt;="&amp;N47)</f>
        <v>0</v>
      </c>
      <c r="P46" s="39">
        <f t="shared" si="16"/>
        <v>0.999989</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v>
      </c>
      <c r="G47" s="42">
        <f>COUNTIF(Vertices[In-Degree],"&gt;= "&amp;F47)-COUNTIF(Vertices[In-Degree],"&gt;="&amp;F48)</f>
        <v>0</v>
      </c>
      <c r="H47" s="41">
        <f t="shared" si="12"/>
        <v>1</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0.02</v>
      </c>
      <c r="O47" s="42">
        <f>COUNTIF(Vertices[Eigenvector Centrality],"&gt;= "&amp;N47)-COUNTIF(Vertices[Eigenvector Centrality],"&gt;="&amp;N48)</f>
        <v>0</v>
      </c>
      <c r="P47" s="41">
        <f t="shared" si="16"/>
        <v>0.999989</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v>
      </c>
      <c r="G48" s="40">
        <f>COUNTIF(Vertices[In-Degree],"&gt;= "&amp;F48)-COUNTIF(Vertices[In-Degree],"&gt;="&amp;F49)</f>
        <v>0</v>
      </c>
      <c r="H48" s="39">
        <f t="shared" si="12"/>
        <v>1</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0.02</v>
      </c>
      <c r="O48" s="40">
        <f>COUNTIF(Vertices[Eigenvector Centrality],"&gt;= "&amp;N48)-COUNTIF(Vertices[Eigenvector Centrality],"&gt;="&amp;N49)</f>
        <v>0</v>
      </c>
      <c r="P48" s="39">
        <f t="shared" si="16"/>
        <v>0.999989</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v>
      </c>
      <c r="G49" s="42">
        <f>COUNTIF(Vertices[In-Degree],"&gt;= "&amp;F49)-COUNTIF(Vertices[In-Degree],"&gt;="&amp;F50)</f>
        <v>0</v>
      </c>
      <c r="H49" s="41">
        <f t="shared" si="12"/>
        <v>1</v>
      </c>
      <c r="I49" s="42">
        <f>COUNTIF(Vertices[Out-Degree],"&gt;= "&amp;H49)-COUNTIF(Vertices[Out-Degree],"&gt;="&amp;H50)</f>
        <v>0</v>
      </c>
      <c r="J49" s="41">
        <f t="shared" si="13"/>
        <v>0</v>
      </c>
      <c r="K49" s="42">
        <f>COUNTIF(Vertices[Betweenness Centrality],"&gt;= "&amp;J49)-COUNTIF(Vertices[Betweenness Centrality],"&gt;="&amp;J50)</f>
        <v>0</v>
      </c>
      <c r="L49" s="41">
        <f t="shared" si="14"/>
        <v>0</v>
      </c>
      <c r="M49" s="42">
        <f>COUNTIF(Vertices[Closeness Centrality],"&gt;= "&amp;L49)-COUNTIF(Vertices[Closeness Centrality],"&gt;="&amp;L50)</f>
        <v>0</v>
      </c>
      <c r="N49" s="41">
        <f t="shared" si="15"/>
        <v>0.02</v>
      </c>
      <c r="O49" s="42">
        <f>COUNTIF(Vertices[Eigenvector Centrality],"&gt;= "&amp;N49)-COUNTIF(Vertices[Eigenvector Centrality],"&gt;="&amp;N50)</f>
        <v>0</v>
      </c>
      <c r="P49" s="41">
        <f t="shared" si="16"/>
        <v>0.999989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v>
      </c>
      <c r="G50" s="40">
        <f>COUNTIF(Vertices[In-Degree],"&gt;= "&amp;F50)-COUNTIF(Vertices[In-Degree],"&gt;="&amp;F51)</f>
        <v>0</v>
      </c>
      <c r="H50" s="39">
        <f t="shared" si="12"/>
        <v>1</v>
      </c>
      <c r="I50" s="40">
        <f>COUNTIF(Vertices[Out-Degree],"&gt;= "&amp;H50)-COUNTIF(Vertices[Out-Degree],"&gt;="&amp;H51)</f>
        <v>0</v>
      </c>
      <c r="J50" s="39">
        <f t="shared" si="13"/>
        <v>0</v>
      </c>
      <c r="K50" s="40">
        <f>COUNTIF(Vertices[Betweenness Centrality],"&gt;= "&amp;J50)-COUNTIF(Vertices[Betweenness Centrality],"&gt;="&amp;J51)</f>
        <v>0</v>
      </c>
      <c r="L50" s="39">
        <f t="shared" si="14"/>
        <v>0</v>
      </c>
      <c r="M50" s="40">
        <f>COUNTIF(Vertices[Closeness Centrality],"&gt;= "&amp;L50)-COUNTIF(Vertices[Closeness Centrality],"&gt;="&amp;L51)</f>
        <v>0</v>
      </c>
      <c r="N50" s="39">
        <f t="shared" si="15"/>
        <v>0.02</v>
      </c>
      <c r="O50" s="40">
        <f>COUNTIF(Vertices[Eigenvector Centrality],"&gt;= "&amp;N50)-COUNTIF(Vertices[Eigenvector Centrality],"&gt;="&amp;N51)</f>
        <v>0</v>
      </c>
      <c r="P50" s="39">
        <f t="shared" si="16"/>
        <v>0.999989</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v>
      </c>
      <c r="G51" s="42">
        <f>COUNTIF(Vertices[In-Degree],"&gt;= "&amp;F51)-COUNTIF(Vertices[In-Degree],"&gt;="&amp;F52)</f>
        <v>0</v>
      </c>
      <c r="H51" s="41">
        <f t="shared" si="12"/>
        <v>1</v>
      </c>
      <c r="I51" s="42">
        <f>COUNTIF(Vertices[Out-Degree],"&gt;= "&amp;H51)-COUNTIF(Vertices[Out-Degree],"&gt;="&amp;H52)</f>
        <v>0</v>
      </c>
      <c r="J51" s="41">
        <f t="shared" si="13"/>
        <v>0</v>
      </c>
      <c r="K51" s="42">
        <f>COUNTIF(Vertices[Betweenness Centrality],"&gt;= "&amp;J51)-COUNTIF(Vertices[Betweenness Centrality],"&gt;="&amp;J52)</f>
        <v>0</v>
      </c>
      <c r="L51" s="41">
        <f t="shared" si="14"/>
        <v>0</v>
      </c>
      <c r="M51" s="42">
        <f>COUNTIF(Vertices[Closeness Centrality],"&gt;= "&amp;L51)-COUNTIF(Vertices[Closeness Centrality],"&gt;="&amp;L52)</f>
        <v>0</v>
      </c>
      <c r="N51" s="41">
        <f t="shared" si="15"/>
        <v>0.02</v>
      </c>
      <c r="O51" s="42">
        <f>COUNTIF(Vertices[Eigenvector Centrality],"&gt;= "&amp;N51)-COUNTIF(Vertices[Eigenvector Centrality],"&gt;="&amp;N52)</f>
        <v>0</v>
      </c>
      <c r="P51" s="41">
        <f t="shared" si="16"/>
        <v>0.999989</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v>
      </c>
      <c r="G52" s="40">
        <f>COUNTIF(Vertices[In-Degree],"&gt;= "&amp;F52)-COUNTIF(Vertices[In-Degree],"&gt;="&amp;F53)</f>
        <v>0</v>
      </c>
      <c r="H52" s="39">
        <f t="shared" si="12"/>
        <v>1</v>
      </c>
      <c r="I52" s="40">
        <f>COUNTIF(Vertices[Out-Degree],"&gt;= "&amp;H52)-COUNTIF(Vertices[Out-Degree],"&gt;="&amp;H53)</f>
        <v>0</v>
      </c>
      <c r="J52" s="39">
        <f t="shared" si="13"/>
        <v>0</v>
      </c>
      <c r="K52" s="40">
        <f>COUNTIF(Vertices[Betweenness Centrality],"&gt;= "&amp;J52)-COUNTIF(Vertices[Betweenness Centrality],"&gt;="&amp;J53)</f>
        <v>0</v>
      </c>
      <c r="L52" s="39">
        <f t="shared" si="14"/>
        <v>0</v>
      </c>
      <c r="M52" s="40">
        <f>COUNTIF(Vertices[Closeness Centrality],"&gt;= "&amp;L52)-COUNTIF(Vertices[Closeness Centrality],"&gt;="&amp;L53)</f>
        <v>0</v>
      </c>
      <c r="N52" s="39">
        <f t="shared" si="15"/>
        <v>0.02</v>
      </c>
      <c r="O52" s="40">
        <f>COUNTIF(Vertices[Eigenvector Centrality],"&gt;= "&amp;N52)-COUNTIF(Vertices[Eigenvector Centrality],"&gt;="&amp;N53)</f>
        <v>0</v>
      </c>
      <c r="P52" s="39">
        <f t="shared" si="16"/>
        <v>0.999989</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v>
      </c>
      <c r="G53" s="42">
        <f>COUNTIF(Vertices[In-Degree],"&gt;= "&amp;F53)-COUNTIF(Vertices[In-Degree],"&gt;="&amp;F54)</f>
        <v>0</v>
      </c>
      <c r="H53" s="41">
        <f t="shared" si="12"/>
        <v>1</v>
      </c>
      <c r="I53" s="42">
        <f>COUNTIF(Vertices[Out-Degree],"&gt;= "&amp;H53)-COUNTIF(Vertices[Out-Degree],"&gt;="&amp;H54)</f>
        <v>0</v>
      </c>
      <c r="J53" s="41">
        <f t="shared" si="13"/>
        <v>0</v>
      </c>
      <c r="K53" s="42">
        <f>COUNTIF(Vertices[Betweenness Centrality],"&gt;= "&amp;J53)-COUNTIF(Vertices[Betweenness Centrality],"&gt;="&amp;J54)</f>
        <v>0</v>
      </c>
      <c r="L53" s="41">
        <f t="shared" si="14"/>
        <v>0</v>
      </c>
      <c r="M53" s="42">
        <f>COUNTIF(Vertices[Closeness Centrality],"&gt;= "&amp;L53)-COUNTIF(Vertices[Closeness Centrality],"&gt;="&amp;L54)</f>
        <v>0</v>
      </c>
      <c r="N53" s="41">
        <f t="shared" si="15"/>
        <v>0.02</v>
      </c>
      <c r="O53" s="42">
        <f>COUNTIF(Vertices[Eigenvector Centrality],"&gt;= "&amp;N53)-COUNTIF(Vertices[Eigenvector Centrality],"&gt;="&amp;N54)</f>
        <v>0</v>
      </c>
      <c r="P53" s="41">
        <f t="shared" si="16"/>
        <v>0.999989</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v>
      </c>
      <c r="G54" s="40">
        <f>COUNTIF(Vertices[In-Degree],"&gt;= "&amp;F54)-COUNTIF(Vertices[In-Degree],"&gt;="&amp;F55)</f>
        <v>0</v>
      </c>
      <c r="H54" s="39">
        <f t="shared" si="12"/>
        <v>1</v>
      </c>
      <c r="I54" s="40">
        <f>COUNTIF(Vertices[Out-Degree],"&gt;= "&amp;H54)-COUNTIF(Vertices[Out-Degree],"&gt;="&amp;H55)</f>
        <v>0</v>
      </c>
      <c r="J54" s="39">
        <f t="shared" si="13"/>
        <v>0</v>
      </c>
      <c r="K54" s="40">
        <f>COUNTIF(Vertices[Betweenness Centrality],"&gt;= "&amp;J54)-COUNTIF(Vertices[Betweenness Centrality],"&gt;="&amp;J55)</f>
        <v>0</v>
      </c>
      <c r="L54" s="39">
        <f t="shared" si="14"/>
        <v>0</v>
      </c>
      <c r="M54" s="40">
        <f>COUNTIF(Vertices[Closeness Centrality],"&gt;= "&amp;L54)-COUNTIF(Vertices[Closeness Centrality],"&gt;="&amp;L55)</f>
        <v>0</v>
      </c>
      <c r="N54" s="39">
        <f t="shared" si="15"/>
        <v>0.02</v>
      </c>
      <c r="O54" s="40">
        <f>COUNTIF(Vertices[Eigenvector Centrality],"&gt;= "&amp;N54)-COUNTIF(Vertices[Eigenvector Centrality],"&gt;="&amp;N55)</f>
        <v>0</v>
      </c>
      <c r="P54" s="39">
        <f t="shared" si="16"/>
        <v>0.999989</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v>
      </c>
      <c r="G55" s="42">
        <f>COUNTIF(Vertices[In-Degree],"&gt;= "&amp;F55)-COUNTIF(Vertices[In-Degree],"&gt;="&amp;F56)</f>
        <v>0</v>
      </c>
      <c r="H55" s="41">
        <f t="shared" si="12"/>
        <v>1</v>
      </c>
      <c r="I55" s="42">
        <f>COUNTIF(Vertices[Out-Degree],"&gt;= "&amp;H55)-COUNTIF(Vertices[Out-Degree],"&gt;="&amp;H56)</f>
        <v>0</v>
      </c>
      <c r="J55" s="41">
        <f t="shared" si="13"/>
        <v>0</v>
      </c>
      <c r="K55" s="42">
        <f>COUNTIF(Vertices[Betweenness Centrality],"&gt;= "&amp;J55)-COUNTIF(Vertices[Betweenness Centrality],"&gt;="&amp;J56)</f>
        <v>0</v>
      </c>
      <c r="L55" s="41">
        <f t="shared" si="14"/>
        <v>0</v>
      </c>
      <c r="M55" s="42">
        <f>COUNTIF(Vertices[Closeness Centrality],"&gt;= "&amp;L55)-COUNTIF(Vertices[Closeness Centrality],"&gt;="&amp;L56)</f>
        <v>0</v>
      </c>
      <c r="N55" s="41">
        <f t="shared" si="15"/>
        <v>0.02</v>
      </c>
      <c r="O55" s="42">
        <f>COUNTIF(Vertices[Eigenvector Centrality],"&gt;= "&amp;N55)-COUNTIF(Vertices[Eigenvector Centrality],"&gt;="&amp;N56)</f>
        <v>0</v>
      </c>
      <c r="P55" s="41">
        <f t="shared" si="16"/>
        <v>0.999989</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v>
      </c>
      <c r="G56" s="40">
        <f>COUNTIF(Vertices[In-Degree],"&gt;= "&amp;F56)-COUNTIF(Vertices[In-Degree],"&gt;="&amp;F57)</f>
        <v>0</v>
      </c>
      <c r="H56" s="39">
        <f t="shared" si="12"/>
        <v>1</v>
      </c>
      <c r="I56" s="40">
        <f>COUNTIF(Vertices[Out-Degree],"&gt;= "&amp;H56)-COUNTIF(Vertices[Out-Degree],"&gt;="&amp;H57)</f>
        <v>0</v>
      </c>
      <c r="J56" s="39">
        <f t="shared" si="13"/>
        <v>0</v>
      </c>
      <c r="K56" s="40">
        <f>COUNTIF(Vertices[Betweenness Centrality],"&gt;= "&amp;J56)-COUNTIF(Vertices[Betweenness Centrality],"&gt;="&amp;J57)</f>
        <v>0</v>
      </c>
      <c r="L56" s="39">
        <f t="shared" si="14"/>
        <v>0</v>
      </c>
      <c r="M56" s="40">
        <f>COUNTIF(Vertices[Closeness Centrality],"&gt;= "&amp;L56)-COUNTIF(Vertices[Closeness Centrality],"&gt;="&amp;L57)</f>
        <v>0</v>
      </c>
      <c r="N56" s="39">
        <f t="shared" si="15"/>
        <v>0.02</v>
      </c>
      <c r="O56" s="40">
        <f>COUNTIF(Vertices[Eigenvector Centrality],"&gt;= "&amp;N56)-COUNTIF(Vertices[Eigenvector Centrality],"&gt;="&amp;N57)</f>
        <v>0</v>
      </c>
      <c r="P56" s="39">
        <f t="shared" si="16"/>
        <v>0.999989</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50</v>
      </c>
      <c r="H57" s="43">
        <f>MAX(Vertices[Out-Degree])</f>
        <v>1</v>
      </c>
      <c r="I57" s="44">
        <f>COUNTIF(Vertices[Out-Degree],"&gt;= "&amp;H57)-COUNTIF(Vertices[Out-Degree],"&gt;="&amp;H58)</f>
        <v>50</v>
      </c>
      <c r="J57" s="43">
        <f>MAX(Vertices[Betweenness Centrality])</f>
        <v>0</v>
      </c>
      <c r="K57" s="44">
        <f>COUNTIF(Vertices[Betweenness Centrality],"&gt;= "&amp;J57)-COUNTIF(Vertices[Betweenness Centrality],"&gt;="&amp;J58)</f>
        <v>50</v>
      </c>
      <c r="L57" s="43">
        <f>MAX(Vertices[Closeness Centrality])</f>
        <v>0</v>
      </c>
      <c r="M57" s="44">
        <f>COUNTIF(Vertices[Closeness Centrality],"&gt;= "&amp;L57)-COUNTIF(Vertices[Closeness Centrality],"&gt;="&amp;L58)</f>
        <v>50</v>
      </c>
      <c r="N57" s="43">
        <f>MAX(Vertices[Eigenvector Centrality])</f>
        <v>0.02</v>
      </c>
      <c r="O57" s="44">
        <f>COUNTIF(Vertices[Eigenvector Centrality],"&gt;= "&amp;N57)-COUNTIF(Vertices[Eigenvector Centrality],"&gt;="&amp;N58)</f>
        <v>50</v>
      </c>
      <c r="P57" s="43">
        <f>MAX(Vertices[PageRank])</f>
        <v>0.999989</v>
      </c>
      <c r="Q57" s="44">
        <f>COUNTIF(Vertices[PageRank],"&gt;= "&amp;P57)-COUNTIF(Vertices[PageRank],"&gt;="&amp;P58)</f>
        <v>50</v>
      </c>
      <c r="R57" s="43">
        <f>MAX(Vertices[Clustering Coefficient])</f>
        <v>0</v>
      </c>
      <c r="S57" s="47">
        <f>COUNTIF(Vertices[Clustering Coefficient],"&gt;= "&amp;R57)-COUNTIF(Vertices[Clustering Coefficient],"&gt;="&amp;R58)</f>
        <v>50</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1</v>
      </c>
    </row>
    <row r="70" spans="1:2" ht="15">
      <c r="A70" s="35" t="s">
        <v>89</v>
      </c>
      <c r="B70" s="48">
        <f>IF(COUNT(Vertices[In-Degree])&gt;0,F57,NoMetricMessage)</f>
        <v>1</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v>
      </c>
    </row>
    <row r="113" spans="1:2" ht="15">
      <c r="A113" s="35" t="s">
        <v>108</v>
      </c>
      <c r="B113" s="49">
        <f>_xlfn.IFERROR(AVERAGE(Vertices[Closeness Centrality]),NoMetricMessage)</f>
        <v>0</v>
      </c>
    </row>
    <row r="114" spans="1:2" ht="15">
      <c r="A114" s="35" t="s">
        <v>109</v>
      </c>
      <c r="B114" s="49">
        <f>_xlfn.IFERROR(MEDIAN(Vertices[Closeness Centrality]),NoMetricMessage)</f>
        <v>0</v>
      </c>
    </row>
    <row r="125" spans="1:2" ht="15">
      <c r="A125" s="35" t="s">
        <v>112</v>
      </c>
      <c r="B125" s="49">
        <f>IF(COUNT(Vertices[Eigenvector Centrality])&gt;0,N2,NoMetricMessage)</f>
        <v>0.02</v>
      </c>
    </row>
    <row r="126" spans="1:2" ht="15">
      <c r="A126" s="35" t="s">
        <v>113</v>
      </c>
      <c r="B126" s="49">
        <f>IF(COUNT(Vertices[Eigenvector Centrality])&gt;0,N57,NoMetricMessage)</f>
        <v>0.02</v>
      </c>
    </row>
    <row r="127" spans="1:2" ht="15">
      <c r="A127" s="35" t="s">
        <v>114</v>
      </c>
      <c r="B127" s="49">
        <f>_xlfn.IFERROR(AVERAGE(Vertices[Eigenvector Centrality]),NoMetricMessage)</f>
        <v>0.020000000000000007</v>
      </c>
    </row>
    <row r="128" spans="1:2" ht="15">
      <c r="A128" s="35" t="s">
        <v>115</v>
      </c>
      <c r="B128" s="49">
        <f>_xlfn.IFERROR(MEDIAN(Vertices[Eigenvector Centrality]),NoMetricMessage)</f>
        <v>0.02</v>
      </c>
    </row>
    <row r="139" spans="1:2" ht="15">
      <c r="A139" s="35" t="s">
        <v>140</v>
      </c>
      <c r="B139" s="49">
        <f>IF(COUNT(Vertices[PageRank])&gt;0,P2,NoMetricMessage)</f>
        <v>0.999989</v>
      </c>
    </row>
    <row r="140" spans="1:2" ht="15">
      <c r="A140" s="35" t="s">
        <v>141</v>
      </c>
      <c r="B140" s="49">
        <f>IF(COUNT(Vertices[PageRank])&gt;0,P57,NoMetricMessage)</f>
        <v>0.999989</v>
      </c>
    </row>
    <row r="141" spans="1:2" ht="15">
      <c r="A141" s="35" t="s">
        <v>142</v>
      </c>
      <c r="B141" s="49">
        <f>_xlfn.IFERROR(AVERAGE(Vertices[PageRank]),NoMetricMessage)</f>
        <v>0.9999889999999995</v>
      </c>
    </row>
    <row r="142" spans="1:2" ht="15">
      <c r="A142" s="35" t="s">
        <v>143</v>
      </c>
      <c r="B142" s="49">
        <f>_xlfn.IFERROR(MEDIAN(Vertices[PageRank]),NoMetricMessage)</f>
        <v>0.999989</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202</v>
      </c>
    </row>
    <row r="6" spans="1:18" ht="409.5">
      <c r="A6">
        <v>0</v>
      </c>
      <c r="B6" s="1" t="s">
        <v>136</v>
      </c>
      <c r="C6">
        <v>1</v>
      </c>
      <c r="D6" t="s">
        <v>59</v>
      </c>
      <c r="E6" t="s">
        <v>59</v>
      </c>
      <c r="F6">
        <v>0</v>
      </c>
      <c r="H6" t="s">
        <v>71</v>
      </c>
      <c r="J6" t="s">
        <v>173</v>
      </c>
      <c r="K6" s="13" t="s">
        <v>203</v>
      </c>
      <c r="R6" t="s">
        <v>129</v>
      </c>
    </row>
    <row r="7" spans="1:11" ht="409.5">
      <c r="A7">
        <v>2</v>
      </c>
      <c r="B7">
        <v>1</v>
      </c>
      <c r="C7">
        <v>0</v>
      </c>
      <c r="D7" t="s">
        <v>60</v>
      </c>
      <c r="E7" t="s">
        <v>60</v>
      </c>
      <c r="F7">
        <v>2</v>
      </c>
      <c r="H7" t="s">
        <v>72</v>
      </c>
      <c r="J7" t="s">
        <v>174</v>
      </c>
      <c r="K7" s="13" t="s">
        <v>204</v>
      </c>
    </row>
    <row r="8" spans="1:11" ht="15">
      <c r="A8"/>
      <c r="B8">
        <v>2</v>
      </c>
      <c r="C8">
        <v>2</v>
      </c>
      <c r="D8" t="s">
        <v>61</v>
      </c>
      <c r="E8" t="s">
        <v>61</v>
      </c>
      <c r="H8" t="s">
        <v>73</v>
      </c>
      <c r="J8" t="s">
        <v>175</v>
      </c>
      <c r="K8" t="s">
        <v>205</v>
      </c>
    </row>
    <row r="9" spans="1:11" ht="15">
      <c r="A9"/>
      <c r="B9">
        <v>3</v>
      </c>
      <c r="C9">
        <v>4</v>
      </c>
      <c r="D9" t="s">
        <v>62</v>
      </c>
      <c r="E9" t="s">
        <v>62</v>
      </c>
      <c r="H9" t="s">
        <v>74</v>
      </c>
      <c r="J9" t="s">
        <v>176</v>
      </c>
      <c r="K9" t="s">
        <v>206</v>
      </c>
    </row>
    <row r="10" spans="1:11" ht="15">
      <c r="A10"/>
      <c r="B10">
        <v>4</v>
      </c>
      <c r="D10" t="s">
        <v>63</v>
      </c>
      <c r="E10" t="s">
        <v>63</v>
      </c>
      <c r="H10" t="s">
        <v>75</v>
      </c>
      <c r="J10" t="s">
        <v>177</v>
      </c>
      <c r="K10" t="s">
        <v>207</v>
      </c>
    </row>
    <row r="11" spans="1:11" ht="15">
      <c r="A11"/>
      <c r="B11">
        <v>5</v>
      </c>
      <c r="D11" t="s">
        <v>46</v>
      </c>
      <c r="E11">
        <v>1</v>
      </c>
      <c r="H11" t="s">
        <v>76</v>
      </c>
      <c r="J11" t="s">
        <v>178</v>
      </c>
      <c r="K11" t="s">
        <v>208</v>
      </c>
    </row>
    <row r="12" spans="1:11" ht="15">
      <c r="A12"/>
      <c r="B12"/>
      <c r="D12" t="s">
        <v>64</v>
      </c>
      <c r="E12">
        <v>2</v>
      </c>
      <c r="H12">
        <v>0</v>
      </c>
      <c r="J12" t="s">
        <v>179</v>
      </c>
      <c r="K12" t="s">
        <v>209</v>
      </c>
    </row>
    <row r="13" spans="1:11" ht="15">
      <c r="A13"/>
      <c r="B13"/>
      <c r="D13">
        <v>1</v>
      </c>
      <c r="E13">
        <v>3</v>
      </c>
      <c r="H13">
        <v>1</v>
      </c>
      <c r="J13" t="s">
        <v>180</v>
      </c>
      <c r="K13" t="s">
        <v>210</v>
      </c>
    </row>
    <row r="14" spans="4:11" ht="15">
      <c r="D14">
        <v>2</v>
      </c>
      <c r="E14">
        <v>4</v>
      </c>
      <c r="H14">
        <v>2</v>
      </c>
      <c r="J14" t="s">
        <v>181</v>
      </c>
      <c r="K14" t="s">
        <v>211</v>
      </c>
    </row>
    <row r="15" spans="4:11" ht="15">
      <c r="D15">
        <v>3</v>
      </c>
      <c r="E15">
        <v>5</v>
      </c>
      <c r="H15">
        <v>3</v>
      </c>
      <c r="J15" t="s">
        <v>182</v>
      </c>
      <c r="K15" t="s">
        <v>212</v>
      </c>
    </row>
    <row r="16" spans="4:11" ht="15">
      <c r="D16">
        <v>4</v>
      </c>
      <c r="E16">
        <v>6</v>
      </c>
      <c r="H16">
        <v>4</v>
      </c>
      <c r="J16" t="s">
        <v>183</v>
      </c>
      <c r="K16" t="s">
        <v>213</v>
      </c>
    </row>
    <row r="17" spans="4:11" ht="15">
      <c r="D17">
        <v>5</v>
      </c>
      <c r="E17">
        <v>7</v>
      </c>
      <c r="H17">
        <v>5</v>
      </c>
      <c r="J17" t="s">
        <v>184</v>
      </c>
      <c r="K17" t="s">
        <v>214</v>
      </c>
    </row>
    <row r="18" spans="4:11" ht="409.5">
      <c r="D18">
        <v>6</v>
      </c>
      <c r="E18">
        <v>8</v>
      </c>
      <c r="H18">
        <v>6</v>
      </c>
      <c r="J18" t="s">
        <v>185</v>
      </c>
      <c r="K18" s="13" t="s">
        <v>215</v>
      </c>
    </row>
    <row r="19" spans="4:11" ht="409.5">
      <c r="D19">
        <v>7</v>
      </c>
      <c r="E19">
        <v>9</v>
      </c>
      <c r="H19">
        <v>7</v>
      </c>
      <c r="J19" t="s">
        <v>186</v>
      </c>
      <c r="K19" s="13" t="s">
        <v>216</v>
      </c>
    </row>
    <row r="20" spans="4:11" ht="409.5">
      <c r="D20">
        <v>8</v>
      </c>
      <c r="H20">
        <v>8</v>
      </c>
      <c r="J20" t="s">
        <v>187</v>
      </c>
      <c r="K20" s="13" t="s">
        <v>217</v>
      </c>
    </row>
    <row r="21" spans="4:11" ht="15">
      <c r="D21">
        <v>9</v>
      </c>
      <c r="H21">
        <v>9</v>
      </c>
      <c r="J21" t="s">
        <v>188</v>
      </c>
      <c r="K21" t="s">
        <v>189</v>
      </c>
    </row>
    <row r="22" spans="4:11" ht="15">
      <c r="D22">
        <v>10</v>
      </c>
      <c r="J22" t="s">
        <v>190</v>
      </c>
      <c r="K22" t="s">
        <v>191</v>
      </c>
    </row>
    <row r="23" spans="4:11" ht="15">
      <c r="D23">
        <v>11</v>
      </c>
      <c r="J23" t="s">
        <v>192</v>
      </c>
      <c r="K23" t="s">
        <v>193</v>
      </c>
    </row>
    <row r="24" spans="10:11" ht="409.5">
      <c r="J24" t="s">
        <v>194</v>
      </c>
      <c r="K24" s="13" t="s">
        <v>195</v>
      </c>
    </row>
    <row r="25" spans="10:11" ht="409.5">
      <c r="J25" t="s">
        <v>196</v>
      </c>
      <c r="K25" s="13" t="s">
        <v>197</v>
      </c>
    </row>
    <row r="26" spans="10:11" ht="409.5">
      <c r="J26" t="s">
        <v>198</v>
      </c>
      <c r="K26" s="13" t="s">
        <v>199</v>
      </c>
    </row>
    <row r="27" spans="10:11" ht="15">
      <c r="J27" t="s">
        <v>200</v>
      </c>
      <c r="K27">
        <v>16</v>
      </c>
    </row>
    <row r="28" spans="10:11" ht="15">
      <c r="J28" t="s">
        <v>218</v>
      </c>
      <c r="K28" t="s">
        <v>821</v>
      </c>
    </row>
    <row r="29" spans="10:11" ht="15">
      <c r="J29" t="s">
        <v>219</v>
      </c>
      <c r="K29" t="s">
        <v>822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752D3-529B-4599-A366-C559148AA800}">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466</v>
      </c>
      <c r="B2" s="117" t="s">
        <v>467</v>
      </c>
      <c r="C2" s="68" t="s">
        <v>468</v>
      </c>
    </row>
    <row r="3" spans="1:3" ht="15">
      <c r="A3" s="116" t="s">
        <v>461</v>
      </c>
      <c r="B3" s="116" t="s">
        <v>461</v>
      </c>
      <c r="C3" s="36">
        <v>50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F65F0-C402-443A-BD25-17919043156A}">
  <dimension ref="A1:G2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7.00390625" style="0" bestFit="1" customWidth="1"/>
  </cols>
  <sheetData>
    <row r="1" spans="1:7" ht="15" customHeight="1">
      <c r="A1" s="13" t="s">
        <v>475</v>
      </c>
      <c r="B1" s="13" t="s">
        <v>616</v>
      </c>
      <c r="C1" s="13" t="s">
        <v>617</v>
      </c>
      <c r="D1" s="13" t="s">
        <v>144</v>
      </c>
      <c r="E1" s="13" t="s">
        <v>619</v>
      </c>
      <c r="F1" s="13" t="s">
        <v>620</v>
      </c>
      <c r="G1" s="13" t="s">
        <v>621</v>
      </c>
    </row>
    <row r="2" spans="1:7" ht="15">
      <c r="A2" s="86" t="s">
        <v>476</v>
      </c>
      <c r="B2" s="86">
        <v>4</v>
      </c>
      <c r="C2" s="119">
        <v>0.0024052916416115455</v>
      </c>
      <c r="D2" s="86" t="s">
        <v>618</v>
      </c>
      <c r="E2" s="86"/>
      <c r="F2" s="86"/>
      <c r="G2" s="86"/>
    </row>
    <row r="3" spans="1:7" ht="15">
      <c r="A3" s="86" t="s">
        <v>477</v>
      </c>
      <c r="B3" s="86">
        <v>41</v>
      </c>
      <c r="C3" s="119">
        <v>0.024654239326518338</v>
      </c>
      <c r="D3" s="86" t="s">
        <v>618</v>
      </c>
      <c r="E3" s="86"/>
      <c r="F3" s="86"/>
      <c r="G3" s="86"/>
    </row>
    <row r="4" spans="1:7" ht="15">
      <c r="A4" s="86" t="s">
        <v>478</v>
      </c>
      <c r="B4" s="86">
        <v>0</v>
      </c>
      <c r="C4" s="119">
        <v>0</v>
      </c>
      <c r="D4" s="86" t="s">
        <v>618</v>
      </c>
      <c r="E4" s="86"/>
      <c r="F4" s="86"/>
      <c r="G4" s="86"/>
    </row>
    <row r="5" spans="1:7" ht="15">
      <c r="A5" s="86" t="s">
        <v>479</v>
      </c>
      <c r="B5" s="86">
        <v>1618</v>
      </c>
      <c r="C5" s="119">
        <v>0.9729404690318701</v>
      </c>
      <c r="D5" s="86" t="s">
        <v>618</v>
      </c>
      <c r="E5" s="86"/>
      <c r="F5" s="86"/>
      <c r="G5" s="86"/>
    </row>
    <row r="6" spans="1:7" ht="15">
      <c r="A6" s="86" t="s">
        <v>480</v>
      </c>
      <c r="B6" s="86">
        <v>1663</v>
      </c>
      <c r="C6" s="119">
        <v>1</v>
      </c>
      <c r="D6" s="86" t="s">
        <v>618</v>
      </c>
      <c r="E6" s="86"/>
      <c r="F6" s="86"/>
      <c r="G6" s="86"/>
    </row>
    <row r="7" spans="1:7" ht="15">
      <c r="A7" s="115" t="s">
        <v>481</v>
      </c>
      <c r="B7" s="115">
        <v>46</v>
      </c>
      <c r="C7" s="120">
        <v>0.07009203605332454</v>
      </c>
      <c r="D7" s="115" t="s">
        <v>618</v>
      </c>
      <c r="E7" s="115" t="b">
        <v>0</v>
      </c>
      <c r="F7" s="115" t="b">
        <v>0</v>
      </c>
      <c r="G7" s="115" t="b">
        <v>0</v>
      </c>
    </row>
    <row r="8" spans="1:7" ht="15">
      <c r="A8" s="115" t="s">
        <v>482</v>
      </c>
      <c r="B8" s="115">
        <v>38</v>
      </c>
      <c r="C8" s="120">
        <v>0.05790211673970288</v>
      </c>
      <c r="D8" s="115" t="s">
        <v>618</v>
      </c>
      <c r="E8" s="115" t="b">
        <v>0</v>
      </c>
      <c r="F8" s="115" t="b">
        <v>0</v>
      </c>
      <c r="G8" s="115" t="b">
        <v>0</v>
      </c>
    </row>
    <row r="9" spans="1:7" ht="15">
      <c r="A9" s="115" t="s">
        <v>483</v>
      </c>
      <c r="B9" s="115">
        <v>37</v>
      </c>
      <c r="C9" s="120">
        <v>0.056378376825500176</v>
      </c>
      <c r="D9" s="115" t="s">
        <v>618</v>
      </c>
      <c r="E9" s="115" t="b">
        <v>0</v>
      </c>
      <c r="F9" s="115" t="b">
        <v>0</v>
      </c>
      <c r="G9" s="115" t="b">
        <v>0</v>
      </c>
    </row>
    <row r="10" spans="1:7" ht="15">
      <c r="A10" s="115" t="s">
        <v>484</v>
      </c>
      <c r="B10" s="115">
        <v>37</v>
      </c>
      <c r="C10" s="120">
        <v>0.056378376825500176</v>
      </c>
      <c r="D10" s="115" t="s">
        <v>618</v>
      </c>
      <c r="E10" s="115" t="b">
        <v>0</v>
      </c>
      <c r="F10" s="115" t="b">
        <v>0</v>
      </c>
      <c r="G10" s="115" t="b">
        <v>0</v>
      </c>
    </row>
    <row r="11" spans="1:7" ht="15">
      <c r="A11" s="115" t="s">
        <v>485</v>
      </c>
      <c r="B11" s="115">
        <v>16</v>
      </c>
      <c r="C11" s="120">
        <v>0.017533255599875966</v>
      </c>
      <c r="D11" s="115" t="s">
        <v>618</v>
      </c>
      <c r="E11" s="115" t="b">
        <v>0</v>
      </c>
      <c r="F11" s="115" t="b">
        <v>0</v>
      </c>
      <c r="G11" s="115" t="b">
        <v>0</v>
      </c>
    </row>
    <row r="12" spans="1:7" ht="15">
      <c r="A12" s="115" t="s">
        <v>486</v>
      </c>
      <c r="B12" s="115">
        <v>13</v>
      </c>
      <c r="C12" s="120">
        <v>0.019808618884635195</v>
      </c>
      <c r="D12" s="115" t="s">
        <v>618</v>
      </c>
      <c r="E12" s="115" t="b">
        <v>0</v>
      </c>
      <c r="F12" s="115" t="b">
        <v>0</v>
      </c>
      <c r="G12" s="115" t="b">
        <v>0</v>
      </c>
    </row>
    <row r="13" spans="1:7" ht="15">
      <c r="A13" s="115" t="s">
        <v>487</v>
      </c>
      <c r="B13" s="115">
        <v>13</v>
      </c>
      <c r="C13" s="120">
        <v>0.019808618884635195</v>
      </c>
      <c r="D13" s="115" t="s">
        <v>618</v>
      </c>
      <c r="E13" s="115" t="b">
        <v>0</v>
      </c>
      <c r="F13" s="115" t="b">
        <v>0</v>
      </c>
      <c r="G13" s="115" t="b">
        <v>0</v>
      </c>
    </row>
    <row r="14" spans="1:7" ht="15">
      <c r="A14" s="115" t="s">
        <v>488</v>
      </c>
      <c r="B14" s="115">
        <v>12</v>
      </c>
      <c r="C14" s="120">
        <v>0.007077065318505405</v>
      </c>
      <c r="D14" s="115" t="s">
        <v>618</v>
      </c>
      <c r="E14" s="115" t="b">
        <v>0</v>
      </c>
      <c r="F14" s="115" t="b">
        <v>0</v>
      </c>
      <c r="G14" s="115" t="b">
        <v>0</v>
      </c>
    </row>
    <row r="15" spans="1:7" ht="15">
      <c r="A15" s="115" t="s">
        <v>489</v>
      </c>
      <c r="B15" s="115">
        <v>11</v>
      </c>
      <c r="C15" s="120">
        <v>0.010821533760617596</v>
      </c>
      <c r="D15" s="115" t="s">
        <v>618</v>
      </c>
      <c r="E15" s="115" t="b">
        <v>0</v>
      </c>
      <c r="F15" s="115" t="b">
        <v>0</v>
      </c>
      <c r="G15" s="115" t="b">
        <v>0</v>
      </c>
    </row>
    <row r="16" spans="1:7" ht="15">
      <c r="A16" s="115" t="s">
        <v>490</v>
      </c>
      <c r="B16" s="115">
        <v>11</v>
      </c>
      <c r="C16" s="120">
        <v>0.006895668204211845</v>
      </c>
      <c r="D16" s="115" t="s">
        <v>618</v>
      </c>
      <c r="E16" s="115" t="b">
        <v>0</v>
      </c>
      <c r="F16" s="115" t="b">
        <v>0</v>
      </c>
      <c r="G16" s="115" t="b">
        <v>0</v>
      </c>
    </row>
    <row r="17" spans="1:7" ht="15">
      <c r="A17" s="115" t="s">
        <v>491</v>
      </c>
      <c r="B17" s="115">
        <v>10</v>
      </c>
      <c r="C17" s="120">
        <v>0.007137937375283185</v>
      </c>
      <c r="D17" s="115" t="s">
        <v>618</v>
      </c>
      <c r="E17" s="115" t="b">
        <v>0</v>
      </c>
      <c r="F17" s="115" t="b">
        <v>0</v>
      </c>
      <c r="G17" s="115" t="b">
        <v>0</v>
      </c>
    </row>
    <row r="18" spans="1:7" ht="15">
      <c r="A18" s="115" t="s">
        <v>492</v>
      </c>
      <c r="B18" s="115">
        <v>10</v>
      </c>
      <c r="C18" s="120">
        <v>0.006268789276556223</v>
      </c>
      <c r="D18" s="115" t="s">
        <v>618</v>
      </c>
      <c r="E18" s="115" t="b">
        <v>0</v>
      </c>
      <c r="F18" s="115" t="b">
        <v>0</v>
      </c>
      <c r="G18" s="115" t="b">
        <v>0</v>
      </c>
    </row>
    <row r="19" spans="1:7" ht="15">
      <c r="A19" s="115" t="s">
        <v>493</v>
      </c>
      <c r="B19" s="115">
        <v>10</v>
      </c>
      <c r="C19" s="120">
        <v>0.006268789276556223</v>
      </c>
      <c r="D19" s="115" t="s">
        <v>618</v>
      </c>
      <c r="E19" s="115" t="b">
        <v>0</v>
      </c>
      <c r="F19" s="115" t="b">
        <v>0</v>
      </c>
      <c r="G19" s="115" t="b">
        <v>0</v>
      </c>
    </row>
    <row r="20" spans="1:7" ht="15">
      <c r="A20" s="115" t="s">
        <v>494</v>
      </c>
      <c r="B20" s="115">
        <v>10</v>
      </c>
      <c r="C20" s="120">
        <v>0.010958284749922479</v>
      </c>
      <c r="D20" s="115" t="s">
        <v>618</v>
      </c>
      <c r="E20" s="115" t="b">
        <v>0</v>
      </c>
      <c r="F20" s="115" t="b">
        <v>0</v>
      </c>
      <c r="G20" s="115" t="b">
        <v>0</v>
      </c>
    </row>
    <row r="21" spans="1:7" ht="15">
      <c r="A21" s="115" t="s">
        <v>495</v>
      </c>
      <c r="B21" s="115">
        <v>9</v>
      </c>
      <c r="C21" s="120">
        <v>0.006011253322036094</v>
      </c>
      <c r="D21" s="115" t="s">
        <v>618</v>
      </c>
      <c r="E21" s="115" t="b">
        <v>0</v>
      </c>
      <c r="F21" s="115" t="b">
        <v>0</v>
      </c>
      <c r="G21" s="115" t="b">
        <v>0</v>
      </c>
    </row>
    <row r="22" spans="1:7" ht="15">
      <c r="A22" s="115" t="s">
        <v>496</v>
      </c>
      <c r="B22" s="115">
        <v>9</v>
      </c>
      <c r="C22" s="120">
        <v>0.011283820697801202</v>
      </c>
      <c r="D22" s="115" t="s">
        <v>618</v>
      </c>
      <c r="E22" s="115" t="b">
        <v>0</v>
      </c>
      <c r="F22" s="115" t="b">
        <v>0</v>
      </c>
      <c r="G22" s="115" t="b">
        <v>0</v>
      </c>
    </row>
    <row r="23" spans="1:7" ht="15">
      <c r="A23" s="115" t="s">
        <v>497</v>
      </c>
      <c r="B23" s="115">
        <v>7</v>
      </c>
      <c r="C23" s="120">
        <v>0.0053606311661455915</v>
      </c>
      <c r="D23" s="115" t="s">
        <v>618</v>
      </c>
      <c r="E23" s="115" t="b">
        <v>0</v>
      </c>
      <c r="F23" s="115" t="b">
        <v>0</v>
      </c>
      <c r="G23" s="115" t="b">
        <v>0</v>
      </c>
    </row>
    <row r="24" spans="1:7" ht="15">
      <c r="A24" s="115" t="s">
        <v>498</v>
      </c>
      <c r="B24" s="115">
        <v>6</v>
      </c>
      <c r="C24" s="120">
        <v>0.00495507849660471</v>
      </c>
      <c r="D24" s="115" t="s">
        <v>618</v>
      </c>
      <c r="E24" s="115" t="b">
        <v>0</v>
      </c>
      <c r="F24" s="115" t="b">
        <v>0</v>
      </c>
      <c r="G24" s="115" t="b">
        <v>0</v>
      </c>
    </row>
    <row r="25" spans="1:7" ht="15">
      <c r="A25" s="115" t="s">
        <v>499</v>
      </c>
      <c r="B25" s="115">
        <v>6</v>
      </c>
      <c r="C25" s="120">
        <v>0.00495507849660471</v>
      </c>
      <c r="D25" s="115" t="s">
        <v>618</v>
      </c>
      <c r="E25" s="115" t="b">
        <v>0</v>
      </c>
      <c r="F25" s="115" t="b">
        <v>0</v>
      </c>
      <c r="G25" s="115" t="b">
        <v>0</v>
      </c>
    </row>
    <row r="26" spans="1:7" ht="15">
      <c r="A26" s="115" t="s">
        <v>500</v>
      </c>
      <c r="B26" s="115">
        <v>6</v>
      </c>
      <c r="C26" s="120">
        <v>0.00495507849660471</v>
      </c>
      <c r="D26" s="115" t="s">
        <v>618</v>
      </c>
      <c r="E26" s="115" t="b">
        <v>0</v>
      </c>
      <c r="F26" s="115" t="b">
        <v>0</v>
      </c>
      <c r="G26" s="115" t="b">
        <v>0</v>
      </c>
    </row>
    <row r="27" spans="1:7" ht="15">
      <c r="A27" s="115" t="s">
        <v>501</v>
      </c>
      <c r="B27" s="115">
        <v>5</v>
      </c>
      <c r="C27" s="120">
        <v>0.004484304932735426</v>
      </c>
      <c r="D27" s="115" t="s">
        <v>618</v>
      </c>
      <c r="E27" s="115" t="b">
        <v>0</v>
      </c>
      <c r="F27" s="115" t="b">
        <v>0</v>
      </c>
      <c r="G27" s="115" t="b">
        <v>0</v>
      </c>
    </row>
    <row r="28" spans="1:7" ht="15">
      <c r="A28" s="115" t="s">
        <v>502</v>
      </c>
      <c r="B28" s="115">
        <v>5</v>
      </c>
      <c r="C28" s="120">
        <v>0.004918878982098908</v>
      </c>
      <c r="D28" s="115" t="s">
        <v>618</v>
      </c>
      <c r="E28" s="115" t="b">
        <v>0</v>
      </c>
      <c r="F28" s="115" t="b">
        <v>0</v>
      </c>
      <c r="G28" s="115" t="b">
        <v>0</v>
      </c>
    </row>
    <row r="29" spans="1:7" ht="15">
      <c r="A29" s="115" t="s">
        <v>503</v>
      </c>
      <c r="B29" s="115">
        <v>5</v>
      </c>
      <c r="C29" s="120">
        <v>0.004484304932735426</v>
      </c>
      <c r="D29" s="115" t="s">
        <v>618</v>
      </c>
      <c r="E29" s="115" t="b">
        <v>0</v>
      </c>
      <c r="F29" s="115" t="b">
        <v>0</v>
      </c>
      <c r="G29" s="115" t="b">
        <v>0</v>
      </c>
    </row>
    <row r="30" spans="1:7" ht="15">
      <c r="A30" s="115" t="s">
        <v>504</v>
      </c>
      <c r="B30" s="115">
        <v>5</v>
      </c>
      <c r="C30" s="120">
        <v>0.004484304932735426</v>
      </c>
      <c r="D30" s="115" t="s">
        <v>618</v>
      </c>
      <c r="E30" s="115" t="b">
        <v>0</v>
      </c>
      <c r="F30" s="115" t="b">
        <v>0</v>
      </c>
      <c r="G30" s="115" t="b">
        <v>0</v>
      </c>
    </row>
    <row r="31" spans="1:7" ht="15">
      <c r="A31" s="115" t="s">
        <v>505</v>
      </c>
      <c r="B31" s="115">
        <v>5</v>
      </c>
      <c r="C31" s="120">
        <v>0.004918878982098908</v>
      </c>
      <c r="D31" s="115" t="s">
        <v>618</v>
      </c>
      <c r="E31" s="115" t="b">
        <v>0</v>
      </c>
      <c r="F31" s="115" t="b">
        <v>0</v>
      </c>
      <c r="G31" s="115" t="b">
        <v>0</v>
      </c>
    </row>
    <row r="32" spans="1:7" ht="15">
      <c r="A32" s="115" t="s">
        <v>506</v>
      </c>
      <c r="B32" s="115">
        <v>5</v>
      </c>
      <c r="C32" s="120">
        <v>0.004484304932735426</v>
      </c>
      <c r="D32" s="115" t="s">
        <v>618</v>
      </c>
      <c r="E32" s="115" t="b">
        <v>0</v>
      </c>
      <c r="F32" s="115" t="b">
        <v>0</v>
      </c>
      <c r="G32" s="115" t="b">
        <v>0</v>
      </c>
    </row>
    <row r="33" spans="1:7" ht="15">
      <c r="A33" s="115" t="s">
        <v>507</v>
      </c>
      <c r="B33" s="115">
        <v>5</v>
      </c>
      <c r="C33" s="120">
        <v>0.004918878982098908</v>
      </c>
      <c r="D33" s="115" t="s">
        <v>618</v>
      </c>
      <c r="E33" s="115" t="b">
        <v>0</v>
      </c>
      <c r="F33" s="115" t="b">
        <v>0</v>
      </c>
      <c r="G33" s="115" t="b">
        <v>0</v>
      </c>
    </row>
    <row r="34" spans="1:7" ht="15">
      <c r="A34" s="115" t="s">
        <v>508</v>
      </c>
      <c r="B34" s="115">
        <v>5</v>
      </c>
      <c r="C34" s="120">
        <v>0.007618699571013537</v>
      </c>
      <c r="D34" s="115" t="s">
        <v>618</v>
      </c>
      <c r="E34" s="115" t="b">
        <v>0</v>
      </c>
      <c r="F34" s="115" t="b">
        <v>0</v>
      </c>
      <c r="G34" s="115" t="b">
        <v>0</v>
      </c>
    </row>
    <row r="35" spans="1:7" ht="15">
      <c r="A35" s="115" t="s">
        <v>509</v>
      </c>
      <c r="B35" s="115">
        <v>4</v>
      </c>
      <c r="C35" s="120">
        <v>0.003935103185679126</v>
      </c>
      <c r="D35" s="115" t="s">
        <v>618</v>
      </c>
      <c r="E35" s="115" t="b">
        <v>0</v>
      </c>
      <c r="F35" s="115" t="b">
        <v>0</v>
      </c>
      <c r="G35" s="115" t="b">
        <v>0</v>
      </c>
    </row>
    <row r="36" spans="1:7" ht="15">
      <c r="A36" s="115" t="s">
        <v>510</v>
      </c>
      <c r="B36" s="115">
        <v>4</v>
      </c>
      <c r="C36" s="120">
        <v>0.003935103185679126</v>
      </c>
      <c r="D36" s="115" t="s">
        <v>618</v>
      </c>
      <c r="E36" s="115" t="b">
        <v>0</v>
      </c>
      <c r="F36" s="115" t="b">
        <v>0</v>
      </c>
      <c r="G36" s="115" t="b">
        <v>0</v>
      </c>
    </row>
    <row r="37" spans="1:7" ht="15">
      <c r="A37" s="115" t="s">
        <v>511</v>
      </c>
      <c r="B37" s="115">
        <v>4</v>
      </c>
      <c r="C37" s="120">
        <v>0.0043833138999689915</v>
      </c>
      <c r="D37" s="115" t="s">
        <v>618</v>
      </c>
      <c r="E37" s="115" t="b">
        <v>0</v>
      </c>
      <c r="F37" s="115" t="b">
        <v>0</v>
      </c>
      <c r="G37" s="115" t="b">
        <v>0</v>
      </c>
    </row>
    <row r="38" spans="1:7" ht="15">
      <c r="A38" s="115" t="s">
        <v>512</v>
      </c>
      <c r="B38" s="115">
        <v>4</v>
      </c>
      <c r="C38" s="120">
        <v>0.003935103185679126</v>
      </c>
      <c r="D38" s="115" t="s">
        <v>618</v>
      </c>
      <c r="E38" s="115" t="b">
        <v>0</v>
      </c>
      <c r="F38" s="115" t="b">
        <v>0</v>
      </c>
      <c r="G38" s="115" t="b">
        <v>0</v>
      </c>
    </row>
    <row r="39" spans="1:7" ht="15">
      <c r="A39" s="115" t="s">
        <v>513</v>
      </c>
      <c r="B39" s="115">
        <v>4</v>
      </c>
      <c r="C39" s="120">
        <v>0.003935103185679126</v>
      </c>
      <c r="D39" s="115" t="s">
        <v>618</v>
      </c>
      <c r="E39" s="115" t="b">
        <v>0</v>
      </c>
      <c r="F39" s="115" t="b">
        <v>0</v>
      </c>
      <c r="G39" s="115" t="b">
        <v>0</v>
      </c>
    </row>
    <row r="40" spans="1:7" ht="15">
      <c r="A40" s="115" t="s">
        <v>514</v>
      </c>
      <c r="B40" s="115">
        <v>4</v>
      </c>
      <c r="C40" s="120">
        <v>0.003935103185679126</v>
      </c>
      <c r="D40" s="115" t="s">
        <v>618</v>
      </c>
      <c r="E40" s="115" t="b">
        <v>0</v>
      </c>
      <c r="F40" s="115" t="b">
        <v>0</v>
      </c>
      <c r="G40" s="115" t="b">
        <v>0</v>
      </c>
    </row>
    <row r="41" spans="1:7" ht="15">
      <c r="A41" s="115" t="s">
        <v>515</v>
      </c>
      <c r="B41" s="115">
        <v>4</v>
      </c>
      <c r="C41" s="120">
        <v>0.003935103185679126</v>
      </c>
      <c r="D41" s="115" t="s">
        <v>618</v>
      </c>
      <c r="E41" s="115" t="b">
        <v>0</v>
      </c>
      <c r="F41" s="115" t="b">
        <v>0</v>
      </c>
      <c r="G41" s="115" t="b">
        <v>0</v>
      </c>
    </row>
    <row r="42" spans="1:7" ht="15">
      <c r="A42" s="115" t="s">
        <v>516</v>
      </c>
      <c r="B42" s="115">
        <v>4</v>
      </c>
      <c r="C42" s="120">
        <v>0.003935103185679126</v>
      </c>
      <c r="D42" s="115" t="s">
        <v>618</v>
      </c>
      <c r="E42" s="115" t="b">
        <v>0</v>
      </c>
      <c r="F42" s="115" t="b">
        <v>0</v>
      </c>
      <c r="G42" s="115" t="b">
        <v>0</v>
      </c>
    </row>
    <row r="43" spans="1:7" ht="15">
      <c r="A43" s="115" t="s">
        <v>517</v>
      </c>
      <c r="B43" s="115">
        <v>4</v>
      </c>
      <c r="C43" s="120">
        <v>0.005015031421244979</v>
      </c>
      <c r="D43" s="115" t="s">
        <v>618</v>
      </c>
      <c r="E43" s="115" t="b">
        <v>0</v>
      </c>
      <c r="F43" s="115" t="b">
        <v>0</v>
      </c>
      <c r="G43" s="115" t="b">
        <v>0</v>
      </c>
    </row>
    <row r="44" spans="1:7" ht="15">
      <c r="A44" s="115" t="s">
        <v>518</v>
      </c>
      <c r="B44" s="115">
        <v>4</v>
      </c>
      <c r="C44" s="120">
        <v>0.0043833138999689915</v>
      </c>
      <c r="D44" s="115" t="s">
        <v>618</v>
      </c>
      <c r="E44" s="115" t="b">
        <v>0</v>
      </c>
      <c r="F44" s="115" t="b">
        <v>0</v>
      </c>
      <c r="G44" s="115" t="b">
        <v>0</v>
      </c>
    </row>
    <row r="45" spans="1:7" ht="15">
      <c r="A45" s="115" t="s">
        <v>519</v>
      </c>
      <c r="B45" s="115">
        <v>4</v>
      </c>
      <c r="C45" s="120">
        <v>0.003935103185679126</v>
      </c>
      <c r="D45" s="115" t="s">
        <v>618</v>
      </c>
      <c r="E45" s="115" t="b">
        <v>0</v>
      </c>
      <c r="F45" s="115" t="b">
        <v>0</v>
      </c>
      <c r="G45" s="115" t="b">
        <v>0</v>
      </c>
    </row>
    <row r="46" spans="1:7" ht="15">
      <c r="A46" s="115" t="s">
        <v>520</v>
      </c>
      <c r="B46" s="115">
        <v>4</v>
      </c>
      <c r="C46" s="120">
        <v>0.006094959656810829</v>
      </c>
      <c r="D46" s="115" t="s">
        <v>618</v>
      </c>
      <c r="E46" s="115" t="b">
        <v>0</v>
      </c>
      <c r="F46" s="115" t="b">
        <v>0</v>
      </c>
      <c r="G46" s="115" t="b">
        <v>0</v>
      </c>
    </row>
    <row r="47" spans="1:7" ht="15">
      <c r="A47" s="115" t="s">
        <v>521</v>
      </c>
      <c r="B47" s="115">
        <v>4</v>
      </c>
      <c r="C47" s="120">
        <v>0.006094959656810829</v>
      </c>
      <c r="D47" s="115" t="s">
        <v>618</v>
      </c>
      <c r="E47" s="115" t="b">
        <v>0</v>
      </c>
      <c r="F47" s="115" t="b">
        <v>0</v>
      </c>
      <c r="G47" s="115" t="b">
        <v>0</v>
      </c>
    </row>
    <row r="48" spans="1:7" ht="15">
      <c r="A48" s="115" t="s">
        <v>522</v>
      </c>
      <c r="B48" s="115">
        <v>3</v>
      </c>
      <c r="C48" s="120">
        <v>0.0032874854249767436</v>
      </c>
      <c r="D48" s="115" t="s">
        <v>618</v>
      </c>
      <c r="E48" s="115" t="b">
        <v>0</v>
      </c>
      <c r="F48" s="115" t="b">
        <v>0</v>
      </c>
      <c r="G48" s="115" t="b">
        <v>0</v>
      </c>
    </row>
    <row r="49" spans="1:7" ht="15">
      <c r="A49" s="115" t="s">
        <v>523</v>
      </c>
      <c r="B49" s="115">
        <v>3</v>
      </c>
      <c r="C49" s="120">
        <v>0.0032874854249767436</v>
      </c>
      <c r="D49" s="115" t="s">
        <v>618</v>
      </c>
      <c r="E49" s="115" t="b">
        <v>1</v>
      </c>
      <c r="F49" s="115" t="b">
        <v>0</v>
      </c>
      <c r="G49" s="115" t="b">
        <v>0</v>
      </c>
    </row>
    <row r="50" spans="1:7" ht="15">
      <c r="A50" s="115" t="s">
        <v>524</v>
      </c>
      <c r="B50" s="115">
        <v>3</v>
      </c>
      <c r="C50" s="120">
        <v>0.0032874854249767436</v>
      </c>
      <c r="D50" s="115" t="s">
        <v>618</v>
      </c>
      <c r="E50" s="115" t="b">
        <v>0</v>
      </c>
      <c r="F50" s="115" t="b">
        <v>0</v>
      </c>
      <c r="G50" s="115" t="b">
        <v>0</v>
      </c>
    </row>
    <row r="51" spans="1:7" ht="15">
      <c r="A51" s="115" t="s">
        <v>525</v>
      </c>
      <c r="B51" s="115">
        <v>3</v>
      </c>
      <c r="C51" s="120">
        <v>0.0032874854249767436</v>
      </c>
      <c r="D51" s="115" t="s">
        <v>618</v>
      </c>
      <c r="E51" s="115" t="b">
        <v>0</v>
      </c>
      <c r="F51" s="115" t="b">
        <v>0</v>
      </c>
      <c r="G51" s="115" t="b">
        <v>0</v>
      </c>
    </row>
    <row r="52" spans="1:7" ht="15">
      <c r="A52" s="115" t="s">
        <v>526</v>
      </c>
      <c r="B52" s="115">
        <v>3</v>
      </c>
      <c r="C52" s="120">
        <v>0.0032874854249767436</v>
      </c>
      <c r="D52" s="115" t="s">
        <v>618</v>
      </c>
      <c r="E52" s="115" t="b">
        <v>0</v>
      </c>
      <c r="F52" s="115" t="b">
        <v>0</v>
      </c>
      <c r="G52" s="115" t="b">
        <v>0</v>
      </c>
    </row>
    <row r="53" spans="1:7" ht="15">
      <c r="A53" s="115" t="s">
        <v>527</v>
      </c>
      <c r="B53" s="115">
        <v>3</v>
      </c>
      <c r="C53" s="120">
        <v>0.0032874854249767436</v>
      </c>
      <c r="D53" s="115" t="s">
        <v>618</v>
      </c>
      <c r="E53" s="115" t="b">
        <v>0</v>
      </c>
      <c r="F53" s="115" t="b">
        <v>0</v>
      </c>
      <c r="G53" s="115" t="b">
        <v>0</v>
      </c>
    </row>
    <row r="54" spans="1:7" ht="15">
      <c r="A54" s="115" t="s">
        <v>528</v>
      </c>
      <c r="B54" s="115">
        <v>3</v>
      </c>
      <c r="C54" s="120">
        <v>0.0032874854249767436</v>
      </c>
      <c r="D54" s="115" t="s">
        <v>618</v>
      </c>
      <c r="E54" s="115" t="b">
        <v>0</v>
      </c>
      <c r="F54" s="115" t="b">
        <v>0</v>
      </c>
      <c r="G54" s="115" t="b">
        <v>0</v>
      </c>
    </row>
    <row r="55" spans="1:7" ht="15">
      <c r="A55" s="115" t="s">
        <v>529</v>
      </c>
      <c r="B55" s="115">
        <v>3</v>
      </c>
      <c r="C55" s="120">
        <v>0.0032874854249767436</v>
      </c>
      <c r="D55" s="115" t="s">
        <v>618</v>
      </c>
      <c r="E55" s="115" t="b">
        <v>0</v>
      </c>
      <c r="F55" s="115" t="b">
        <v>0</v>
      </c>
      <c r="G55" s="115" t="b">
        <v>0</v>
      </c>
    </row>
    <row r="56" spans="1:7" ht="15">
      <c r="A56" s="115" t="s">
        <v>530</v>
      </c>
      <c r="B56" s="115">
        <v>3</v>
      </c>
      <c r="C56" s="120">
        <v>0.0032874854249767436</v>
      </c>
      <c r="D56" s="115" t="s">
        <v>618</v>
      </c>
      <c r="E56" s="115" t="b">
        <v>0</v>
      </c>
      <c r="F56" s="115" t="b">
        <v>0</v>
      </c>
      <c r="G56" s="115" t="b">
        <v>0</v>
      </c>
    </row>
    <row r="57" spans="1:7" ht="15">
      <c r="A57" s="115" t="s">
        <v>531</v>
      </c>
      <c r="B57" s="115">
        <v>3</v>
      </c>
      <c r="C57" s="120">
        <v>0.0032874854249767436</v>
      </c>
      <c r="D57" s="115" t="s">
        <v>618</v>
      </c>
      <c r="E57" s="115" t="b">
        <v>0</v>
      </c>
      <c r="F57" s="115" t="b">
        <v>0</v>
      </c>
      <c r="G57" s="115" t="b">
        <v>0</v>
      </c>
    </row>
    <row r="58" spans="1:7" ht="15">
      <c r="A58" s="115" t="s">
        <v>532</v>
      </c>
      <c r="B58" s="115">
        <v>3</v>
      </c>
      <c r="C58" s="120">
        <v>0.0032874854249767436</v>
      </c>
      <c r="D58" s="115" t="s">
        <v>618</v>
      </c>
      <c r="E58" s="115" t="b">
        <v>0</v>
      </c>
      <c r="F58" s="115" t="b">
        <v>0</v>
      </c>
      <c r="G58" s="115" t="b">
        <v>0</v>
      </c>
    </row>
    <row r="59" spans="1:7" ht="15">
      <c r="A59" s="115" t="s">
        <v>533</v>
      </c>
      <c r="B59" s="115">
        <v>3</v>
      </c>
      <c r="C59" s="120">
        <v>0.0032874854249767436</v>
      </c>
      <c r="D59" s="115" t="s">
        <v>618</v>
      </c>
      <c r="E59" s="115" t="b">
        <v>0</v>
      </c>
      <c r="F59" s="115" t="b">
        <v>0</v>
      </c>
      <c r="G59" s="115" t="b">
        <v>0</v>
      </c>
    </row>
    <row r="60" spans="1:7" ht="15">
      <c r="A60" s="115" t="s">
        <v>534</v>
      </c>
      <c r="B60" s="115">
        <v>3</v>
      </c>
      <c r="C60" s="120">
        <v>0.0032874854249767436</v>
      </c>
      <c r="D60" s="115" t="s">
        <v>618</v>
      </c>
      <c r="E60" s="115" t="b">
        <v>0</v>
      </c>
      <c r="F60" s="115" t="b">
        <v>0</v>
      </c>
      <c r="G60" s="115" t="b">
        <v>0</v>
      </c>
    </row>
    <row r="61" spans="1:7" ht="15">
      <c r="A61" s="115" t="s">
        <v>535</v>
      </c>
      <c r="B61" s="115">
        <v>3</v>
      </c>
      <c r="C61" s="120">
        <v>0.0032874854249767436</v>
      </c>
      <c r="D61" s="115" t="s">
        <v>618</v>
      </c>
      <c r="E61" s="115" t="b">
        <v>0</v>
      </c>
      <c r="F61" s="115" t="b">
        <v>0</v>
      </c>
      <c r="G61" s="115" t="b">
        <v>0</v>
      </c>
    </row>
    <row r="62" spans="1:7" ht="15">
      <c r="A62" s="115" t="s">
        <v>536</v>
      </c>
      <c r="B62" s="115">
        <v>3</v>
      </c>
      <c r="C62" s="120">
        <v>0.0032874854249767436</v>
      </c>
      <c r="D62" s="115" t="s">
        <v>618</v>
      </c>
      <c r="E62" s="115" t="b">
        <v>0</v>
      </c>
      <c r="F62" s="115" t="b">
        <v>0</v>
      </c>
      <c r="G62" s="115" t="b">
        <v>0</v>
      </c>
    </row>
    <row r="63" spans="1:7" ht="15">
      <c r="A63" s="115" t="s">
        <v>537</v>
      </c>
      <c r="B63" s="115">
        <v>3</v>
      </c>
      <c r="C63" s="120">
        <v>0.0032874854249767436</v>
      </c>
      <c r="D63" s="115" t="s">
        <v>618</v>
      </c>
      <c r="E63" s="115" t="b">
        <v>0</v>
      </c>
      <c r="F63" s="115" t="b">
        <v>0</v>
      </c>
      <c r="G63" s="115" t="b">
        <v>0</v>
      </c>
    </row>
    <row r="64" spans="1:7" ht="15">
      <c r="A64" s="115" t="s">
        <v>538</v>
      </c>
      <c r="B64" s="115">
        <v>3</v>
      </c>
      <c r="C64" s="120">
        <v>0.0032874854249767436</v>
      </c>
      <c r="D64" s="115" t="s">
        <v>618</v>
      </c>
      <c r="E64" s="115" t="b">
        <v>0</v>
      </c>
      <c r="F64" s="115" t="b">
        <v>0</v>
      </c>
      <c r="G64" s="115" t="b">
        <v>0</v>
      </c>
    </row>
    <row r="65" spans="1:7" ht="15">
      <c r="A65" s="115" t="s">
        <v>539</v>
      </c>
      <c r="B65" s="115">
        <v>3</v>
      </c>
      <c r="C65" s="120">
        <v>0.0037612735659337338</v>
      </c>
      <c r="D65" s="115" t="s">
        <v>618</v>
      </c>
      <c r="E65" s="115" t="b">
        <v>0</v>
      </c>
      <c r="F65" s="115" t="b">
        <v>0</v>
      </c>
      <c r="G65" s="115" t="b">
        <v>0</v>
      </c>
    </row>
    <row r="66" spans="1:7" ht="15">
      <c r="A66" s="115" t="s">
        <v>540</v>
      </c>
      <c r="B66" s="115">
        <v>3</v>
      </c>
      <c r="C66" s="120">
        <v>0.0032874854249767436</v>
      </c>
      <c r="D66" s="115" t="s">
        <v>618</v>
      </c>
      <c r="E66" s="115" t="b">
        <v>0</v>
      </c>
      <c r="F66" s="115" t="b">
        <v>0</v>
      </c>
      <c r="G66" s="115" t="b">
        <v>0</v>
      </c>
    </row>
    <row r="67" spans="1:7" ht="15">
      <c r="A67" s="115" t="s">
        <v>541</v>
      </c>
      <c r="B67" s="115">
        <v>3</v>
      </c>
      <c r="C67" s="120">
        <v>0.0032874854249767436</v>
      </c>
      <c r="D67" s="115" t="s">
        <v>618</v>
      </c>
      <c r="E67" s="115" t="b">
        <v>0</v>
      </c>
      <c r="F67" s="115" t="b">
        <v>0</v>
      </c>
      <c r="G67" s="115" t="b">
        <v>0</v>
      </c>
    </row>
    <row r="68" spans="1:7" ht="15">
      <c r="A68" s="115" t="s">
        <v>542</v>
      </c>
      <c r="B68" s="115">
        <v>3</v>
      </c>
      <c r="C68" s="120">
        <v>0.0032874854249767436</v>
      </c>
      <c r="D68" s="115" t="s">
        <v>618</v>
      </c>
      <c r="E68" s="115" t="b">
        <v>0</v>
      </c>
      <c r="F68" s="115" t="b">
        <v>0</v>
      </c>
      <c r="G68" s="115" t="b">
        <v>0</v>
      </c>
    </row>
    <row r="69" spans="1:7" ht="15">
      <c r="A69" s="115" t="s">
        <v>543</v>
      </c>
      <c r="B69" s="115">
        <v>3</v>
      </c>
      <c r="C69" s="120">
        <v>0.0032874854249767436</v>
      </c>
      <c r="D69" s="115" t="s">
        <v>618</v>
      </c>
      <c r="E69" s="115" t="b">
        <v>0</v>
      </c>
      <c r="F69" s="115" t="b">
        <v>0</v>
      </c>
      <c r="G69" s="115" t="b">
        <v>0</v>
      </c>
    </row>
    <row r="70" spans="1:7" ht="15">
      <c r="A70" s="115" t="s">
        <v>544</v>
      </c>
      <c r="B70" s="115">
        <v>3</v>
      </c>
      <c r="C70" s="120">
        <v>0.0037612735659337338</v>
      </c>
      <c r="D70" s="115" t="s">
        <v>618</v>
      </c>
      <c r="E70" s="115" t="b">
        <v>0</v>
      </c>
      <c r="F70" s="115" t="b">
        <v>0</v>
      </c>
      <c r="G70" s="115" t="b">
        <v>0</v>
      </c>
    </row>
    <row r="71" spans="1:7" ht="15">
      <c r="A71" s="115" t="s">
        <v>545</v>
      </c>
      <c r="B71" s="115">
        <v>3</v>
      </c>
      <c r="C71" s="120">
        <v>0.0037612735659337338</v>
      </c>
      <c r="D71" s="115" t="s">
        <v>618</v>
      </c>
      <c r="E71" s="115" t="b">
        <v>0</v>
      </c>
      <c r="F71" s="115" t="b">
        <v>0</v>
      </c>
      <c r="G71" s="115" t="b">
        <v>0</v>
      </c>
    </row>
    <row r="72" spans="1:7" ht="15">
      <c r="A72" s="115" t="s">
        <v>546</v>
      </c>
      <c r="B72" s="115">
        <v>3</v>
      </c>
      <c r="C72" s="120">
        <v>0.0032874854249767436</v>
      </c>
      <c r="D72" s="115" t="s">
        <v>618</v>
      </c>
      <c r="E72" s="115" t="b">
        <v>0</v>
      </c>
      <c r="F72" s="115" t="b">
        <v>0</v>
      </c>
      <c r="G72" s="115" t="b">
        <v>0</v>
      </c>
    </row>
    <row r="73" spans="1:7" ht="15">
      <c r="A73" s="115" t="s">
        <v>547</v>
      </c>
      <c r="B73" s="115">
        <v>3</v>
      </c>
      <c r="C73" s="120">
        <v>0.0037612735659337338</v>
      </c>
      <c r="D73" s="115" t="s">
        <v>618</v>
      </c>
      <c r="E73" s="115" t="b">
        <v>0</v>
      </c>
      <c r="F73" s="115" t="b">
        <v>0</v>
      </c>
      <c r="G73" s="115" t="b">
        <v>0</v>
      </c>
    </row>
    <row r="74" spans="1:7" ht="15">
      <c r="A74" s="115" t="s">
        <v>548</v>
      </c>
      <c r="B74" s="115">
        <v>2</v>
      </c>
      <c r="C74" s="120">
        <v>0.0025075157106224893</v>
      </c>
      <c r="D74" s="115" t="s">
        <v>618</v>
      </c>
      <c r="E74" s="115" t="b">
        <v>0</v>
      </c>
      <c r="F74" s="115" t="b">
        <v>0</v>
      </c>
      <c r="G74" s="115" t="b">
        <v>0</v>
      </c>
    </row>
    <row r="75" spans="1:7" ht="15">
      <c r="A75" s="115" t="s">
        <v>549</v>
      </c>
      <c r="B75" s="115">
        <v>2</v>
      </c>
      <c r="C75" s="120">
        <v>0.0025075157106224893</v>
      </c>
      <c r="D75" s="115" t="s">
        <v>618</v>
      </c>
      <c r="E75" s="115" t="b">
        <v>0</v>
      </c>
      <c r="F75" s="115" t="b">
        <v>0</v>
      </c>
      <c r="G75" s="115" t="b">
        <v>0</v>
      </c>
    </row>
    <row r="76" spans="1:7" ht="15">
      <c r="A76" s="115" t="s">
        <v>550</v>
      </c>
      <c r="B76" s="115">
        <v>2</v>
      </c>
      <c r="C76" s="120">
        <v>0.0025075157106224893</v>
      </c>
      <c r="D76" s="115" t="s">
        <v>618</v>
      </c>
      <c r="E76" s="115" t="b">
        <v>0</v>
      </c>
      <c r="F76" s="115" t="b">
        <v>0</v>
      </c>
      <c r="G76" s="115" t="b">
        <v>0</v>
      </c>
    </row>
    <row r="77" spans="1:7" ht="15">
      <c r="A77" s="115" t="s">
        <v>551</v>
      </c>
      <c r="B77" s="115">
        <v>2</v>
      </c>
      <c r="C77" s="120">
        <v>0.0025075157106224893</v>
      </c>
      <c r="D77" s="115" t="s">
        <v>618</v>
      </c>
      <c r="E77" s="115" t="b">
        <v>0</v>
      </c>
      <c r="F77" s="115" t="b">
        <v>0</v>
      </c>
      <c r="G77" s="115" t="b">
        <v>0</v>
      </c>
    </row>
    <row r="78" spans="1:7" ht="15">
      <c r="A78" s="115" t="s">
        <v>552</v>
      </c>
      <c r="B78" s="115">
        <v>2</v>
      </c>
      <c r="C78" s="120">
        <v>0.0025075157106224893</v>
      </c>
      <c r="D78" s="115" t="s">
        <v>618</v>
      </c>
      <c r="E78" s="115" t="b">
        <v>0</v>
      </c>
      <c r="F78" s="115" t="b">
        <v>0</v>
      </c>
      <c r="G78" s="115" t="b">
        <v>0</v>
      </c>
    </row>
    <row r="79" spans="1:7" ht="15">
      <c r="A79" s="115" t="s">
        <v>553</v>
      </c>
      <c r="B79" s="115">
        <v>2</v>
      </c>
      <c r="C79" s="120">
        <v>0.0025075157106224893</v>
      </c>
      <c r="D79" s="115" t="s">
        <v>618</v>
      </c>
      <c r="E79" s="115" t="b">
        <v>0</v>
      </c>
      <c r="F79" s="115" t="b">
        <v>0</v>
      </c>
      <c r="G79" s="115" t="b">
        <v>0</v>
      </c>
    </row>
    <row r="80" spans="1:7" ht="15">
      <c r="A80" s="115" t="s">
        <v>554</v>
      </c>
      <c r="B80" s="115">
        <v>2</v>
      </c>
      <c r="C80" s="120">
        <v>0.0025075157106224893</v>
      </c>
      <c r="D80" s="115" t="s">
        <v>618</v>
      </c>
      <c r="E80" s="115" t="b">
        <v>0</v>
      </c>
      <c r="F80" s="115" t="b">
        <v>0</v>
      </c>
      <c r="G80" s="115" t="b">
        <v>0</v>
      </c>
    </row>
    <row r="81" spans="1:7" ht="15">
      <c r="A81" s="115" t="s">
        <v>555</v>
      </c>
      <c r="B81" s="115">
        <v>2</v>
      </c>
      <c r="C81" s="120">
        <v>0.0025075157106224893</v>
      </c>
      <c r="D81" s="115" t="s">
        <v>618</v>
      </c>
      <c r="E81" s="115" t="b">
        <v>0</v>
      </c>
      <c r="F81" s="115" t="b">
        <v>0</v>
      </c>
      <c r="G81" s="115" t="b">
        <v>0</v>
      </c>
    </row>
    <row r="82" spans="1:7" ht="15">
      <c r="A82" s="115" t="s">
        <v>556</v>
      </c>
      <c r="B82" s="115">
        <v>2</v>
      </c>
      <c r="C82" s="120">
        <v>0.0025075157106224893</v>
      </c>
      <c r="D82" s="115" t="s">
        <v>618</v>
      </c>
      <c r="E82" s="115" t="b">
        <v>0</v>
      </c>
      <c r="F82" s="115" t="b">
        <v>1</v>
      </c>
      <c r="G82" s="115" t="b">
        <v>0</v>
      </c>
    </row>
    <row r="83" spans="1:7" ht="15">
      <c r="A83" s="115" t="s">
        <v>557</v>
      </c>
      <c r="B83" s="115">
        <v>2</v>
      </c>
      <c r="C83" s="120">
        <v>0.0025075157106224893</v>
      </c>
      <c r="D83" s="115" t="s">
        <v>618</v>
      </c>
      <c r="E83" s="115" t="b">
        <v>0</v>
      </c>
      <c r="F83" s="115" t="b">
        <v>0</v>
      </c>
      <c r="G83" s="115" t="b">
        <v>0</v>
      </c>
    </row>
    <row r="84" spans="1:7" ht="15">
      <c r="A84" s="115" t="s">
        <v>558</v>
      </c>
      <c r="B84" s="115">
        <v>2</v>
      </c>
      <c r="C84" s="120">
        <v>0.0025075157106224893</v>
      </c>
      <c r="D84" s="115" t="s">
        <v>618</v>
      </c>
      <c r="E84" s="115" t="b">
        <v>0</v>
      </c>
      <c r="F84" s="115" t="b">
        <v>0</v>
      </c>
      <c r="G84" s="115" t="b">
        <v>0</v>
      </c>
    </row>
    <row r="85" spans="1:7" ht="15">
      <c r="A85" s="115" t="s">
        <v>559</v>
      </c>
      <c r="B85" s="115">
        <v>2</v>
      </c>
      <c r="C85" s="120">
        <v>0.0025075157106224893</v>
      </c>
      <c r="D85" s="115" t="s">
        <v>618</v>
      </c>
      <c r="E85" s="115" t="b">
        <v>0</v>
      </c>
      <c r="F85" s="115" t="b">
        <v>0</v>
      </c>
      <c r="G85" s="115" t="b">
        <v>0</v>
      </c>
    </row>
    <row r="86" spans="1:7" ht="15">
      <c r="A86" s="115" t="s">
        <v>560</v>
      </c>
      <c r="B86" s="115">
        <v>2</v>
      </c>
      <c r="C86" s="120">
        <v>0.0025075157106224893</v>
      </c>
      <c r="D86" s="115" t="s">
        <v>618</v>
      </c>
      <c r="E86" s="115" t="b">
        <v>0</v>
      </c>
      <c r="F86" s="115" t="b">
        <v>0</v>
      </c>
      <c r="G86" s="115" t="b">
        <v>0</v>
      </c>
    </row>
    <row r="87" spans="1:7" ht="15">
      <c r="A87" s="115" t="s">
        <v>561</v>
      </c>
      <c r="B87" s="115">
        <v>2</v>
      </c>
      <c r="C87" s="120">
        <v>0.0025075157106224893</v>
      </c>
      <c r="D87" s="115" t="s">
        <v>618</v>
      </c>
      <c r="E87" s="115" t="b">
        <v>0</v>
      </c>
      <c r="F87" s="115" t="b">
        <v>0</v>
      </c>
      <c r="G87" s="115" t="b">
        <v>0</v>
      </c>
    </row>
    <row r="88" spans="1:7" ht="15">
      <c r="A88" s="115" t="s">
        <v>562</v>
      </c>
      <c r="B88" s="115">
        <v>2</v>
      </c>
      <c r="C88" s="120">
        <v>0.0025075157106224893</v>
      </c>
      <c r="D88" s="115" t="s">
        <v>618</v>
      </c>
      <c r="E88" s="115" t="b">
        <v>0</v>
      </c>
      <c r="F88" s="115" t="b">
        <v>0</v>
      </c>
      <c r="G88" s="115" t="b">
        <v>0</v>
      </c>
    </row>
    <row r="89" spans="1:7" ht="15">
      <c r="A89" s="115" t="s">
        <v>563</v>
      </c>
      <c r="B89" s="115">
        <v>2</v>
      </c>
      <c r="C89" s="120">
        <v>0.0025075157106224893</v>
      </c>
      <c r="D89" s="115" t="s">
        <v>618</v>
      </c>
      <c r="E89" s="115" t="b">
        <v>0</v>
      </c>
      <c r="F89" s="115" t="b">
        <v>0</v>
      </c>
      <c r="G89" s="115" t="b">
        <v>0</v>
      </c>
    </row>
    <row r="90" spans="1:7" ht="15">
      <c r="A90" s="115" t="s">
        <v>564</v>
      </c>
      <c r="B90" s="115">
        <v>2</v>
      </c>
      <c r="C90" s="120">
        <v>0.0025075157106224893</v>
      </c>
      <c r="D90" s="115" t="s">
        <v>618</v>
      </c>
      <c r="E90" s="115" t="b">
        <v>0</v>
      </c>
      <c r="F90" s="115" t="b">
        <v>0</v>
      </c>
      <c r="G90" s="115" t="b">
        <v>0</v>
      </c>
    </row>
    <row r="91" spans="1:7" ht="15">
      <c r="A91" s="115" t="s">
        <v>565</v>
      </c>
      <c r="B91" s="115">
        <v>2</v>
      </c>
      <c r="C91" s="120">
        <v>0.0025075157106224893</v>
      </c>
      <c r="D91" s="115" t="s">
        <v>618</v>
      </c>
      <c r="E91" s="115" t="b">
        <v>0</v>
      </c>
      <c r="F91" s="115" t="b">
        <v>0</v>
      </c>
      <c r="G91" s="115" t="b">
        <v>0</v>
      </c>
    </row>
    <row r="92" spans="1:7" ht="15">
      <c r="A92" s="115" t="s">
        <v>566</v>
      </c>
      <c r="B92" s="115">
        <v>2</v>
      </c>
      <c r="C92" s="120">
        <v>0.0025075157106224893</v>
      </c>
      <c r="D92" s="115" t="s">
        <v>618</v>
      </c>
      <c r="E92" s="115" t="b">
        <v>0</v>
      </c>
      <c r="F92" s="115" t="b">
        <v>0</v>
      </c>
      <c r="G92" s="115" t="b">
        <v>0</v>
      </c>
    </row>
    <row r="93" spans="1:7" ht="15">
      <c r="A93" s="115" t="s">
        <v>567</v>
      </c>
      <c r="B93" s="115">
        <v>2</v>
      </c>
      <c r="C93" s="120">
        <v>0.0025075157106224893</v>
      </c>
      <c r="D93" s="115" t="s">
        <v>618</v>
      </c>
      <c r="E93" s="115" t="b">
        <v>0</v>
      </c>
      <c r="F93" s="115" t="b">
        <v>0</v>
      </c>
      <c r="G93" s="115" t="b">
        <v>0</v>
      </c>
    </row>
    <row r="94" spans="1:7" ht="15">
      <c r="A94" s="115" t="s">
        <v>568</v>
      </c>
      <c r="B94" s="115">
        <v>2</v>
      </c>
      <c r="C94" s="120">
        <v>0.0025075157106224893</v>
      </c>
      <c r="D94" s="115" t="s">
        <v>618</v>
      </c>
      <c r="E94" s="115" t="b">
        <v>0</v>
      </c>
      <c r="F94" s="115" t="b">
        <v>0</v>
      </c>
      <c r="G94" s="115" t="b">
        <v>0</v>
      </c>
    </row>
    <row r="95" spans="1:7" ht="15">
      <c r="A95" s="115" t="s">
        <v>569</v>
      </c>
      <c r="B95" s="115">
        <v>2</v>
      </c>
      <c r="C95" s="120">
        <v>0.0025075157106224893</v>
      </c>
      <c r="D95" s="115" t="s">
        <v>618</v>
      </c>
      <c r="E95" s="115" t="b">
        <v>0</v>
      </c>
      <c r="F95" s="115" t="b">
        <v>0</v>
      </c>
      <c r="G95" s="115" t="b">
        <v>0</v>
      </c>
    </row>
    <row r="96" spans="1:7" ht="15">
      <c r="A96" s="115" t="s">
        <v>570</v>
      </c>
      <c r="B96" s="115">
        <v>2</v>
      </c>
      <c r="C96" s="120">
        <v>0.0025075157106224893</v>
      </c>
      <c r="D96" s="115" t="s">
        <v>618</v>
      </c>
      <c r="E96" s="115" t="b">
        <v>0</v>
      </c>
      <c r="F96" s="115" t="b">
        <v>0</v>
      </c>
      <c r="G96" s="115" t="b">
        <v>0</v>
      </c>
    </row>
    <row r="97" spans="1:7" ht="15">
      <c r="A97" s="115" t="s">
        <v>571</v>
      </c>
      <c r="B97" s="115">
        <v>2</v>
      </c>
      <c r="C97" s="120">
        <v>0.0025075157106224893</v>
      </c>
      <c r="D97" s="115" t="s">
        <v>618</v>
      </c>
      <c r="E97" s="115" t="b">
        <v>0</v>
      </c>
      <c r="F97" s="115" t="b">
        <v>0</v>
      </c>
      <c r="G97" s="115" t="b">
        <v>0</v>
      </c>
    </row>
    <row r="98" spans="1:7" ht="15">
      <c r="A98" s="115" t="s">
        <v>572</v>
      </c>
      <c r="B98" s="115">
        <v>2</v>
      </c>
      <c r="C98" s="120">
        <v>0.0025075157106224893</v>
      </c>
      <c r="D98" s="115" t="s">
        <v>618</v>
      </c>
      <c r="E98" s="115" t="b">
        <v>0</v>
      </c>
      <c r="F98" s="115" t="b">
        <v>0</v>
      </c>
      <c r="G98" s="115" t="b">
        <v>0</v>
      </c>
    </row>
    <row r="99" spans="1:7" ht="15">
      <c r="A99" s="115" t="s">
        <v>573</v>
      </c>
      <c r="B99" s="115">
        <v>2</v>
      </c>
      <c r="C99" s="120">
        <v>0.0025075157106224893</v>
      </c>
      <c r="D99" s="115" t="s">
        <v>618</v>
      </c>
      <c r="E99" s="115" t="b">
        <v>0</v>
      </c>
      <c r="F99" s="115" t="b">
        <v>0</v>
      </c>
      <c r="G99" s="115" t="b">
        <v>0</v>
      </c>
    </row>
    <row r="100" spans="1:7" ht="15">
      <c r="A100" s="115" t="s">
        <v>574</v>
      </c>
      <c r="B100" s="115">
        <v>2</v>
      </c>
      <c r="C100" s="120">
        <v>0.0025075157106224893</v>
      </c>
      <c r="D100" s="115" t="s">
        <v>618</v>
      </c>
      <c r="E100" s="115" t="b">
        <v>0</v>
      </c>
      <c r="F100" s="115" t="b">
        <v>0</v>
      </c>
      <c r="G100" s="115" t="b">
        <v>0</v>
      </c>
    </row>
    <row r="101" spans="1:7" ht="15">
      <c r="A101" s="115" t="s">
        <v>575</v>
      </c>
      <c r="B101" s="115">
        <v>2</v>
      </c>
      <c r="C101" s="120">
        <v>0.0025075157106224893</v>
      </c>
      <c r="D101" s="115" t="s">
        <v>618</v>
      </c>
      <c r="E101" s="115" t="b">
        <v>0</v>
      </c>
      <c r="F101" s="115" t="b">
        <v>0</v>
      </c>
      <c r="G101" s="115" t="b">
        <v>0</v>
      </c>
    </row>
    <row r="102" spans="1:7" ht="15">
      <c r="A102" s="115" t="s">
        <v>576</v>
      </c>
      <c r="B102" s="115">
        <v>2</v>
      </c>
      <c r="C102" s="120">
        <v>0.0025075157106224893</v>
      </c>
      <c r="D102" s="115" t="s">
        <v>618</v>
      </c>
      <c r="E102" s="115" t="b">
        <v>0</v>
      </c>
      <c r="F102" s="115" t="b">
        <v>0</v>
      </c>
      <c r="G102" s="115" t="b">
        <v>0</v>
      </c>
    </row>
    <row r="103" spans="1:7" ht="15">
      <c r="A103" s="115" t="s">
        <v>577</v>
      </c>
      <c r="B103" s="115">
        <v>2</v>
      </c>
      <c r="C103" s="120">
        <v>0.0025075157106224893</v>
      </c>
      <c r="D103" s="115" t="s">
        <v>618</v>
      </c>
      <c r="E103" s="115" t="b">
        <v>0</v>
      </c>
      <c r="F103" s="115" t="b">
        <v>0</v>
      </c>
      <c r="G103" s="115" t="b">
        <v>0</v>
      </c>
    </row>
    <row r="104" spans="1:7" ht="15">
      <c r="A104" s="115" t="s">
        <v>578</v>
      </c>
      <c r="B104" s="115">
        <v>2</v>
      </c>
      <c r="C104" s="120">
        <v>0.0025075157106224893</v>
      </c>
      <c r="D104" s="115" t="s">
        <v>618</v>
      </c>
      <c r="E104" s="115" t="b">
        <v>0</v>
      </c>
      <c r="F104" s="115" t="b">
        <v>0</v>
      </c>
      <c r="G104" s="115" t="b">
        <v>0</v>
      </c>
    </row>
    <row r="105" spans="1:7" ht="15">
      <c r="A105" s="115" t="s">
        <v>579</v>
      </c>
      <c r="B105" s="115">
        <v>2</v>
      </c>
      <c r="C105" s="120">
        <v>0.0025075157106224893</v>
      </c>
      <c r="D105" s="115" t="s">
        <v>618</v>
      </c>
      <c r="E105" s="115" t="b">
        <v>0</v>
      </c>
      <c r="F105" s="115" t="b">
        <v>0</v>
      </c>
      <c r="G105" s="115" t="b">
        <v>0</v>
      </c>
    </row>
    <row r="106" spans="1:7" ht="15">
      <c r="A106" s="115" t="s">
        <v>580</v>
      </c>
      <c r="B106" s="115">
        <v>2</v>
      </c>
      <c r="C106" s="120">
        <v>0.0030474798284054147</v>
      </c>
      <c r="D106" s="115" t="s">
        <v>618</v>
      </c>
      <c r="E106" s="115" t="b">
        <v>0</v>
      </c>
      <c r="F106" s="115" t="b">
        <v>0</v>
      </c>
      <c r="G106" s="115" t="b">
        <v>0</v>
      </c>
    </row>
    <row r="107" spans="1:7" ht="15">
      <c r="A107" s="115" t="s">
        <v>581</v>
      </c>
      <c r="B107" s="115">
        <v>2</v>
      </c>
      <c r="C107" s="120">
        <v>0.0025075157106224893</v>
      </c>
      <c r="D107" s="115" t="s">
        <v>618</v>
      </c>
      <c r="E107" s="115" t="b">
        <v>0</v>
      </c>
      <c r="F107" s="115" t="b">
        <v>0</v>
      </c>
      <c r="G107" s="115" t="b">
        <v>0</v>
      </c>
    </row>
    <row r="108" spans="1:7" ht="15">
      <c r="A108" s="115" t="s">
        <v>582</v>
      </c>
      <c r="B108" s="115">
        <v>2</v>
      </c>
      <c r="C108" s="120">
        <v>0.0025075157106224893</v>
      </c>
      <c r="D108" s="115" t="s">
        <v>618</v>
      </c>
      <c r="E108" s="115" t="b">
        <v>0</v>
      </c>
      <c r="F108" s="115" t="b">
        <v>0</v>
      </c>
      <c r="G108" s="115" t="b">
        <v>0</v>
      </c>
    </row>
    <row r="109" spans="1:7" ht="15">
      <c r="A109" s="115" t="s">
        <v>583</v>
      </c>
      <c r="B109" s="115">
        <v>2</v>
      </c>
      <c r="C109" s="120">
        <v>0.0025075157106224893</v>
      </c>
      <c r="D109" s="115" t="s">
        <v>618</v>
      </c>
      <c r="E109" s="115" t="b">
        <v>0</v>
      </c>
      <c r="F109" s="115" t="b">
        <v>0</v>
      </c>
      <c r="G109" s="115" t="b">
        <v>0</v>
      </c>
    </row>
    <row r="110" spans="1:7" ht="15">
      <c r="A110" s="115" t="s">
        <v>584</v>
      </c>
      <c r="B110" s="115">
        <v>2</v>
      </c>
      <c r="C110" s="120">
        <v>0.0025075157106224893</v>
      </c>
      <c r="D110" s="115" t="s">
        <v>618</v>
      </c>
      <c r="E110" s="115" t="b">
        <v>0</v>
      </c>
      <c r="F110" s="115" t="b">
        <v>0</v>
      </c>
      <c r="G110" s="115" t="b">
        <v>0</v>
      </c>
    </row>
    <row r="111" spans="1:7" ht="15">
      <c r="A111" s="115" t="s">
        <v>585</v>
      </c>
      <c r="B111" s="115">
        <v>2</v>
      </c>
      <c r="C111" s="120">
        <v>0.0025075157106224893</v>
      </c>
      <c r="D111" s="115" t="s">
        <v>618</v>
      </c>
      <c r="E111" s="115" t="b">
        <v>0</v>
      </c>
      <c r="F111" s="115" t="b">
        <v>0</v>
      </c>
      <c r="G111" s="115" t="b">
        <v>0</v>
      </c>
    </row>
    <row r="112" spans="1:7" ht="15">
      <c r="A112" s="115" t="s">
        <v>586</v>
      </c>
      <c r="B112" s="115">
        <v>2</v>
      </c>
      <c r="C112" s="120">
        <v>0.0025075157106224893</v>
      </c>
      <c r="D112" s="115" t="s">
        <v>618</v>
      </c>
      <c r="E112" s="115" t="b">
        <v>0</v>
      </c>
      <c r="F112" s="115" t="b">
        <v>0</v>
      </c>
      <c r="G112" s="115" t="b">
        <v>0</v>
      </c>
    </row>
    <row r="113" spans="1:7" ht="15">
      <c r="A113" s="115" t="s">
        <v>587</v>
      </c>
      <c r="B113" s="115">
        <v>2</v>
      </c>
      <c r="C113" s="120">
        <v>0.0025075157106224893</v>
      </c>
      <c r="D113" s="115" t="s">
        <v>618</v>
      </c>
      <c r="E113" s="115" t="b">
        <v>0</v>
      </c>
      <c r="F113" s="115" t="b">
        <v>0</v>
      </c>
      <c r="G113" s="115" t="b">
        <v>0</v>
      </c>
    </row>
    <row r="114" spans="1:7" ht="15">
      <c r="A114" s="115" t="s">
        <v>588</v>
      </c>
      <c r="B114" s="115">
        <v>2</v>
      </c>
      <c r="C114" s="120">
        <v>0.0025075157106224893</v>
      </c>
      <c r="D114" s="115" t="s">
        <v>618</v>
      </c>
      <c r="E114" s="115" t="b">
        <v>0</v>
      </c>
      <c r="F114" s="115" t="b">
        <v>0</v>
      </c>
      <c r="G114" s="115" t="b">
        <v>0</v>
      </c>
    </row>
    <row r="115" spans="1:7" ht="15">
      <c r="A115" s="115" t="s">
        <v>589</v>
      </c>
      <c r="B115" s="115">
        <v>2</v>
      </c>
      <c r="C115" s="120">
        <v>0.0025075157106224893</v>
      </c>
      <c r="D115" s="115" t="s">
        <v>618</v>
      </c>
      <c r="E115" s="115" t="b">
        <v>0</v>
      </c>
      <c r="F115" s="115" t="b">
        <v>0</v>
      </c>
      <c r="G115" s="115" t="b">
        <v>0</v>
      </c>
    </row>
    <row r="116" spans="1:7" ht="15">
      <c r="A116" s="115" t="s">
        <v>590</v>
      </c>
      <c r="B116" s="115">
        <v>2</v>
      </c>
      <c r="C116" s="120">
        <v>0.0030474798284054147</v>
      </c>
      <c r="D116" s="115" t="s">
        <v>618</v>
      </c>
      <c r="E116" s="115" t="b">
        <v>0</v>
      </c>
      <c r="F116" s="115" t="b">
        <v>0</v>
      </c>
      <c r="G116" s="115" t="b">
        <v>0</v>
      </c>
    </row>
    <row r="117" spans="1:7" ht="15">
      <c r="A117" s="115" t="s">
        <v>591</v>
      </c>
      <c r="B117" s="115">
        <v>2</v>
      </c>
      <c r="C117" s="120">
        <v>0.0025075157106224893</v>
      </c>
      <c r="D117" s="115" t="s">
        <v>618</v>
      </c>
      <c r="E117" s="115" t="b">
        <v>0</v>
      </c>
      <c r="F117" s="115" t="b">
        <v>0</v>
      </c>
      <c r="G117" s="115" t="b">
        <v>0</v>
      </c>
    </row>
    <row r="118" spans="1:7" ht="15">
      <c r="A118" s="115" t="s">
        <v>592</v>
      </c>
      <c r="B118" s="115">
        <v>2</v>
      </c>
      <c r="C118" s="120">
        <v>0.0025075157106224893</v>
      </c>
      <c r="D118" s="115" t="s">
        <v>618</v>
      </c>
      <c r="E118" s="115" t="b">
        <v>0</v>
      </c>
      <c r="F118" s="115" t="b">
        <v>0</v>
      </c>
      <c r="G118" s="115" t="b">
        <v>0</v>
      </c>
    </row>
    <row r="119" spans="1:7" ht="15">
      <c r="A119" s="115" t="s">
        <v>593</v>
      </c>
      <c r="B119" s="115">
        <v>2</v>
      </c>
      <c r="C119" s="120">
        <v>0.0025075157106224893</v>
      </c>
      <c r="D119" s="115" t="s">
        <v>618</v>
      </c>
      <c r="E119" s="115" t="b">
        <v>0</v>
      </c>
      <c r="F119" s="115" t="b">
        <v>0</v>
      </c>
      <c r="G119" s="115" t="b">
        <v>0</v>
      </c>
    </row>
    <row r="120" spans="1:7" ht="15">
      <c r="A120" s="115" t="s">
        <v>594</v>
      </c>
      <c r="B120" s="115">
        <v>2</v>
      </c>
      <c r="C120" s="120">
        <v>0.0025075157106224893</v>
      </c>
      <c r="D120" s="115" t="s">
        <v>618</v>
      </c>
      <c r="E120" s="115" t="b">
        <v>0</v>
      </c>
      <c r="F120" s="115" t="b">
        <v>0</v>
      </c>
      <c r="G120" s="115" t="b">
        <v>0</v>
      </c>
    </row>
    <row r="121" spans="1:7" ht="15">
      <c r="A121" s="115" t="s">
        <v>595</v>
      </c>
      <c r="B121" s="115">
        <v>2</v>
      </c>
      <c r="C121" s="120">
        <v>0.0025075157106224893</v>
      </c>
      <c r="D121" s="115" t="s">
        <v>618</v>
      </c>
      <c r="E121" s="115" t="b">
        <v>0</v>
      </c>
      <c r="F121" s="115" t="b">
        <v>0</v>
      </c>
      <c r="G121" s="115" t="b">
        <v>0</v>
      </c>
    </row>
    <row r="122" spans="1:7" ht="15">
      <c r="A122" s="115" t="s">
        <v>596</v>
      </c>
      <c r="B122" s="115">
        <v>2</v>
      </c>
      <c r="C122" s="120">
        <v>0.0025075157106224893</v>
      </c>
      <c r="D122" s="115" t="s">
        <v>618</v>
      </c>
      <c r="E122" s="115" t="b">
        <v>0</v>
      </c>
      <c r="F122" s="115" t="b">
        <v>0</v>
      </c>
      <c r="G122" s="115" t="b">
        <v>0</v>
      </c>
    </row>
    <row r="123" spans="1:7" ht="15">
      <c r="A123" s="115" t="s">
        <v>597</v>
      </c>
      <c r="B123" s="115">
        <v>2</v>
      </c>
      <c r="C123" s="120">
        <v>0.0025075157106224893</v>
      </c>
      <c r="D123" s="115" t="s">
        <v>618</v>
      </c>
      <c r="E123" s="115" t="b">
        <v>0</v>
      </c>
      <c r="F123" s="115" t="b">
        <v>0</v>
      </c>
      <c r="G123" s="115" t="b">
        <v>0</v>
      </c>
    </row>
    <row r="124" spans="1:7" ht="15">
      <c r="A124" s="115" t="s">
        <v>598</v>
      </c>
      <c r="B124" s="115">
        <v>2</v>
      </c>
      <c r="C124" s="120">
        <v>0.0025075157106224893</v>
      </c>
      <c r="D124" s="115" t="s">
        <v>618</v>
      </c>
      <c r="E124" s="115" t="b">
        <v>0</v>
      </c>
      <c r="F124" s="115" t="b">
        <v>0</v>
      </c>
      <c r="G124" s="115" t="b">
        <v>0</v>
      </c>
    </row>
    <row r="125" spans="1:7" ht="15">
      <c r="A125" s="115" t="s">
        <v>599</v>
      </c>
      <c r="B125" s="115">
        <v>2</v>
      </c>
      <c r="C125" s="120">
        <v>0.0025075157106224893</v>
      </c>
      <c r="D125" s="115" t="s">
        <v>618</v>
      </c>
      <c r="E125" s="115" t="b">
        <v>0</v>
      </c>
      <c r="F125" s="115" t="b">
        <v>0</v>
      </c>
      <c r="G125" s="115" t="b">
        <v>0</v>
      </c>
    </row>
    <row r="126" spans="1:7" ht="15">
      <c r="A126" s="115" t="s">
        <v>600</v>
      </c>
      <c r="B126" s="115">
        <v>2</v>
      </c>
      <c r="C126" s="120">
        <v>0.0025075157106224893</v>
      </c>
      <c r="D126" s="115" t="s">
        <v>618</v>
      </c>
      <c r="E126" s="115" t="b">
        <v>0</v>
      </c>
      <c r="F126" s="115" t="b">
        <v>0</v>
      </c>
      <c r="G126" s="115" t="b">
        <v>0</v>
      </c>
    </row>
    <row r="127" spans="1:7" ht="15">
      <c r="A127" s="115" t="s">
        <v>601</v>
      </c>
      <c r="B127" s="115">
        <v>2</v>
      </c>
      <c r="C127" s="120">
        <v>0.0025075157106224893</v>
      </c>
      <c r="D127" s="115" t="s">
        <v>618</v>
      </c>
      <c r="E127" s="115" t="b">
        <v>0</v>
      </c>
      <c r="F127" s="115" t="b">
        <v>0</v>
      </c>
      <c r="G127" s="115" t="b">
        <v>0</v>
      </c>
    </row>
    <row r="128" spans="1:7" ht="15">
      <c r="A128" s="115" t="s">
        <v>602</v>
      </c>
      <c r="B128" s="115">
        <v>2</v>
      </c>
      <c r="C128" s="120">
        <v>0.0025075157106224893</v>
      </c>
      <c r="D128" s="115" t="s">
        <v>618</v>
      </c>
      <c r="E128" s="115" t="b">
        <v>0</v>
      </c>
      <c r="F128" s="115" t="b">
        <v>0</v>
      </c>
      <c r="G128" s="115" t="b">
        <v>0</v>
      </c>
    </row>
    <row r="129" spans="1:7" ht="15">
      <c r="A129" s="115" t="s">
        <v>603</v>
      </c>
      <c r="B129" s="115">
        <v>2</v>
      </c>
      <c r="C129" s="120">
        <v>0.0025075157106224893</v>
      </c>
      <c r="D129" s="115" t="s">
        <v>618</v>
      </c>
      <c r="E129" s="115" t="b">
        <v>0</v>
      </c>
      <c r="F129" s="115" t="b">
        <v>0</v>
      </c>
      <c r="G129" s="115" t="b">
        <v>0</v>
      </c>
    </row>
    <row r="130" spans="1:7" ht="15">
      <c r="A130" s="115" t="s">
        <v>604</v>
      </c>
      <c r="B130" s="115">
        <v>2</v>
      </c>
      <c r="C130" s="120">
        <v>0.0025075157106224893</v>
      </c>
      <c r="D130" s="115" t="s">
        <v>618</v>
      </c>
      <c r="E130" s="115" t="b">
        <v>0</v>
      </c>
      <c r="F130" s="115" t="b">
        <v>0</v>
      </c>
      <c r="G130" s="115" t="b">
        <v>0</v>
      </c>
    </row>
    <row r="131" spans="1:7" ht="15">
      <c r="A131" s="115" t="s">
        <v>605</v>
      </c>
      <c r="B131" s="115">
        <v>2</v>
      </c>
      <c r="C131" s="120">
        <v>0.0025075157106224893</v>
      </c>
      <c r="D131" s="115" t="s">
        <v>618</v>
      </c>
      <c r="E131" s="115" t="b">
        <v>0</v>
      </c>
      <c r="F131" s="115" t="b">
        <v>0</v>
      </c>
      <c r="G131" s="115" t="b">
        <v>0</v>
      </c>
    </row>
    <row r="132" spans="1:7" ht="15">
      <c r="A132" s="115" t="s">
        <v>606</v>
      </c>
      <c r="B132" s="115">
        <v>2</v>
      </c>
      <c r="C132" s="120">
        <v>0.0025075157106224893</v>
      </c>
      <c r="D132" s="115" t="s">
        <v>618</v>
      </c>
      <c r="E132" s="115" t="b">
        <v>0</v>
      </c>
      <c r="F132" s="115" t="b">
        <v>0</v>
      </c>
      <c r="G132" s="115" t="b">
        <v>0</v>
      </c>
    </row>
    <row r="133" spans="1:7" ht="15">
      <c r="A133" s="115" t="s">
        <v>607</v>
      </c>
      <c r="B133" s="115">
        <v>2</v>
      </c>
      <c r="C133" s="120">
        <v>0.0025075157106224893</v>
      </c>
      <c r="D133" s="115" t="s">
        <v>618</v>
      </c>
      <c r="E133" s="115" t="b">
        <v>0</v>
      </c>
      <c r="F133" s="115" t="b">
        <v>0</v>
      </c>
      <c r="G133" s="115" t="b">
        <v>0</v>
      </c>
    </row>
    <row r="134" spans="1:7" ht="15">
      <c r="A134" s="115" t="s">
        <v>608</v>
      </c>
      <c r="B134" s="115">
        <v>2</v>
      </c>
      <c r="C134" s="120">
        <v>0.0025075157106224893</v>
      </c>
      <c r="D134" s="115" t="s">
        <v>618</v>
      </c>
      <c r="E134" s="115" t="b">
        <v>0</v>
      </c>
      <c r="F134" s="115" t="b">
        <v>0</v>
      </c>
      <c r="G134" s="115" t="b">
        <v>0</v>
      </c>
    </row>
    <row r="135" spans="1:7" ht="15">
      <c r="A135" s="115" t="s">
        <v>609</v>
      </c>
      <c r="B135" s="115">
        <v>2</v>
      </c>
      <c r="C135" s="120">
        <v>0.0025075157106224893</v>
      </c>
      <c r="D135" s="115" t="s">
        <v>618</v>
      </c>
      <c r="E135" s="115" t="b">
        <v>0</v>
      </c>
      <c r="F135" s="115" t="b">
        <v>0</v>
      </c>
      <c r="G135" s="115" t="b">
        <v>0</v>
      </c>
    </row>
    <row r="136" spans="1:7" ht="15">
      <c r="A136" s="115" t="s">
        <v>610</v>
      </c>
      <c r="B136" s="115">
        <v>2</v>
      </c>
      <c r="C136" s="120">
        <v>0.0030474798284054147</v>
      </c>
      <c r="D136" s="115" t="s">
        <v>618</v>
      </c>
      <c r="E136" s="115" t="b">
        <v>0</v>
      </c>
      <c r="F136" s="115" t="b">
        <v>0</v>
      </c>
      <c r="G136" s="115" t="b">
        <v>0</v>
      </c>
    </row>
    <row r="137" spans="1:7" ht="15">
      <c r="A137" s="115" t="s">
        <v>611</v>
      </c>
      <c r="B137" s="115">
        <v>2</v>
      </c>
      <c r="C137" s="120">
        <v>0.0030474798284054147</v>
      </c>
      <c r="D137" s="115" t="s">
        <v>618</v>
      </c>
      <c r="E137" s="115" t="b">
        <v>0</v>
      </c>
      <c r="F137" s="115" t="b">
        <v>0</v>
      </c>
      <c r="G137" s="115" t="b">
        <v>0</v>
      </c>
    </row>
    <row r="138" spans="1:7" ht="15">
      <c r="A138" s="115" t="s">
        <v>612</v>
      </c>
      <c r="B138" s="115">
        <v>2</v>
      </c>
      <c r="C138" s="120">
        <v>0.0030474798284054147</v>
      </c>
      <c r="D138" s="115" t="s">
        <v>618</v>
      </c>
      <c r="E138" s="115" t="b">
        <v>0</v>
      </c>
      <c r="F138" s="115" t="b">
        <v>0</v>
      </c>
      <c r="G138" s="115" t="b">
        <v>0</v>
      </c>
    </row>
    <row r="139" spans="1:7" ht="15">
      <c r="A139" s="115" t="s">
        <v>613</v>
      </c>
      <c r="B139" s="115">
        <v>2</v>
      </c>
      <c r="C139" s="120">
        <v>0.0030474798284054147</v>
      </c>
      <c r="D139" s="115" t="s">
        <v>618</v>
      </c>
      <c r="E139" s="115" t="b">
        <v>0</v>
      </c>
      <c r="F139" s="115" t="b">
        <v>0</v>
      </c>
      <c r="G139" s="115" t="b">
        <v>0</v>
      </c>
    </row>
    <row r="140" spans="1:7" ht="15">
      <c r="A140" s="115" t="s">
        <v>614</v>
      </c>
      <c r="B140" s="115">
        <v>2</v>
      </c>
      <c r="C140" s="120">
        <v>0.0030474798284054147</v>
      </c>
      <c r="D140" s="115" t="s">
        <v>618</v>
      </c>
      <c r="E140" s="115" t="b">
        <v>0</v>
      </c>
      <c r="F140" s="115" t="b">
        <v>0</v>
      </c>
      <c r="G140" s="115" t="b">
        <v>0</v>
      </c>
    </row>
    <row r="141" spans="1:7" ht="15">
      <c r="A141" s="115" t="s">
        <v>615</v>
      </c>
      <c r="B141" s="115">
        <v>2</v>
      </c>
      <c r="C141" s="120">
        <v>0.0025075157106224893</v>
      </c>
      <c r="D141" s="115" t="s">
        <v>618</v>
      </c>
      <c r="E141" s="115" t="b">
        <v>0</v>
      </c>
      <c r="F141" s="115" t="b">
        <v>0</v>
      </c>
      <c r="G141" s="115" t="b">
        <v>0</v>
      </c>
    </row>
    <row r="142" spans="1:7" ht="15">
      <c r="A142" s="115" t="s">
        <v>481</v>
      </c>
      <c r="B142" s="115">
        <v>46</v>
      </c>
      <c r="C142" s="120">
        <v>0.07009203605332454</v>
      </c>
      <c r="D142" s="115" t="s">
        <v>461</v>
      </c>
      <c r="E142" s="115" t="b">
        <v>0</v>
      </c>
      <c r="F142" s="115" t="b">
        <v>0</v>
      </c>
      <c r="G142" s="115" t="b">
        <v>0</v>
      </c>
    </row>
    <row r="143" spans="1:7" ht="15">
      <c r="A143" s="115" t="s">
        <v>482</v>
      </c>
      <c r="B143" s="115">
        <v>38</v>
      </c>
      <c r="C143" s="120">
        <v>0.05790211673970288</v>
      </c>
      <c r="D143" s="115" t="s">
        <v>461</v>
      </c>
      <c r="E143" s="115" t="b">
        <v>0</v>
      </c>
      <c r="F143" s="115" t="b">
        <v>0</v>
      </c>
      <c r="G143" s="115" t="b">
        <v>0</v>
      </c>
    </row>
    <row r="144" spans="1:7" ht="15">
      <c r="A144" s="115" t="s">
        <v>483</v>
      </c>
      <c r="B144" s="115">
        <v>37</v>
      </c>
      <c r="C144" s="120">
        <v>0.056378376825500176</v>
      </c>
      <c r="D144" s="115" t="s">
        <v>461</v>
      </c>
      <c r="E144" s="115" t="b">
        <v>0</v>
      </c>
      <c r="F144" s="115" t="b">
        <v>0</v>
      </c>
      <c r="G144" s="115" t="b">
        <v>0</v>
      </c>
    </row>
    <row r="145" spans="1:7" ht="15">
      <c r="A145" s="115" t="s">
        <v>484</v>
      </c>
      <c r="B145" s="115">
        <v>37</v>
      </c>
      <c r="C145" s="120">
        <v>0.056378376825500176</v>
      </c>
      <c r="D145" s="115" t="s">
        <v>461</v>
      </c>
      <c r="E145" s="115" t="b">
        <v>0</v>
      </c>
      <c r="F145" s="115" t="b">
        <v>0</v>
      </c>
      <c r="G145" s="115" t="b">
        <v>0</v>
      </c>
    </row>
    <row r="146" spans="1:7" ht="15">
      <c r="A146" s="115" t="s">
        <v>485</v>
      </c>
      <c r="B146" s="115">
        <v>16</v>
      </c>
      <c r="C146" s="120">
        <v>0.017533255599875966</v>
      </c>
      <c r="D146" s="115" t="s">
        <v>461</v>
      </c>
      <c r="E146" s="115" t="b">
        <v>0</v>
      </c>
      <c r="F146" s="115" t="b">
        <v>0</v>
      </c>
      <c r="G146" s="115" t="b">
        <v>0</v>
      </c>
    </row>
    <row r="147" spans="1:7" ht="15">
      <c r="A147" s="115" t="s">
        <v>486</v>
      </c>
      <c r="B147" s="115">
        <v>13</v>
      </c>
      <c r="C147" s="120">
        <v>0.019808618884635195</v>
      </c>
      <c r="D147" s="115" t="s">
        <v>461</v>
      </c>
      <c r="E147" s="115" t="b">
        <v>0</v>
      </c>
      <c r="F147" s="115" t="b">
        <v>0</v>
      </c>
      <c r="G147" s="115" t="b">
        <v>0</v>
      </c>
    </row>
    <row r="148" spans="1:7" ht="15">
      <c r="A148" s="115" t="s">
        <v>487</v>
      </c>
      <c r="B148" s="115">
        <v>13</v>
      </c>
      <c r="C148" s="120">
        <v>0.019808618884635195</v>
      </c>
      <c r="D148" s="115" t="s">
        <v>461</v>
      </c>
      <c r="E148" s="115" t="b">
        <v>0</v>
      </c>
      <c r="F148" s="115" t="b">
        <v>0</v>
      </c>
      <c r="G148" s="115" t="b">
        <v>0</v>
      </c>
    </row>
    <row r="149" spans="1:7" ht="15">
      <c r="A149" s="115" t="s">
        <v>488</v>
      </c>
      <c r="B149" s="115">
        <v>12</v>
      </c>
      <c r="C149" s="120">
        <v>0.007077065318505405</v>
      </c>
      <c r="D149" s="115" t="s">
        <v>461</v>
      </c>
      <c r="E149" s="115" t="b">
        <v>0</v>
      </c>
      <c r="F149" s="115" t="b">
        <v>0</v>
      </c>
      <c r="G149" s="115" t="b">
        <v>0</v>
      </c>
    </row>
    <row r="150" spans="1:7" ht="15">
      <c r="A150" s="115" t="s">
        <v>489</v>
      </c>
      <c r="B150" s="115">
        <v>11</v>
      </c>
      <c r="C150" s="120">
        <v>0.010821533760617596</v>
      </c>
      <c r="D150" s="115" t="s">
        <v>461</v>
      </c>
      <c r="E150" s="115" t="b">
        <v>0</v>
      </c>
      <c r="F150" s="115" t="b">
        <v>0</v>
      </c>
      <c r="G150" s="115" t="b">
        <v>0</v>
      </c>
    </row>
    <row r="151" spans="1:7" ht="15">
      <c r="A151" s="115" t="s">
        <v>490</v>
      </c>
      <c r="B151" s="115">
        <v>11</v>
      </c>
      <c r="C151" s="120">
        <v>0.006895668204211845</v>
      </c>
      <c r="D151" s="115" t="s">
        <v>461</v>
      </c>
      <c r="E151" s="115" t="b">
        <v>0</v>
      </c>
      <c r="F151" s="115" t="b">
        <v>0</v>
      </c>
      <c r="G151" s="115" t="b">
        <v>0</v>
      </c>
    </row>
    <row r="152" spans="1:7" ht="15">
      <c r="A152" s="115" t="s">
        <v>493</v>
      </c>
      <c r="B152" s="115">
        <v>10</v>
      </c>
      <c r="C152" s="120">
        <v>0.006268789276556223</v>
      </c>
      <c r="D152" s="115" t="s">
        <v>461</v>
      </c>
      <c r="E152" s="115" t="b">
        <v>0</v>
      </c>
      <c r="F152" s="115" t="b">
        <v>0</v>
      </c>
      <c r="G152" s="115" t="b">
        <v>0</v>
      </c>
    </row>
    <row r="153" spans="1:7" ht="15">
      <c r="A153" s="115" t="s">
        <v>492</v>
      </c>
      <c r="B153" s="115">
        <v>10</v>
      </c>
      <c r="C153" s="120">
        <v>0.006268789276556223</v>
      </c>
      <c r="D153" s="115" t="s">
        <v>461</v>
      </c>
      <c r="E153" s="115" t="b">
        <v>0</v>
      </c>
      <c r="F153" s="115" t="b">
        <v>0</v>
      </c>
      <c r="G153" s="115" t="b">
        <v>0</v>
      </c>
    </row>
    <row r="154" spans="1:7" ht="15">
      <c r="A154" s="115" t="s">
        <v>494</v>
      </c>
      <c r="B154" s="115">
        <v>10</v>
      </c>
      <c r="C154" s="120">
        <v>0.010958284749922479</v>
      </c>
      <c r="D154" s="115" t="s">
        <v>461</v>
      </c>
      <c r="E154" s="115" t="b">
        <v>0</v>
      </c>
      <c r="F154" s="115" t="b">
        <v>0</v>
      </c>
      <c r="G154" s="115" t="b">
        <v>0</v>
      </c>
    </row>
    <row r="155" spans="1:7" ht="15">
      <c r="A155" s="115" t="s">
        <v>491</v>
      </c>
      <c r="B155" s="115">
        <v>10</v>
      </c>
      <c r="C155" s="120">
        <v>0.007137937375283185</v>
      </c>
      <c r="D155" s="115" t="s">
        <v>461</v>
      </c>
      <c r="E155" s="115" t="b">
        <v>0</v>
      </c>
      <c r="F155" s="115" t="b">
        <v>0</v>
      </c>
      <c r="G155" s="115" t="b">
        <v>0</v>
      </c>
    </row>
    <row r="156" spans="1:7" ht="15">
      <c r="A156" s="115" t="s">
        <v>495</v>
      </c>
      <c r="B156" s="115">
        <v>9</v>
      </c>
      <c r="C156" s="120">
        <v>0.006011253322036094</v>
      </c>
      <c r="D156" s="115" t="s">
        <v>461</v>
      </c>
      <c r="E156" s="115" t="b">
        <v>0</v>
      </c>
      <c r="F156" s="115" t="b">
        <v>0</v>
      </c>
      <c r="G156" s="115" t="b">
        <v>0</v>
      </c>
    </row>
    <row r="157" spans="1:7" ht="15">
      <c r="A157" s="115" t="s">
        <v>496</v>
      </c>
      <c r="B157" s="115">
        <v>9</v>
      </c>
      <c r="C157" s="120">
        <v>0.011283820697801202</v>
      </c>
      <c r="D157" s="115" t="s">
        <v>461</v>
      </c>
      <c r="E157" s="115" t="b">
        <v>0</v>
      </c>
      <c r="F157" s="115" t="b">
        <v>0</v>
      </c>
      <c r="G157" s="115" t="b">
        <v>0</v>
      </c>
    </row>
    <row r="158" spans="1:7" ht="15">
      <c r="A158" s="115" t="s">
        <v>497</v>
      </c>
      <c r="B158" s="115">
        <v>7</v>
      </c>
      <c r="C158" s="120">
        <v>0.0053606311661455915</v>
      </c>
      <c r="D158" s="115" t="s">
        <v>461</v>
      </c>
      <c r="E158" s="115" t="b">
        <v>0</v>
      </c>
      <c r="F158" s="115" t="b">
        <v>0</v>
      </c>
      <c r="G158" s="115" t="b">
        <v>0</v>
      </c>
    </row>
    <row r="159" spans="1:7" ht="15">
      <c r="A159" s="115" t="s">
        <v>500</v>
      </c>
      <c r="B159" s="115">
        <v>6</v>
      </c>
      <c r="C159" s="120">
        <v>0.00495507849660471</v>
      </c>
      <c r="D159" s="115" t="s">
        <v>461</v>
      </c>
      <c r="E159" s="115" t="b">
        <v>0</v>
      </c>
      <c r="F159" s="115" t="b">
        <v>0</v>
      </c>
      <c r="G159" s="115" t="b">
        <v>0</v>
      </c>
    </row>
    <row r="160" spans="1:7" ht="15">
      <c r="A160" s="115" t="s">
        <v>498</v>
      </c>
      <c r="B160" s="115">
        <v>6</v>
      </c>
      <c r="C160" s="120">
        <v>0.00495507849660471</v>
      </c>
      <c r="D160" s="115" t="s">
        <v>461</v>
      </c>
      <c r="E160" s="115" t="b">
        <v>0</v>
      </c>
      <c r="F160" s="115" t="b">
        <v>0</v>
      </c>
      <c r="G160" s="115" t="b">
        <v>0</v>
      </c>
    </row>
    <row r="161" spans="1:7" ht="15">
      <c r="A161" s="115" t="s">
        <v>499</v>
      </c>
      <c r="B161" s="115">
        <v>6</v>
      </c>
      <c r="C161" s="120">
        <v>0.00495507849660471</v>
      </c>
      <c r="D161" s="115" t="s">
        <v>461</v>
      </c>
      <c r="E161" s="115" t="b">
        <v>0</v>
      </c>
      <c r="F161" s="115" t="b">
        <v>0</v>
      </c>
      <c r="G161" s="115" t="b">
        <v>0</v>
      </c>
    </row>
    <row r="162" spans="1:7" ht="15">
      <c r="A162" s="115" t="s">
        <v>502</v>
      </c>
      <c r="B162" s="115">
        <v>5</v>
      </c>
      <c r="C162" s="120">
        <v>0.004918878982098908</v>
      </c>
      <c r="D162" s="115" t="s">
        <v>461</v>
      </c>
      <c r="E162" s="115" t="b">
        <v>0</v>
      </c>
      <c r="F162" s="115" t="b">
        <v>0</v>
      </c>
      <c r="G162" s="115" t="b">
        <v>0</v>
      </c>
    </row>
    <row r="163" spans="1:7" ht="15">
      <c r="A163" s="115" t="s">
        <v>504</v>
      </c>
      <c r="B163" s="115">
        <v>5</v>
      </c>
      <c r="C163" s="120">
        <v>0.004484304932735426</v>
      </c>
      <c r="D163" s="115" t="s">
        <v>461</v>
      </c>
      <c r="E163" s="115" t="b">
        <v>0</v>
      </c>
      <c r="F163" s="115" t="b">
        <v>0</v>
      </c>
      <c r="G163" s="115" t="b">
        <v>0</v>
      </c>
    </row>
    <row r="164" spans="1:7" ht="15">
      <c r="A164" s="115" t="s">
        <v>501</v>
      </c>
      <c r="B164" s="115">
        <v>5</v>
      </c>
      <c r="C164" s="120">
        <v>0.004484304932735426</v>
      </c>
      <c r="D164" s="115" t="s">
        <v>461</v>
      </c>
      <c r="E164" s="115" t="b">
        <v>0</v>
      </c>
      <c r="F164" s="115" t="b">
        <v>0</v>
      </c>
      <c r="G164" s="115" t="b">
        <v>0</v>
      </c>
    </row>
    <row r="165" spans="1:7" ht="15">
      <c r="A165" s="115" t="s">
        <v>505</v>
      </c>
      <c r="B165" s="115">
        <v>5</v>
      </c>
      <c r="C165" s="120">
        <v>0.004918878982098908</v>
      </c>
      <c r="D165" s="115" t="s">
        <v>461</v>
      </c>
      <c r="E165" s="115" t="b">
        <v>0</v>
      </c>
      <c r="F165" s="115" t="b">
        <v>0</v>
      </c>
      <c r="G165" s="115" t="b">
        <v>0</v>
      </c>
    </row>
    <row r="166" spans="1:7" ht="15">
      <c r="A166" s="115" t="s">
        <v>506</v>
      </c>
      <c r="B166" s="115">
        <v>5</v>
      </c>
      <c r="C166" s="120">
        <v>0.004484304932735426</v>
      </c>
      <c r="D166" s="115" t="s">
        <v>461</v>
      </c>
      <c r="E166" s="115" t="b">
        <v>0</v>
      </c>
      <c r="F166" s="115" t="b">
        <v>0</v>
      </c>
      <c r="G166" s="115" t="b">
        <v>0</v>
      </c>
    </row>
    <row r="167" spans="1:7" ht="15">
      <c r="A167" s="115" t="s">
        <v>507</v>
      </c>
      <c r="B167" s="115">
        <v>5</v>
      </c>
      <c r="C167" s="120">
        <v>0.004918878982098908</v>
      </c>
      <c r="D167" s="115" t="s">
        <v>461</v>
      </c>
      <c r="E167" s="115" t="b">
        <v>0</v>
      </c>
      <c r="F167" s="115" t="b">
        <v>0</v>
      </c>
      <c r="G167" s="115" t="b">
        <v>0</v>
      </c>
    </row>
    <row r="168" spans="1:7" ht="15">
      <c r="A168" s="115" t="s">
        <v>508</v>
      </c>
      <c r="B168" s="115">
        <v>5</v>
      </c>
      <c r="C168" s="120">
        <v>0.007618699571013537</v>
      </c>
      <c r="D168" s="115" t="s">
        <v>461</v>
      </c>
      <c r="E168" s="115" t="b">
        <v>0</v>
      </c>
      <c r="F168" s="115" t="b">
        <v>0</v>
      </c>
      <c r="G168" s="115" t="b">
        <v>0</v>
      </c>
    </row>
    <row r="169" spans="1:7" ht="15">
      <c r="A169" s="115" t="s">
        <v>503</v>
      </c>
      <c r="B169" s="115">
        <v>5</v>
      </c>
      <c r="C169" s="120">
        <v>0.004484304932735426</v>
      </c>
      <c r="D169" s="115" t="s">
        <v>461</v>
      </c>
      <c r="E169" s="115" t="b">
        <v>0</v>
      </c>
      <c r="F169" s="115" t="b">
        <v>0</v>
      </c>
      <c r="G169" s="115" t="b">
        <v>0</v>
      </c>
    </row>
    <row r="170" spans="1:7" ht="15">
      <c r="A170" s="115" t="s">
        <v>509</v>
      </c>
      <c r="B170" s="115">
        <v>4</v>
      </c>
      <c r="C170" s="120">
        <v>0.003935103185679126</v>
      </c>
      <c r="D170" s="115" t="s">
        <v>461</v>
      </c>
      <c r="E170" s="115" t="b">
        <v>0</v>
      </c>
      <c r="F170" s="115" t="b">
        <v>0</v>
      </c>
      <c r="G170" s="115" t="b">
        <v>0</v>
      </c>
    </row>
    <row r="171" spans="1:7" ht="15">
      <c r="A171" s="115" t="s">
        <v>512</v>
      </c>
      <c r="B171" s="115">
        <v>4</v>
      </c>
      <c r="C171" s="120">
        <v>0.003935103185679126</v>
      </c>
      <c r="D171" s="115" t="s">
        <v>461</v>
      </c>
      <c r="E171" s="115" t="b">
        <v>0</v>
      </c>
      <c r="F171" s="115" t="b">
        <v>0</v>
      </c>
      <c r="G171" s="115" t="b">
        <v>0</v>
      </c>
    </row>
    <row r="172" spans="1:7" ht="15">
      <c r="A172" s="115" t="s">
        <v>519</v>
      </c>
      <c r="B172" s="115">
        <v>4</v>
      </c>
      <c r="C172" s="120">
        <v>0.003935103185679126</v>
      </c>
      <c r="D172" s="115" t="s">
        <v>461</v>
      </c>
      <c r="E172" s="115" t="b">
        <v>0</v>
      </c>
      <c r="F172" s="115" t="b">
        <v>0</v>
      </c>
      <c r="G172" s="115" t="b">
        <v>0</v>
      </c>
    </row>
    <row r="173" spans="1:7" ht="15">
      <c r="A173" s="115" t="s">
        <v>511</v>
      </c>
      <c r="B173" s="115">
        <v>4</v>
      </c>
      <c r="C173" s="120">
        <v>0.0043833138999689915</v>
      </c>
      <c r="D173" s="115" t="s">
        <v>461</v>
      </c>
      <c r="E173" s="115" t="b">
        <v>0</v>
      </c>
      <c r="F173" s="115" t="b">
        <v>0</v>
      </c>
      <c r="G173" s="115" t="b">
        <v>0</v>
      </c>
    </row>
    <row r="174" spans="1:7" ht="15">
      <c r="A174" s="115" t="s">
        <v>516</v>
      </c>
      <c r="B174" s="115">
        <v>4</v>
      </c>
      <c r="C174" s="120">
        <v>0.003935103185679126</v>
      </c>
      <c r="D174" s="115" t="s">
        <v>461</v>
      </c>
      <c r="E174" s="115" t="b">
        <v>0</v>
      </c>
      <c r="F174" s="115" t="b">
        <v>0</v>
      </c>
      <c r="G174" s="115" t="b">
        <v>0</v>
      </c>
    </row>
    <row r="175" spans="1:7" ht="15">
      <c r="A175" s="115" t="s">
        <v>520</v>
      </c>
      <c r="B175" s="115">
        <v>4</v>
      </c>
      <c r="C175" s="120">
        <v>0.006094959656810829</v>
      </c>
      <c r="D175" s="115" t="s">
        <v>461</v>
      </c>
      <c r="E175" s="115" t="b">
        <v>0</v>
      </c>
      <c r="F175" s="115" t="b">
        <v>0</v>
      </c>
      <c r="G175" s="115" t="b">
        <v>0</v>
      </c>
    </row>
    <row r="176" spans="1:7" ht="15">
      <c r="A176" s="115" t="s">
        <v>521</v>
      </c>
      <c r="B176" s="115">
        <v>4</v>
      </c>
      <c r="C176" s="120">
        <v>0.006094959656810829</v>
      </c>
      <c r="D176" s="115" t="s">
        <v>461</v>
      </c>
      <c r="E176" s="115" t="b">
        <v>0</v>
      </c>
      <c r="F176" s="115" t="b">
        <v>0</v>
      </c>
      <c r="G176" s="115" t="b">
        <v>0</v>
      </c>
    </row>
    <row r="177" spans="1:7" ht="15">
      <c r="A177" s="115" t="s">
        <v>513</v>
      </c>
      <c r="B177" s="115">
        <v>4</v>
      </c>
      <c r="C177" s="120">
        <v>0.003935103185679126</v>
      </c>
      <c r="D177" s="115" t="s">
        <v>461</v>
      </c>
      <c r="E177" s="115" t="b">
        <v>0</v>
      </c>
      <c r="F177" s="115" t="b">
        <v>0</v>
      </c>
      <c r="G177" s="115" t="b">
        <v>0</v>
      </c>
    </row>
    <row r="178" spans="1:7" ht="15">
      <c r="A178" s="115" t="s">
        <v>518</v>
      </c>
      <c r="B178" s="115">
        <v>4</v>
      </c>
      <c r="C178" s="120">
        <v>0.0043833138999689915</v>
      </c>
      <c r="D178" s="115" t="s">
        <v>461</v>
      </c>
      <c r="E178" s="115" t="b">
        <v>0</v>
      </c>
      <c r="F178" s="115" t="b">
        <v>0</v>
      </c>
      <c r="G178" s="115" t="b">
        <v>0</v>
      </c>
    </row>
    <row r="179" spans="1:7" ht="15">
      <c r="A179" s="115" t="s">
        <v>510</v>
      </c>
      <c r="B179" s="115">
        <v>4</v>
      </c>
      <c r="C179" s="120">
        <v>0.003935103185679126</v>
      </c>
      <c r="D179" s="115" t="s">
        <v>461</v>
      </c>
      <c r="E179" s="115" t="b">
        <v>0</v>
      </c>
      <c r="F179" s="115" t="b">
        <v>0</v>
      </c>
      <c r="G179" s="115" t="b">
        <v>0</v>
      </c>
    </row>
    <row r="180" spans="1:7" ht="15">
      <c r="A180" s="115" t="s">
        <v>514</v>
      </c>
      <c r="B180" s="115">
        <v>4</v>
      </c>
      <c r="C180" s="120">
        <v>0.003935103185679126</v>
      </c>
      <c r="D180" s="115" t="s">
        <v>461</v>
      </c>
      <c r="E180" s="115" t="b">
        <v>0</v>
      </c>
      <c r="F180" s="115" t="b">
        <v>0</v>
      </c>
      <c r="G180" s="115" t="b">
        <v>0</v>
      </c>
    </row>
    <row r="181" spans="1:7" ht="15">
      <c r="A181" s="115" t="s">
        <v>515</v>
      </c>
      <c r="B181" s="115">
        <v>4</v>
      </c>
      <c r="C181" s="120">
        <v>0.003935103185679126</v>
      </c>
      <c r="D181" s="115" t="s">
        <v>461</v>
      </c>
      <c r="E181" s="115" t="b">
        <v>0</v>
      </c>
      <c r="F181" s="115" t="b">
        <v>0</v>
      </c>
      <c r="G181" s="115" t="b">
        <v>0</v>
      </c>
    </row>
    <row r="182" spans="1:7" ht="15">
      <c r="A182" s="115" t="s">
        <v>517</v>
      </c>
      <c r="B182" s="115">
        <v>4</v>
      </c>
      <c r="C182" s="120">
        <v>0.005015031421244979</v>
      </c>
      <c r="D182" s="115" t="s">
        <v>461</v>
      </c>
      <c r="E182" s="115" t="b">
        <v>0</v>
      </c>
      <c r="F182" s="115" t="b">
        <v>0</v>
      </c>
      <c r="G182" s="115" t="b">
        <v>0</v>
      </c>
    </row>
    <row r="183" spans="1:7" ht="15">
      <c r="A183" s="115" t="s">
        <v>529</v>
      </c>
      <c r="B183" s="115">
        <v>3</v>
      </c>
      <c r="C183" s="120">
        <v>0.0032874854249767436</v>
      </c>
      <c r="D183" s="115" t="s">
        <v>461</v>
      </c>
      <c r="E183" s="115" t="b">
        <v>0</v>
      </c>
      <c r="F183" s="115" t="b">
        <v>0</v>
      </c>
      <c r="G183" s="115" t="b">
        <v>0</v>
      </c>
    </row>
    <row r="184" spans="1:7" ht="15">
      <c r="A184" s="115" t="s">
        <v>546</v>
      </c>
      <c r="B184" s="115">
        <v>3</v>
      </c>
      <c r="C184" s="120">
        <v>0.0032874854249767436</v>
      </c>
      <c r="D184" s="115" t="s">
        <v>461</v>
      </c>
      <c r="E184" s="115" t="b">
        <v>0</v>
      </c>
      <c r="F184" s="115" t="b">
        <v>0</v>
      </c>
      <c r="G184" s="115" t="b">
        <v>0</v>
      </c>
    </row>
    <row r="185" spans="1:7" ht="15">
      <c r="A185" s="115" t="s">
        <v>544</v>
      </c>
      <c r="B185" s="115">
        <v>3</v>
      </c>
      <c r="C185" s="120">
        <v>0.0037612735659337338</v>
      </c>
      <c r="D185" s="115" t="s">
        <v>461</v>
      </c>
      <c r="E185" s="115" t="b">
        <v>0</v>
      </c>
      <c r="F185" s="115" t="b">
        <v>0</v>
      </c>
      <c r="G185" s="115" t="b">
        <v>0</v>
      </c>
    </row>
    <row r="186" spans="1:7" ht="15">
      <c r="A186" s="115" t="s">
        <v>536</v>
      </c>
      <c r="B186" s="115">
        <v>3</v>
      </c>
      <c r="C186" s="120">
        <v>0.0032874854249767436</v>
      </c>
      <c r="D186" s="115" t="s">
        <v>461</v>
      </c>
      <c r="E186" s="115" t="b">
        <v>0</v>
      </c>
      <c r="F186" s="115" t="b">
        <v>0</v>
      </c>
      <c r="G186" s="115" t="b">
        <v>0</v>
      </c>
    </row>
    <row r="187" spans="1:7" ht="15">
      <c r="A187" s="115" t="s">
        <v>540</v>
      </c>
      <c r="B187" s="115">
        <v>3</v>
      </c>
      <c r="C187" s="120">
        <v>0.0032874854249767436</v>
      </c>
      <c r="D187" s="115" t="s">
        <v>461</v>
      </c>
      <c r="E187" s="115" t="b">
        <v>0</v>
      </c>
      <c r="F187" s="115" t="b">
        <v>0</v>
      </c>
      <c r="G187" s="115" t="b">
        <v>0</v>
      </c>
    </row>
    <row r="188" spans="1:7" ht="15">
      <c r="A188" s="115" t="s">
        <v>547</v>
      </c>
      <c r="B188" s="115">
        <v>3</v>
      </c>
      <c r="C188" s="120">
        <v>0.0037612735659337338</v>
      </c>
      <c r="D188" s="115" t="s">
        <v>461</v>
      </c>
      <c r="E188" s="115" t="b">
        <v>0</v>
      </c>
      <c r="F188" s="115" t="b">
        <v>0</v>
      </c>
      <c r="G188" s="115" t="b">
        <v>0</v>
      </c>
    </row>
    <row r="189" spans="1:7" ht="15">
      <c r="A189" s="115" t="s">
        <v>531</v>
      </c>
      <c r="B189" s="115">
        <v>3</v>
      </c>
      <c r="C189" s="120">
        <v>0.0032874854249767436</v>
      </c>
      <c r="D189" s="115" t="s">
        <v>461</v>
      </c>
      <c r="E189" s="115" t="b">
        <v>0</v>
      </c>
      <c r="F189" s="115" t="b">
        <v>0</v>
      </c>
      <c r="G189" s="115" t="b">
        <v>0</v>
      </c>
    </row>
    <row r="190" spans="1:7" ht="15">
      <c r="A190" s="115" t="s">
        <v>532</v>
      </c>
      <c r="B190" s="115">
        <v>3</v>
      </c>
      <c r="C190" s="120">
        <v>0.0032874854249767436</v>
      </c>
      <c r="D190" s="115" t="s">
        <v>461</v>
      </c>
      <c r="E190" s="115" t="b">
        <v>0</v>
      </c>
      <c r="F190" s="115" t="b">
        <v>0</v>
      </c>
      <c r="G190" s="115" t="b">
        <v>0</v>
      </c>
    </row>
    <row r="191" spans="1:7" ht="15">
      <c r="A191" s="115" t="s">
        <v>533</v>
      </c>
      <c r="B191" s="115">
        <v>3</v>
      </c>
      <c r="C191" s="120">
        <v>0.0032874854249767436</v>
      </c>
      <c r="D191" s="115" t="s">
        <v>461</v>
      </c>
      <c r="E191" s="115" t="b">
        <v>0</v>
      </c>
      <c r="F191" s="115" t="b">
        <v>0</v>
      </c>
      <c r="G191" s="115" t="b">
        <v>0</v>
      </c>
    </row>
    <row r="192" spans="1:7" ht="15">
      <c r="A192" s="115" t="s">
        <v>534</v>
      </c>
      <c r="B192" s="115">
        <v>3</v>
      </c>
      <c r="C192" s="120">
        <v>0.0032874854249767436</v>
      </c>
      <c r="D192" s="115" t="s">
        <v>461</v>
      </c>
      <c r="E192" s="115" t="b">
        <v>0</v>
      </c>
      <c r="F192" s="115" t="b">
        <v>0</v>
      </c>
      <c r="G192" s="115" t="b">
        <v>0</v>
      </c>
    </row>
    <row r="193" spans="1:7" ht="15">
      <c r="A193" s="115" t="s">
        <v>523</v>
      </c>
      <c r="B193" s="115">
        <v>3</v>
      </c>
      <c r="C193" s="120">
        <v>0.0032874854249767436</v>
      </c>
      <c r="D193" s="115" t="s">
        <v>461</v>
      </c>
      <c r="E193" s="115" t="b">
        <v>1</v>
      </c>
      <c r="F193" s="115" t="b">
        <v>0</v>
      </c>
      <c r="G193" s="115" t="b">
        <v>0</v>
      </c>
    </row>
    <row r="194" spans="1:7" ht="15">
      <c r="A194" s="115" t="s">
        <v>522</v>
      </c>
      <c r="B194" s="115">
        <v>3</v>
      </c>
      <c r="C194" s="120">
        <v>0.0032874854249767436</v>
      </c>
      <c r="D194" s="115" t="s">
        <v>461</v>
      </c>
      <c r="E194" s="115" t="b">
        <v>0</v>
      </c>
      <c r="F194" s="115" t="b">
        <v>0</v>
      </c>
      <c r="G194" s="115" t="b">
        <v>0</v>
      </c>
    </row>
    <row r="195" spans="1:7" ht="15">
      <c r="A195" s="115" t="s">
        <v>530</v>
      </c>
      <c r="B195" s="115">
        <v>3</v>
      </c>
      <c r="C195" s="120">
        <v>0.0032874854249767436</v>
      </c>
      <c r="D195" s="115" t="s">
        <v>461</v>
      </c>
      <c r="E195" s="115" t="b">
        <v>0</v>
      </c>
      <c r="F195" s="115" t="b">
        <v>0</v>
      </c>
      <c r="G195" s="115" t="b">
        <v>0</v>
      </c>
    </row>
    <row r="196" spans="1:7" ht="15">
      <c r="A196" s="115" t="s">
        <v>543</v>
      </c>
      <c r="B196" s="115">
        <v>3</v>
      </c>
      <c r="C196" s="120">
        <v>0.0032874854249767436</v>
      </c>
      <c r="D196" s="115" t="s">
        <v>461</v>
      </c>
      <c r="E196" s="115" t="b">
        <v>0</v>
      </c>
      <c r="F196" s="115" t="b">
        <v>0</v>
      </c>
      <c r="G196" s="115" t="b">
        <v>0</v>
      </c>
    </row>
    <row r="197" spans="1:7" ht="15">
      <c r="A197" s="115" t="s">
        <v>539</v>
      </c>
      <c r="B197" s="115">
        <v>3</v>
      </c>
      <c r="C197" s="120">
        <v>0.0037612735659337338</v>
      </c>
      <c r="D197" s="115" t="s">
        <v>461</v>
      </c>
      <c r="E197" s="115" t="b">
        <v>0</v>
      </c>
      <c r="F197" s="115" t="b">
        <v>0</v>
      </c>
      <c r="G197" s="115" t="b">
        <v>0</v>
      </c>
    </row>
    <row r="198" spans="1:7" ht="15">
      <c r="A198" s="115" t="s">
        <v>535</v>
      </c>
      <c r="B198" s="115">
        <v>3</v>
      </c>
      <c r="C198" s="120">
        <v>0.0032874854249767436</v>
      </c>
      <c r="D198" s="115" t="s">
        <v>461</v>
      </c>
      <c r="E198" s="115" t="b">
        <v>0</v>
      </c>
      <c r="F198" s="115" t="b">
        <v>0</v>
      </c>
      <c r="G198" s="115" t="b">
        <v>0</v>
      </c>
    </row>
    <row r="199" spans="1:7" ht="15">
      <c r="A199" s="115" t="s">
        <v>545</v>
      </c>
      <c r="B199" s="115">
        <v>3</v>
      </c>
      <c r="C199" s="120">
        <v>0.0037612735659337338</v>
      </c>
      <c r="D199" s="115" t="s">
        <v>461</v>
      </c>
      <c r="E199" s="115" t="b">
        <v>0</v>
      </c>
      <c r="F199" s="115" t="b">
        <v>0</v>
      </c>
      <c r="G199" s="115" t="b">
        <v>0</v>
      </c>
    </row>
    <row r="200" spans="1:7" ht="15">
      <c r="A200" s="115" t="s">
        <v>541</v>
      </c>
      <c r="B200" s="115">
        <v>3</v>
      </c>
      <c r="C200" s="120">
        <v>0.0032874854249767436</v>
      </c>
      <c r="D200" s="115" t="s">
        <v>461</v>
      </c>
      <c r="E200" s="115" t="b">
        <v>0</v>
      </c>
      <c r="F200" s="115" t="b">
        <v>0</v>
      </c>
      <c r="G200" s="115" t="b">
        <v>0</v>
      </c>
    </row>
    <row r="201" spans="1:7" ht="15">
      <c r="A201" s="115" t="s">
        <v>542</v>
      </c>
      <c r="B201" s="115">
        <v>3</v>
      </c>
      <c r="C201" s="120">
        <v>0.0032874854249767436</v>
      </c>
      <c r="D201" s="115" t="s">
        <v>461</v>
      </c>
      <c r="E201" s="115" t="b">
        <v>0</v>
      </c>
      <c r="F201" s="115" t="b">
        <v>0</v>
      </c>
      <c r="G201" s="115" t="b">
        <v>0</v>
      </c>
    </row>
    <row r="202" spans="1:7" ht="15">
      <c r="A202" s="115" t="s">
        <v>524</v>
      </c>
      <c r="B202" s="115">
        <v>3</v>
      </c>
      <c r="C202" s="120">
        <v>0.0032874854249767436</v>
      </c>
      <c r="D202" s="115" t="s">
        <v>461</v>
      </c>
      <c r="E202" s="115" t="b">
        <v>0</v>
      </c>
      <c r="F202" s="115" t="b">
        <v>0</v>
      </c>
      <c r="G202" s="115" t="b">
        <v>0</v>
      </c>
    </row>
    <row r="203" spans="1:7" ht="15">
      <c r="A203" s="115" t="s">
        <v>527</v>
      </c>
      <c r="B203" s="115">
        <v>3</v>
      </c>
      <c r="C203" s="120">
        <v>0.0032874854249767436</v>
      </c>
      <c r="D203" s="115" t="s">
        <v>461</v>
      </c>
      <c r="E203" s="115" t="b">
        <v>0</v>
      </c>
      <c r="F203" s="115" t="b">
        <v>0</v>
      </c>
      <c r="G203" s="115" t="b">
        <v>0</v>
      </c>
    </row>
    <row r="204" spans="1:7" ht="15">
      <c r="A204" s="115" t="s">
        <v>537</v>
      </c>
      <c r="B204" s="115">
        <v>3</v>
      </c>
      <c r="C204" s="120">
        <v>0.0032874854249767436</v>
      </c>
      <c r="D204" s="115" t="s">
        <v>461</v>
      </c>
      <c r="E204" s="115" t="b">
        <v>0</v>
      </c>
      <c r="F204" s="115" t="b">
        <v>0</v>
      </c>
      <c r="G204" s="115" t="b">
        <v>0</v>
      </c>
    </row>
    <row r="205" spans="1:7" ht="15">
      <c r="A205" s="115" t="s">
        <v>538</v>
      </c>
      <c r="B205" s="115">
        <v>3</v>
      </c>
      <c r="C205" s="120">
        <v>0.0032874854249767436</v>
      </c>
      <c r="D205" s="115" t="s">
        <v>461</v>
      </c>
      <c r="E205" s="115" t="b">
        <v>0</v>
      </c>
      <c r="F205" s="115" t="b">
        <v>0</v>
      </c>
      <c r="G205" s="115" t="b">
        <v>0</v>
      </c>
    </row>
    <row r="206" spans="1:7" ht="15">
      <c r="A206" s="115" t="s">
        <v>528</v>
      </c>
      <c r="B206" s="115">
        <v>3</v>
      </c>
      <c r="C206" s="120">
        <v>0.0032874854249767436</v>
      </c>
      <c r="D206" s="115" t="s">
        <v>461</v>
      </c>
      <c r="E206" s="115" t="b">
        <v>0</v>
      </c>
      <c r="F206" s="115" t="b">
        <v>0</v>
      </c>
      <c r="G206" s="115" t="b">
        <v>0</v>
      </c>
    </row>
    <row r="207" spans="1:7" ht="15">
      <c r="A207" s="115" t="s">
        <v>525</v>
      </c>
      <c r="B207" s="115">
        <v>3</v>
      </c>
      <c r="C207" s="120">
        <v>0.0032874854249767436</v>
      </c>
      <c r="D207" s="115" t="s">
        <v>461</v>
      </c>
      <c r="E207" s="115" t="b">
        <v>0</v>
      </c>
      <c r="F207" s="115" t="b">
        <v>0</v>
      </c>
      <c r="G207" s="115" t="b">
        <v>0</v>
      </c>
    </row>
    <row r="208" spans="1:7" ht="15">
      <c r="A208" s="115" t="s">
        <v>526</v>
      </c>
      <c r="B208" s="115">
        <v>3</v>
      </c>
      <c r="C208" s="120">
        <v>0.0032874854249767436</v>
      </c>
      <c r="D208" s="115" t="s">
        <v>461</v>
      </c>
      <c r="E208" s="115" t="b">
        <v>0</v>
      </c>
      <c r="F208" s="115" t="b">
        <v>0</v>
      </c>
      <c r="G208" s="115" t="b">
        <v>0</v>
      </c>
    </row>
    <row r="209" spans="1:7" ht="15">
      <c r="A209" s="115" t="s">
        <v>550</v>
      </c>
      <c r="B209" s="115">
        <v>2</v>
      </c>
      <c r="C209" s="120">
        <v>0.0025075157106224893</v>
      </c>
      <c r="D209" s="115" t="s">
        <v>461</v>
      </c>
      <c r="E209" s="115" t="b">
        <v>0</v>
      </c>
      <c r="F209" s="115" t="b">
        <v>0</v>
      </c>
      <c r="G209" s="115" t="b">
        <v>0</v>
      </c>
    </row>
    <row r="210" spans="1:7" ht="15">
      <c r="A210" s="115" t="s">
        <v>574</v>
      </c>
      <c r="B210" s="115">
        <v>2</v>
      </c>
      <c r="C210" s="120">
        <v>0.0025075157106224893</v>
      </c>
      <c r="D210" s="115" t="s">
        <v>461</v>
      </c>
      <c r="E210" s="115" t="b">
        <v>0</v>
      </c>
      <c r="F210" s="115" t="b">
        <v>0</v>
      </c>
      <c r="G210" s="115" t="b">
        <v>0</v>
      </c>
    </row>
    <row r="211" spans="1:7" ht="15">
      <c r="A211" s="115" t="s">
        <v>561</v>
      </c>
      <c r="B211" s="115">
        <v>2</v>
      </c>
      <c r="C211" s="120">
        <v>0.0025075157106224893</v>
      </c>
      <c r="D211" s="115" t="s">
        <v>461</v>
      </c>
      <c r="E211" s="115" t="b">
        <v>0</v>
      </c>
      <c r="F211" s="115" t="b">
        <v>0</v>
      </c>
      <c r="G211" s="115" t="b">
        <v>0</v>
      </c>
    </row>
    <row r="212" spans="1:7" ht="15">
      <c r="A212" s="115" t="s">
        <v>569</v>
      </c>
      <c r="B212" s="115">
        <v>2</v>
      </c>
      <c r="C212" s="120">
        <v>0.0025075157106224893</v>
      </c>
      <c r="D212" s="115" t="s">
        <v>461</v>
      </c>
      <c r="E212" s="115" t="b">
        <v>0</v>
      </c>
      <c r="F212" s="115" t="b">
        <v>0</v>
      </c>
      <c r="G212" s="115" t="b">
        <v>0</v>
      </c>
    </row>
    <row r="213" spans="1:7" ht="15">
      <c r="A213" s="115" t="s">
        <v>555</v>
      </c>
      <c r="B213" s="115">
        <v>2</v>
      </c>
      <c r="C213" s="120">
        <v>0.0025075157106224893</v>
      </c>
      <c r="D213" s="115" t="s">
        <v>461</v>
      </c>
      <c r="E213" s="115" t="b">
        <v>0</v>
      </c>
      <c r="F213" s="115" t="b">
        <v>0</v>
      </c>
      <c r="G213" s="115" t="b">
        <v>0</v>
      </c>
    </row>
    <row r="214" spans="1:7" ht="15">
      <c r="A214" s="115" t="s">
        <v>568</v>
      </c>
      <c r="B214" s="115">
        <v>2</v>
      </c>
      <c r="C214" s="120">
        <v>0.0025075157106224893</v>
      </c>
      <c r="D214" s="115" t="s">
        <v>461</v>
      </c>
      <c r="E214" s="115" t="b">
        <v>0</v>
      </c>
      <c r="F214" s="115" t="b">
        <v>0</v>
      </c>
      <c r="G214" s="115" t="b">
        <v>0</v>
      </c>
    </row>
    <row r="215" spans="1:7" ht="15">
      <c r="A215" s="115" t="s">
        <v>600</v>
      </c>
      <c r="B215" s="115">
        <v>2</v>
      </c>
      <c r="C215" s="120">
        <v>0.0025075157106224893</v>
      </c>
      <c r="D215" s="115" t="s">
        <v>461</v>
      </c>
      <c r="E215" s="115" t="b">
        <v>0</v>
      </c>
      <c r="F215" s="115" t="b">
        <v>0</v>
      </c>
      <c r="G215" s="115" t="b">
        <v>0</v>
      </c>
    </row>
    <row r="216" spans="1:7" ht="15">
      <c r="A216" s="115" t="s">
        <v>615</v>
      </c>
      <c r="B216" s="115">
        <v>2</v>
      </c>
      <c r="C216" s="120">
        <v>0.0025075157106224893</v>
      </c>
      <c r="D216" s="115" t="s">
        <v>461</v>
      </c>
      <c r="E216" s="115" t="b">
        <v>0</v>
      </c>
      <c r="F216" s="115" t="b">
        <v>0</v>
      </c>
      <c r="G216" s="115" t="b">
        <v>0</v>
      </c>
    </row>
    <row r="217" spans="1:7" ht="15">
      <c r="A217" s="115" t="s">
        <v>559</v>
      </c>
      <c r="B217" s="115">
        <v>2</v>
      </c>
      <c r="C217" s="120">
        <v>0.0025075157106224893</v>
      </c>
      <c r="D217" s="115" t="s">
        <v>461</v>
      </c>
      <c r="E217" s="115" t="b">
        <v>0</v>
      </c>
      <c r="F217" s="115" t="b">
        <v>0</v>
      </c>
      <c r="G217" s="115" t="b">
        <v>0</v>
      </c>
    </row>
    <row r="218" spans="1:7" ht="15">
      <c r="A218" s="115" t="s">
        <v>564</v>
      </c>
      <c r="B218" s="115">
        <v>2</v>
      </c>
      <c r="C218" s="120">
        <v>0.0025075157106224893</v>
      </c>
      <c r="D218" s="115" t="s">
        <v>461</v>
      </c>
      <c r="E218" s="115" t="b">
        <v>0</v>
      </c>
      <c r="F218" s="115" t="b">
        <v>0</v>
      </c>
      <c r="G218" s="115" t="b">
        <v>0</v>
      </c>
    </row>
    <row r="219" spans="1:7" ht="15">
      <c r="A219" s="115" t="s">
        <v>588</v>
      </c>
      <c r="B219" s="115">
        <v>2</v>
      </c>
      <c r="C219" s="120">
        <v>0.0025075157106224893</v>
      </c>
      <c r="D219" s="115" t="s">
        <v>461</v>
      </c>
      <c r="E219" s="115" t="b">
        <v>0</v>
      </c>
      <c r="F219" s="115" t="b">
        <v>0</v>
      </c>
      <c r="G219" s="115" t="b">
        <v>0</v>
      </c>
    </row>
    <row r="220" spans="1:7" ht="15">
      <c r="A220" s="115" t="s">
        <v>583</v>
      </c>
      <c r="B220" s="115">
        <v>2</v>
      </c>
      <c r="C220" s="120">
        <v>0.0025075157106224893</v>
      </c>
      <c r="D220" s="115" t="s">
        <v>461</v>
      </c>
      <c r="E220" s="115" t="b">
        <v>0</v>
      </c>
      <c r="F220" s="115" t="b">
        <v>0</v>
      </c>
      <c r="G220" s="115" t="b">
        <v>0</v>
      </c>
    </row>
    <row r="221" spans="1:7" ht="15">
      <c r="A221" s="115" t="s">
        <v>589</v>
      </c>
      <c r="B221" s="115">
        <v>2</v>
      </c>
      <c r="C221" s="120">
        <v>0.0025075157106224893</v>
      </c>
      <c r="D221" s="115" t="s">
        <v>461</v>
      </c>
      <c r="E221" s="115" t="b">
        <v>0</v>
      </c>
      <c r="F221" s="115" t="b">
        <v>0</v>
      </c>
      <c r="G221" s="115" t="b">
        <v>0</v>
      </c>
    </row>
    <row r="222" spans="1:7" ht="15">
      <c r="A222" s="115" t="s">
        <v>591</v>
      </c>
      <c r="B222" s="115">
        <v>2</v>
      </c>
      <c r="C222" s="120">
        <v>0.0025075157106224893</v>
      </c>
      <c r="D222" s="115" t="s">
        <v>461</v>
      </c>
      <c r="E222" s="115" t="b">
        <v>0</v>
      </c>
      <c r="F222" s="115" t="b">
        <v>0</v>
      </c>
      <c r="G222" s="115" t="b">
        <v>0</v>
      </c>
    </row>
    <row r="223" spans="1:7" ht="15">
      <c r="A223" s="115" t="s">
        <v>565</v>
      </c>
      <c r="B223" s="115">
        <v>2</v>
      </c>
      <c r="C223" s="120">
        <v>0.0025075157106224893</v>
      </c>
      <c r="D223" s="115" t="s">
        <v>461</v>
      </c>
      <c r="E223" s="115" t="b">
        <v>0</v>
      </c>
      <c r="F223" s="115" t="b">
        <v>0</v>
      </c>
      <c r="G223" s="115" t="b">
        <v>0</v>
      </c>
    </row>
    <row r="224" spans="1:7" ht="15">
      <c r="A224" s="115" t="s">
        <v>549</v>
      </c>
      <c r="B224" s="115">
        <v>2</v>
      </c>
      <c r="C224" s="120">
        <v>0.0025075157106224893</v>
      </c>
      <c r="D224" s="115" t="s">
        <v>461</v>
      </c>
      <c r="E224" s="115" t="b">
        <v>0</v>
      </c>
      <c r="F224" s="115" t="b">
        <v>0</v>
      </c>
      <c r="G224" s="115" t="b">
        <v>0</v>
      </c>
    </row>
    <row r="225" spans="1:7" ht="15">
      <c r="A225" s="115" t="s">
        <v>602</v>
      </c>
      <c r="B225" s="115">
        <v>2</v>
      </c>
      <c r="C225" s="120">
        <v>0.0025075157106224893</v>
      </c>
      <c r="D225" s="115" t="s">
        <v>461</v>
      </c>
      <c r="E225" s="115" t="b">
        <v>0</v>
      </c>
      <c r="F225" s="115" t="b">
        <v>0</v>
      </c>
      <c r="G225" s="115" t="b">
        <v>0</v>
      </c>
    </row>
    <row r="226" spans="1:7" ht="15">
      <c r="A226" s="115" t="s">
        <v>610</v>
      </c>
      <c r="B226" s="115">
        <v>2</v>
      </c>
      <c r="C226" s="120">
        <v>0.0030474798284054147</v>
      </c>
      <c r="D226" s="115" t="s">
        <v>461</v>
      </c>
      <c r="E226" s="115" t="b">
        <v>0</v>
      </c>
      <c r="F226" s="115" t="b">
        <v>0</v>
      </c>
      <c r="G226" s="115" t="b">
        <v>0</v>
      </c>
    </row>
    <row r="227" spans="1:7" ht="15">
      <c r="A227" s="115" t="s">
        <v>582</v>
      </c>
      <c r="B227" s="115">
        <v>2</v>
      </c>
      <c r="C227" s="120">
        <v>0.0025075157106224893</v>
      </c>
      <c r="D227" s="115" t="s">
        <v>461</v>
      </c>
      <c r="E227" s="115" t="b">
        <v>0</v>
      </c>
      <c r="F227" s="115" t="b">
        <v>0</v>
      </c>
      <c r="G227" s="115" t="b">
        <v>0</v>
      </c>
    </row>
    <row r="228" spans="1:7" ht="15">
      <c r="A228" s="115" t="s">
        <v>611</v>
      </c>
      <c r="B228" s="115">
        <v>2</v>
      </c>
      <c r="C228" s="120">
        <v>0.0030474798284054147</v>
      </c>
      <c r="D228" s="115" t="s">
        <v>461</v>
      </c>
      <c r="E228" s="115" t="b">
        <v>0</v>
      </c>
      <c r="F228" s="115" t="b">
        <v>0</v>
      </c>
      <c r="G228" s="115" t="b">
        <v>0</v>
      </c>
    </row>
    <row r="229" spans="1:7" ht="15">
      <c r="A229" s="115" t="s">
        <v>612</v>
      </c>
      <c r="B229" s="115">
        <v>2</v>
      </c>
      <c r="C229" s="120">
        <v>0.0030474798284054147</v>
      </c>
      <c r="D229" s="115" t="s">
        <v>461</v>
      </c>
      <c r="E229" s="115" t="b">
        <v>0</v>
      </c>
      <c r="F229" s="115" t="b">
        <v>0</v>
      </c>
      <c r="G229" s="115" t="b">
        <v>0</v>
      </c>
    </row>
    <row r="230" spans="1:7" ht="15">
      <c r="A230" s="115" t="s">
        <v>613</v>
      </c>
      <c r="B230" s="115">
        <v>2</v>
      </c>
      <c r="C230" s="120">
        <v>0.0030474798284054147</v>
      </c>
      <c r="D230" s="115" t="s">
        <v>461</v>
      </c>
      <c r="E230" s="115" t="b">
        <v>0</v>
      </c>
      <c r="F230" s="115" t="b">
        <v>0</v>
      </c>
      <c r="G230" s="115" t="b">
        <v>0</v>
      </c>
    </row>
    <row r="231" spans="1:7" ht="15">
      <c r="A231" s="115" t="s">
        <v>614</v>
      </c>
      <c r="B231" s="115">
        <v>2</v>
      </c>
      <c r="C231" s="120">
        <v>0.0030474798284054147</v>
      </c>
      <c r="D231" s="115" t="s">
        <v>461</v>
      </c>
      <c r="E231" s="115" t="b">
        <v>0</v>
      </c>
      <c r="F231" s="115" t="b">
        <v>0</v>
      </c>
      <c r="G231" s="115" t="b">
        <v>0</v>
      </c>
    </row>
    <row r="232" spans="1:7" ht="15">
      <c r="A232" s="115" t="s">
        <v>558</v>
      </c>
      <c r="B232" s="115">
        <v>2</v>
      </c>
      <c r="C232" s="120">
        <v>0.0025075157106224893</v>
      </c>
      <c r="D232" s="115" t="s">
        <v>461</v>
      </c>
      <c r="E232" s="115" t="b">
        <v>0</v>
      </c>
      <c r="F232" s="115" t="b">
        <v>0</v>
      </c>
      <c r="G232" s="115" t="b">
        <v>0</v>
      </c>
    </row>
    <row r="233" spans="1:7" ht="15">
      <c r="A233" s="115" t="s">
        <v>608</v>
      </c>
      <c r="B233" s="115">
        <v>2</v>
      </c>
      <c r="C233" s="120">
        <v>0.0025075157106224893</v>
      </c>
      <c r="D233" s="115" t="s">
        <v>461</v>
      </c>
      <c r="E233" s="115" t="b">
        <v>0</v>
      </c>
      <c r="F233" s="115" t="b">
        <v>0</v>
      </c>
      <c r="G233" s="115" t="b">
        <v>0</v>
      </c>
    </row>
    <row r="234" spans="1:7" ht="15">
      <c r="A234" s="115" t="s">
        <v>606</v>
      </c>
      <c r="B234" s="115">
        <v>2</v>
      </c>
      <c r="C234" s="120">
        <v>0.0025075157106224893</v>
      </c>
      <c r="D234" s="115" t="s">
        <v>461</v>
      </c>
      <c r="E234" s="115" t="b">
        <v>0</v>
      </c>
      <c r="F234" s="115" t="b">
        <v>0</v>
      </c>
      <c r="G234" s="115" t="b">
        <v>0</v>
      </c>
    </row>
    <row r="235" spans="1:7" ht="15">
      <c r="A235" s="115" t="s">
        <v>607</v>
      </c>
      <c r="B235" s="115">
        <v>2</v>
      </c>
      <c r="C235" s="120">
        <v>0.0025075157106224893</v>
      </c>
      <c r="D235" s="115" t="s">
        <v>461</v>
      </c>
      <c r="E235" s="115" t="b">
        <v>0</v>
      </c>
      <c r="F235" s="115" t="b">
        <v>0</v>
      </c>
      <c r="G235" s="115" t="b">
        <v>0</v>
      </c>
    </row>
    <row r="236" spans="1:7" ht="15">
      <c r="A236" s="115" t="s">
        <v>609</v>
      </c>
      <c r="B236" s="115">
        <v>2</v>
      </c>
      <c r="C236" s="120">
        <v>0.0025075157106224893</v>
      </c>
      <c r="D236" s="115" t="s">
        <v>461</v>
      </c>
      <c r="E236" s="115" t="b">
        <v>0</v>
      </c>
      <c r="F236" s="115" t="b">
        <v>0</v>
      </c>
      <c r="G236" s="115" t="b">
        <v>0</v>
      </c>
    </row>
    <row r="237" spans="1:7" ht="15">
      <c r="A237" s="115" t="s">
        <v>603</v>
      </c>
      <c r="B237" s="115">
        <v>2</v>
      </c>
      <c r="C237" s="120">
        <v>0.0025075157106224893</v>
      </c>
      <c r="D237" s="115" t="s">
        <v>461</v>
      </c>
      <c r="E237" s="115" t="b">
        <v>0</v>
      </c>
      <c r="F237" s="115" t="b">
        <v>0</v>
      </c>
      <c r="G237" s="115" t="b">
        <v>0</v>
      </c>
    </row>
    <row r="238" spans="1:7" ht="15">
      <c r="A238" s="115" t="s">
        <v>604</v>
      </c>
      <c r="B238" s="115">
        <v>2</v>
      </c>
      <c r="C238" s="120">
        <v>0.0025075157106224893</v>
      </c>
      <c r="D238" s="115" t="s">
        <v>461</v>
      </c>
      <c r="E238" s="115" t="b">
        <v>0</v>
      </c>
      <c r="F238" s="115" t="b">
        <v>0</v>
      </c>
      <c r="G238" s="115" t="b">
        <v>0</v>
      </c>
    </row>
    <row r="239" spans="1:7" ht="15">
      <c r="A239" s="115" t="s">
        <v>605</v>
      </c>
      <c r="B239" s="115">
        <v>2</v>
      </c>
      <c r="C239" s="120">
        <v>0.0025075157106224893</v>
      </c>
      <c r="D239" s="115" t="s">
        <v>461</v>
      </c>
      <c r="E239" s="115" t="b">
        <v>0</v>
      </c>
      <c r="F239" s="115" t="b">
        <v>0</v>
      </c>
      <c r="G239" s="115" t="b">
        <v>0</v>
      </c>
    </row>
    <row r="240" spans="1:7" ht="15">
      <c r="A240" s="115" t="s">
        <v>596</v>
      </c>
      <c r="B240" s="115">
        <v>2</v>
      </c>
      <c r="C240" s="120">
        <v>0.0025075157106224893</v>
      </c>
      <c r="D240" s="115" t="s">
        <v>461</v>
      </c>
      <c r="E240" s="115" t="b">
        <v>0</v>
      </c>
      <c r="F240" s="115" t="b">
        <v>0</v>
      </c>
      <c r="G240" s="115" t="b">
        <v>0</v>
      </c>
    </row>
    <row r="241" spans="1:7" ht="15">
      <c r="A241" s="115" t="s">
        <v>592</v>
      </c>
      <c r="B241" s="115">
        <v>2</v>
      </c>
      <c r="C241" s="120">
        <v>0.0025075157106224893</v>
      </c>
      <c r="D241" s="115" t="s">
        <v>461</v>
      </c>
      <c r="E241" s="115" t="b">
        <v>0</v>
      </c>
      <c r="F241" s="115" t="b">
        <v>0</v>
      </c>
      <c r="G241" s="115" t="b">
        <v>0</v>
      </c>
    </row>
    <row r="242" spans="1:7" ht="15">
      <c r="A242" s="115" t="s">
        <v>578</v>
      </c>
      <c r="B242" s="115">
        <v>2</v>
      </c>
      <c r="C242" s="120">
        <v>0.0025075157106224893</v>
      </c>
      <c r="D242" s="115" t="s">
        <v>461</v>
      </c>
      <c r="E242" s="115" t="b">
        <v>0</v>
      </c>
      <c r="F242" s="115" t="b">
        <v>0</v>
      </c>
      <c r="G242" s="115" t="b">
        <v>0</v>
      </c>
    </row>
    <row r="243" spans="1:7" ht="15">
      <c r="A243" s="115" t="s">
        <v>585</v>
      </c>
      <c r="B243" s="115">
        <v>2</v>
      </c>
      <c r="C243" s="120">
        <v>0.0025075157106224893</v>
      </c>
      <c r="D243" s="115" t="s">
        <v>461</v>
      </c>
      <c r="E243" s="115" t="b">
        <v>0</v>
      </c>
      <c r="F243" s="115" t="b">
        <v>0</v>
      </c>
      <c r="G243" s="115" t="b">
        <v>0</v>
      </c>
    </row>
    <row r="244" spans="1:7" ht="15">
      <c r="A244" s="115" t="s">
        <v>597</v>
      </c>
      <c r="B244" s="115">
        <v>2</v>
      </c>
      <c r="C244" s="120">
        <v>0.0025075157106224893</v>
      </c>
      <c r="D244" s="115" t="s">
        <v>461</v>
      </c>
      <c r="E244" s="115" t="b">
        <v>0</v>
      </c>
      <c r="F244" s="115" t="b">
        <v>0</v>
      </c>
      <c r="G244" s="115" t="b">
        <v>0</v>
      </c>
    </row>
    <row r="245" spans="1:7" ht="15">
      <c r="A245" s="115" t="s">
        <v>576</v>
      </c>
      <c r="B245" s="115">
        <v>2</v>
      </c>
      <c r="C245" s="120">
        <v>0.0025075157106224893</v>
      </c>
      <c r="D245" s="115" t="s">
        <v>461</v>
      </c>
      <c r="E245" s="115" t="b">
        <v>0</v>
      </c>
      <c r="F245" s="115" t="b">
        <v>0</v>
      </c>
      <c r="G245" s="115" t="b">
        <v>0</v>
      </c>
    </row>
    <row r="246" spans="1:7" ht="15">
      <c r="A246" s="115" t="s">
        <v>598</v>
      </c>
      <c r="B246" s="115">
        <v>2</v>
      </c>
      <c r="C246" s="120">
        <v>0.0025075157106224893</v>
      </c>
      <c r="D246" s="115" t="s">
        <v>461</v>
      </c>
      <c r="E246" s="115" t="b">
        <v>0</v>
      </c>
      <c r="F246" s="115" t="b">
        <v>0</v>
      </c>
      <c r="G246" s="115" t="b">
        <v>0</v>
      </c>
    </row>
    <row r="247" spans="1:7" ht="15">
      <c r="A247" s="115" t="s">
        <v>599</v>
      </c>
      <c r="B247" s="115">
        <v>2</v>
      </c>
      <c r="C247" s="120">
        <v>0.0025075157106224893</v>
      </c>
      <c r="D247" s="115" t="s">
        <v>461</v>
      </c>
      <c r="E247" s="115" t="b">
        <v>0</v>
      </c>
      <c r="F247" s="115" t="b">
        <v>0</v>
      </c>
      <c r="G247" s="115" t="b">
        <v>0</v>
      </c>
    </row>
    <row r="248" spans="1:7" ht="15">
      <c r="A248" s="115" t="s">
        <v>595</v>
      </c>
      <c r="B248" s="115">
        <v>2</v>
      </c>
      <c r="C248" s="120">
        <v>0.0025075157106224893</v>
      </c>
      <c r="D248" s="115" t="s">
        <v>461</v>
      </c>
      <c r="E248" s="115" t="b">
        <v>0</v>
      </c>
      <c r="F248" s="115" t="b">
        <v>0</v>
      </c>
      <c r="G248" s="115" t="b">
        <v>0</v>
      </c>
    </row>
    <row r="249" spans="1:7" ht="15">
      <c r="A249" s="115" t="s">
        <v>573</v>
      </c>
      <c r="B249" s="115">
        <v>2</v>
      </c>
      <c r="C249" s="120">
        <v>0.0025075157106224893</v>
      </c>
      <c r="D249" s="115" t="s">
        <v>461</v>
      </c>
      <c r="E249" s="115" t="b">
        <v>0</v>
      </c>
      <c r="F249" s="115" t="b">
        <v>0</v>
      </c>
      <c r="G249" s="115" t="b">
        <v>0</v>
      </c>
    </row>
    <row r="250" spans="1:7" ht="15">
      <c r="A250" s="115" t="s">
        <v>594</v>
      </c>
      <c r="B250" s="115">
        <v>2</v>
      </c>
      <c r="C250" s="120">
        <v>0.0025075157106224893</v>
      </c>
      <c r="D250" s="115" t="s">
        <v>461</v>
      </c>
      <c r="E250" s="115" t="b">
        <v>0</v>
      </c>
      <c r="F250" s="115" t="b">
        <v>0</v>
      </c>
      <c r="G250" s="115" t="b">
        <v>0</v>
      </c>
    </row>
    <row r="251" spans="1:7" ht="15">
      <c r="A251" s="115" t="s">
        <v>560</v>
      </c>
      <c r="B251" s="115">
        <v>2</v>
      </c>
      <c r="C251" s="120">
        <v>0.0025075157106224893</v>
      </c>
      <c r="D251" s="115" t="s">
        <v>461</v>
      </c>
      <c r="E251" s="115" t="b">
        <v>0</v>
      </c>
      <c r="F251" s="115" t="b">
        <v>0</v>
      </c>
      <c r="G251" s="115" t="b">
        <v>0</v>
      </c>
    </row>
    <row r="252" spans="1:7" ht="15">
      <c r="A252" s="115" t="s">
        <v>584</v>
      </c>
      <c r="B252" s="115">
        <v>2</v>
      </c>
      <c r="C252" s="120">
        <v>0.0025075157106224893</v>
      </c>
      <c r="D252" s="115" t="s">
        <v>461</v>
      </c>
      <c r="E252" s="115" t="b">
        <v>0</v>
      </c>
      <c r="F252" s="115" t="b">
        <v>0</v>
      </c>
      <c r="G252" s="115" t="b">
        <v>0</v>
      </c>
    </row>
    <row r="253" spans="1:7" ht="15">
      <c r="A253" s="115" t="s">
        <v>601</v>
      </c>
      <c r="B253" s="115">
        <v>2</v>
      </c>
      <c r="C253" s="120">
        <v>0.0025075157106224893</v>
      </c>
      <c r="D253" s="115" t="s">
        <v>461</v>
      </c>
      <c r="E253" s="115" t="b">
        <v>0</v>
      </c>
      <c r="F253" s="115" t="b">
        <v>0</v>
      </c>
      <c r="G253" s="115" t="b">
        <v>0</v>
      </c>
    </row>
    <row r="254" spans="1:7" ht="15">
      <c r="A254" s="115" t="s">
        <v>587</v>
      </c>
      <c r="B254" s="115">
        <v>2</v>
      </c>
      <c r="C254" s="120">
        <v>0.0025075157106224893</v>
      </c>
      <c r="D254" s="115" t="s">
        <v>461</v>
      </c>
      <c r="E254" s="115" t="b">
        <v>0</v>
      </c>
      <c r="F254" s="115" t="b">
        <v>0</v>
      </c>
      <c r="G254" s="115" t="b">
        <v>0</v>
      </c>
    </row>
    <row r="255" spans="1:7" ht="15">
      <c r="A255" s="115" t="s">
        <v>577</v>
      </c>
      <c r="B255" s="115">
        <v>2</v>
      </c>
      <c r="C255" s="120">
        <v>0.0025075157106224893</v>
      </c>
      <c r="D255" s="115" t="s">
        <v>461</v>
      </c>
      <c r="E255" s="115" t="b">
        <v>0</v>
      </c>
      <c r="F255" s="115" t="b">
        <v>0</v>
      </c>
      <c r="G255" s="115" t="b">
        <v>0</v>
      </c>
    </row>
    <row r="256" spans="1:7" ht="15">
      <c r="A256" s="115" t="s">
        <v>557</v>
      </c>
      <c r="B256" s="115">
        <v>2</v>
      </c>
      <c r="C256" s="120">
        <v>0.0025075157106224893</v>
      </c>
      <c r="D256" s="115" t="s">
        <v>461</v>
      </c>
      <c r="E256" s="115" t="b">
        <v>0</v>
      </c>
      <c r="F256" s="115" t="b">
        <v>0</v>
      </c>
      <c r="G256" s="115" t="b">
        <v>0</v>
      </c>
    </row>
    <row r="257" spans="1:7" ht="15">
      <c r="A257" s="115" t="s">
        <v>593</v>
      </c>
      <c r="B257" s="115">
        <v>2</v>
      </c>
      <c r="C257" s="120">
        <v>0.0025075157106224893</v>
      </c>
      <c r="D257" s="115" t="s">
        <v>461</v>
      </c>
      <c r="E257" s="115" t="b">
        <v>0</v>
      </c>
      <c r="F257" s="115" t="b">
        <v>0</v>
      </c>
      <c r="G257" s="115" t="b">
        <v>0</v>
      </c>
    </row>
    <row r="258" spans="1:7" ht="15">
      <c r="A258" s="115" t="s">
        <v>586</v>
      </c>
      <c r="B258" s="115">
        <v>2</v>
      </c>
      <c r="C258" s="120">
        <v>0.0025075157106224893</v>
      </c>
      <c r="D258" s="115" t="s">
        <v>461</v>
      </c>
      <c r="E258" s="115" t="b">
        <v>0</v>
      </c>
      <c r="F258" s="115" t="b">
        <v>0</v>
      </c>
      <c r="G258" s="115" t="b">
        <v>0</v>
      </c>
    </row>
    <row r="259" spans="1:7" ht="15">
      <c r="A259" s="115" t="s">
        <v>572</v>
      </c>
      <c r="B259" s="115">
        <v>2</v>
      </c>
      <c r="C259" s="120">
        <v>0.0025075157106224893</v>
      </c>
      <c r="D259" s="115" t="s">
        <v>461</v>
      </c>
      <c r="E259" s="115" t="b">
        <v>0</v>
      </c>
      <c r="F259" s="115" t="b">
        <v>0</v>
      </c>
      <c r="G259" s="115" t="b">
        <v>0</v>
      </c>
    </row>
    <row r="260" spans="1:7" ht="15">
      <c r="A260" s="115" t="s">
        <v>552</v>
      </c>
      <c r="B260" s="115">
        <v>2</v>
      </c>
      <c r="C260" s="120">
        <v>0.0025075157106224893</v>
      </c>
      <c r="D260" s="115" t="s">
        <v>461</v>
      </c>
      <c r="E260" s="115" t="b">
        <v>0</v>
      </c>
      <c r="F260" s="115" t="b">
        <v>0</v>
      </c>
      <c r="G260" s="115" t="b">
        <v>0</v>
      </c>
    </row>
    <row r="261" spans="1:7" ht="15">
      <c r="A261" s="115" t="s">
        <v>556</v>
      </c>
      <c r="B261" s="115">
        <v>2</v>
      </c>
      <c r="C261" s="120">
        <v>0.0025075157106224893</v>
      </c>
      <c r="D261" s="115" t="s">
        <v>461</v>
      </c>
      <c r="E261" s="115" t="b">
        <v>0</v>
      </c>
      <c r="F261" s="115" t="b">
        <v>1</v>
      </c>
      <c r="G261" s="115" t="b">
        <v>0</v>
      </c>
    </row>
    <row r="262" spans="1:7" ht="15">
      <c r="A262" s="115" t="s">
        <v>553</v>
      </c>
      <c r="B262" s="115">
        <v>2</v>
      </c>
      <c r="C262" s="120">
        <v>0.0025075157106224893</v>
      </c>
      <c r="D262" s="115" t="s">
        <v>461</v>
      </c>
      <c r="E262" s="115" t="b">
        <v>0</v>
      </c>
      <c r="F262" s="115" t="b">
        <v>0</v>
      </c>
      <c r="G262" s="115" t="b">
        <v>0</v>
      </c>
    </row>
    <row r="263" spans="1:7" ht="15">
      <c r="A263" s="115" t="s">
        <v>579</v>
      </c>
      <c r="B263" s="115">
        <v>2</v>
      </c>
      <c r="C263" s="120">
        <v>0.0025075157106224893</v>
      </c>
      <c r="D263" s="115" t="s">
        <v>461</v>
      </c>
      <c r="E263" s="115" t="b">
        <v>0</v>
      </c>
      <c r="F263" s="115" t="b">
        <v>0</v>
      </c>
      <c r="G263" s="115" t="b">
        <v>0</v>
      </c>
    </row>
    <row r="264" spans="1:7" ht="15">
      <c r="A264" s="115" t="s">
        <v>590</v>
      </c>
      <c r="B264" s="115">
        <v>2</v>
      </c>
      <c r="C264" s="120">
        <v>0.0030474798284054147</v>
      </c>
      <c r="D264" s="115" t="s">
        <v>461</v>
      </c>
      <c r="E264" s="115" t="b">
        <v>0</v>
      </c>
      <c r="F264" s="115" t="b">
        <v>0</v>
      </c>
      <c r="G264" s="115" t="b">
        <v>0</v>
      </c>
    </row>
    <row r="265" spans="1:7" ht="15">
      <c r="A265" s="115" t="s">
        <v>563</v>
      </c>
      <c r="B265" s="115">
        <v>2</v>
      </c>
      <c r="C265" s="120">
        <v>0.0025075157106224893</v>
      </c>
      <c r="D265" s="115" t="s">
        <v>461</v>
      </c>
      <c r="E265" s="115" t="b">
        <v>0</v>
      </c>
      <c r="F265" s="115" t="b">
        <v>0</v>
      </c>
      <c r="G265" s="115" t="b">
        <v>0</v>
      </c>
    </row>
    <row r="266" spans="1:7" ht="15">
      <c r="A266" s="115" t="s">
        <v>575</v>
      </c>
      <c r="B266" s="115">
        <v>2</v>
      </c>
      <c r="C266" s="120">
        <v>0.0025075157106224893</v>
      </c>
      <c r="D266" s="115" t="s">
        <v>461</v>
      </c>
      <c r="E266" s="115" t="b">
        <v>0</v>
      </c>
      <c r="F266" s="115" t="b">
        <v>0</v>
      </c>
      <c r="G266" s="115" t="b">
        <v>0</v>
      </c>
    </row>
    <row r="267" spans="1:7" ht="15">
      <c r="A267" s="115" t="s">
        <v>581</v>
      </c>
      <c r="B267" s="115">
        <v>2</v>
      </c>
      <c r="C267" s="120">
        <v>0.0025075157106224893</v>
      </c>
      <c r="D267" s="115" t="s">
        <v>461</v>
      </c>
      <c r="E267" s="115" t="b">
        <v>0</v>
      </c>
      <c r="F267" s="115" t="b">
        <v>0</v>
      </c>
      <c r="G267" s="115" t="b">
        <v>0</v>
      </c>
    </row>
    <row r="268" spans="1:7" ht="15">
      <c r="A268" s="115" t="s">
        <v>551</v>
      </c>
      <c r="B268" s="115">
        <v>2</v>
      </c>
      <c r="C268" s="120">
        <v>0.0025075157106224893</v>
      </c>
      <c r="D268" s="115" t="s">
        <v>461</v>
      </c>
      <c r="E268" s="115" t="b">
        <v>0</v>
      </c>
      <c r="F268" s="115" t="b">
        <v>0</v>
      </c>
      <c r="G268" s="115" t="b">
        <v>0</v>
      </c>
    </row>
    <row r="269" spans="1:7" ht="15">
      <c r="A269" s="115" t="s">
        <v>580</v>
      </c>
      <c r="B269" s="115">
        <v>2</v>
      </c>
      <c r="C269" s="120">
        <v>0.0030474798284054147</v>
      </c>
      <c r="D269" s="115" t="s">
        <v>461</v>
      </c>
      <c r="E269" s="115" t="b">
        <v>0</v>
      </c>
      <c r="F269" s="115" t="b">
        <v>0</v>
      </c>
      <c r="G269" s="115" t="b">
        <v>0</v>
      </c>
    </row>
    <row r="270" spans="1:7" ht="15">
      <c r="A270" s="115" t="s">
        <v>554</v>
      </c>
      <c r="B270" s="115">
        <v>2</v>
      </c>
      <c r="C270" s="120">
        <v>0.0025075157106224893</v>
      </c>
      <c r="D270" s="115" t="s">
        <v>461</v>
      </c>
      <c r="E270" s="115" t="b">
        <v>0</v>
      </c>
      <c r="F270" s="115" t="b">
        <v>0</v>
      </c>
      <c r="G270" s="115" t="b">
        <v>0</v>
      </c>
    </row>
    <row r="271" spans="1:7" ht="15">
      <c r="A271" s="115" t="s">
        <v>562</v>
      </c>
      <c r="B271" s="115">
        <v>2</v>
      </c>
      <c r="C271" s="120">
        <v>0.0025075157106224893</v>
      </c>
      <c r="D271" s="115" t="s">
        <v>461</v>
      </c>
      <c r="E271" s="115" t="b">
        <v>0</v>
      </c>
      <c r="F271" s="115" t="b">
        <v>0</v>
      </c>
      <c r="G271" s="115" t="b">
        <v>0</v>
      </c>
    </row>
    <row r="272" spans="1:7" ht="15">
      <c r="A272" s="115" t="s">
        <v>570</v>
      </c>
      <c r="B272" s="115">
        <v>2</v>
      </c>
      <c r="C272" s="120">
        <v>0.0025075157106224893</v>
      </c>
      <c r="D272" s="115" t="s">
        <v>461</v>
      </c>
      <c r="E272" s="115" t="b">
        <v>0</v>
      </c>
      <c r="F272" s="115" t="b">
        <v>0</v>
      </c>
      <c r="G272" s="115" t="b">
        <v>0</v>
      </c>
    </row>
    <row r="273" spans="1:7" ht="15">
      <c r="A273" s="115" t="s">
        <v>571</v>
      </c>
      <c r="B273" s="115">
        <v>2</v>
      </c>
      <c r="C273" s="120">
        <v>0.0025075157106224893</v>
      </c>
      <c r="D273" s="115" t="s">
        <v>461</v>
      </c>
      <c r="E273" s="115" t="b">
        <v>0</v>
      </c>
      <c r="F273" s="115" t="b">
        <v>0</v>
      </c>
      <c r="G273" s="115" t="b">
        <v>0</v>
      </c>
    </row>
    <row r="274" spans="1:7" ht="15">
      <c r="A274" s="115" t="s">
        <v>548</v>
      </c>
      <c r="B274" s="115">
        <v>2</v>
      </c>
      <c r="C274" s="120">
        <v>0.0025075157106224893</v>
      </c>
      <c r="D274" s="115" t="s">
        <v>461</v>
      </c>
      <c r="E274" s="115" t="b">
        <v>0</v>
      </c>
      <c r="F274" s="115" t="b">
        <v>0</v>
      </c>
      <c r="G274" s="115" t="b">
        <v>0</v>
      </c>
    </row>
    <row r="275" spans="1:7" ht="15">
      <c r="A275" s="115" t="s">
        <v>566</v>
      </c>
      <c r="B275" s="115">
        <v>2</v>
      </c>
      <c r="C275" s="120">
        <v>0.0025075157106224893</v>
      </c>
      <c r="D275" s="115" t="s">
        <v>461</v>
      </c>
      <c r="E275" s="115" t="b">
        <v>0</v>
      </c>
      <c r="F275" s="115" t="b">
        <v>0</v>
      </c>
      <c r="G275" s="115" t="b">
        <v>0</v>
      </c>
    </row>
    <row r="276" spans="1:7" ht="15">
      <c r="A276" s="115" t="s">
        <v>567</v>
      </c>
      <c r="B276" s="115">
        <v>2</v>
      </c>
      <c r="C276" s="120">
        <v>0.0025075157106224893</v>
      </c>
      <c r="D276" s="115" t="s">
        <v>461</v>
      </c>
      <c r="E276" s="115" t="b">
        <v>0</v>
      </c>
      <c r="F276" s="115" t="b">
        <v>0</v>
      </c>
      <c r="G276" s="11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F9FADB2-12FA-47C5-A974-A8F2C85E00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Boss</cp:lastModifiedBy>
  <dcterms:created xsi:type="dcterms:W3CDTF">2008-01-30T00:41:58Z</dcterms:created>
  <dcterms:modified xsi:type="dcterms:W3CDTF">2019-01-30T17:53:33Z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